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\James_Fareshare_Data\"/>
    </mc:Choice>
  </mc:AlternateContent>
  <xr:revisionPtr revIDLastSave="0" documentId="8_{C3706BF4-4663-485E-B1D9-8067498A8E4D}" xr6:coauthVersionLast="47" xr6:coauthVersionMax="47" xr10:uidLastSave="{00000000-0000-0000-0000-000000000000}"/>
  <bookViews>
    <workbookView xWindow="-108" yWindow="-108" windowWidth="30936" windowHeight="17496" firstSheet="1" activeTab="6" xr2:uid="{A506FE61-6C94-427A-8B91-55635A946E8B}"/>
  </bookViews>
  <sheets>
    <sheet name="Impact" sheetId="12" r:id="rId1"/>
    <sheet name="Summary" sheetId="3" r:id="rId2"/>
    <sheet name="Hadley" sheetId="1" r:id="rId3"/>
    <sheet name="Market Drayton (July)" sheetId="17" r:id="rId4"/>
    <sheet name="Market Drayton (June)" sheetId="16" r:id="rId5"/>
    <sheet name="Market Drayton (May)" sheetId="2" r:id="rId6"/>
    <sheet name="Market Drayton (April)" sheetId="8" r:id="rId7"/>
    <sheet name="Waitrose" sheetId="9" r:id="rId8"/>
    <sheet name="Madeley" sheetId="4" r:id="rId9"/>
    <sheet name="Malinslee" sheetId="7" r:id="rId10"/>
    <sheet name="Wallsall" sheetId="15" r:id="rId11"/>
    <sheet name="Rugeley" sheetId="5" r:id="rId12"/>
    <sheet name="NotJust from May" sheetId="6" r:id="rId13"/>
    <sheet name="Other Donations " sheetId="10" r:id="rId14"/>
    <sheet name="Donations to other charities" sheetId="11" r:id="rId15"/>
    <sheet name="Jan-April excl Fareshare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G3" i="10"/>
  <c r="D14" i="3"/>
  <c r="O3" i="16"/>
  <c r="O2" i="16"/>
  <c r="D13" i="3" s="1"/>
  <c r="O3" i="17"/>
  <c r="D16" i="3" s="1"/>
  <c r="O2" i="17"/>
  <c r="D15" i="3" s="1"/>
  <c r="W18" i="17"/>
  <c r="W17" i="17"/>
  <c r="W16" i="17"/>
  <c r="W15" i="17"/>
  <c r="W14" i="17"/>
  <c r="W13" i="17"/>
  <c r="W12" i="17"/>
  <c r="W11" i="17"/>
  <c r="W10" i="17"/>
  <c r="W9" i="17"/>
  <c r="W8" i="17"/>
  <c r="W7" i="17"/>
  <c r="W19" i="17" s="1"/>
  <c r="W21" i="17" s="1"/>
  <c r="AE9" i="16"/>
  <c r="AE7" i="16"/>
  <c r="I45" i="6" l="1"/>
  <c r="I46" i="6"/>
  <c r="I47" i="6"/>
  <c r="I44" i="6"/>
  <c r="I48" i="6" s="1"/>
  <c r="D42" i="6" l="1"/>
  <c r="D41" i="6"/>
  <c r="D40" i="6"/>
  <c r="D39" i="6"/>
  <c r="D38" i="6"/>
  <c r="D37" i="6"/>
  <c r="G2" i="6" s="1"/>
  <c r="K15" i="3" s="1"/>
  <c r="D36" i="6"/>
  <c r="O3" i="15"/>
  <c r="I16" i="3" s="1"/>
  <c r="B16" i="3" s="1"/>
  <c r="O2" i="15"/>
  <c r="I15" i="3" s="1"/>
  <c r="B15" i="3" s="1"/>
  <c r="B28" i="10" l="1"/>
  <c r="H5" i="10" s="1"/>
  <c r="L13" i="3" s="1"/>
  <c r="H3" i="10" l="1"/>
  <c r="F34" i="6"/>
  <c r="G34" i="6" s="1"/>
  <c r="C35" i="11" l="1"/>
  <c r="H25" i="9"/>
  <c r="H23" i="9"/>
  <c r="H22" i="9"/>
  <c r="L2" i="9" s="1"/>
  <c r="H5" i="13" l="1"/>
  <c r="C6" i="13"/>
  <c r="D6" i="13"/>
  <c r="E6" i="13"/>
  <c r="F6" i="13"/>
  <c r="G6" i="13"/>
  <c r="B6" i="13"/>
  <c r="H4" i="13"/>
  <c r="H6" i="13" s="1"/>
  <c r="E31" i="6" l="1"/>
  <c r="C4" i="11" l="1"/>
  <c r="C32" i="11"/>
  <c r="C31" i="11"/>
  <c r="C38" i="11" s="1"/>
  <c r="C14" i="11"/>
  <c r="C26" i="11" s="1"/>
  <c r="C10" i="11"/>
  <c r="H13" i="9"/>
  <c r="H14" i="9"/>
  <c r="K2" i="9" s="1"/>
  <c r="H13" i="3" s="1"/>
  <c r="H15" i="9"/>
  <c r="H16" i="9"/>
  <c r="H17" i="9"/>
  <c r="H18" i="9"/>
  <c r="H19" i="9"/>
  <c r="H20" i="9"/>
  <c r="E30" i="6"/>
  <c r="E29" i="6"/>
  <c r="E28" i="6"/>
  <c r="E27" i="6"/>
  <c r="E22" i="6" l="1"/>
  <c r="D22" i="6" s="1"/>
  <c r="E20" i="6"/>
  <c r="D20" i="6" s="1"/>
  <c r="F2" i="6" l="1"/>
  <c r="K13" i="3"/>
  <c r="E19" i="6"/>
  <c r="B13" i="3" l="1"/>
  <c r="B14" i="3"/>
  <c r="P2" i="8"/>
  <c r="Q2" i="8"/>
  <c r="R2" i="8"/>
  <c r="O2" i="8" s="1"/>
  <c r="D8" i="3" s="1"/>
  <c r="S2" i="8"/>
  <c r="T2" i="8"/>
  <c r="U2" i="8"/>
  <c r="W2" i="8"/>
  <c r="Q2" i="2"/>
  <c r="R2" i="2"/>
  <c r="S2" i="2"/>
  <c r="T2" i="2"/>
  <c r="U2" i="2"/>
  <c r="V2" i="2"/>
  <c r="W2" i="2"/>
  <c r="X2" i="2"/>
  <c r="Y2" i="2"/>
  <c r="H386" i="2"/>
  <c r="J386" i="2" s="1"/>
  <c r="Z3" i="2" s="1"/>
  <c r="H424" i="2"/>
  <c r="AA2" i="2" s="1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B20" i="10"/>
  <c r="F3" i="10"/>
  <c r="E3" i="10"/>
  <c r="J11" i="3" s="1"/>
  <c r="G5" i="9"/>
  <c r="H5" i="9" s="1"/>
  <c r="H6" i="9"/>
  <c r="H7" i="9"/>
  <c r="H8" i="9"/>
  <c r="H9" i="9"/>
  <c r="H10" i="9"/>
  <c r="H11" i="9"/>
  <c r="H12" i="9"/>
  <c r="AT3" i="2"/>
  <c r="AS3" i="2"/>
  <c r="AR3" i="2"/>
  <c r="AQ3" i="2"/>
  <c r="AP3" i="2"/>
  <c r="AO3" i="2"/>
  <c r="AN3" i="2"/>
  <c r="AM3" i="2"/>
  <c r="AL3" i="2"/>
  <c r="D12" i="6"/>
  <c r="AK3" i="2"/>
  <c r="AJ3" i="2"/>
  <c r="AI3" i="2"/>
  <c r="AG3" i="2"/>
  <c r="AF3" i="2"/>
  <c r="AE3" i="2"/>
  <c r="J732" i="2"/>
  <c r="J731" i="2"/>
  <c r="AD3" i="2"/>
  <c r="AC3" i="2"/>
  <c r="AB3" i="2"/>
  <c r="J424" i="2"/>
  <c r="AA3" i="2" s="1"/>
  <c r="W3" i="8"/>
  <c r="U3" i="8"/>
  <c r="T3" i="8"/>
  <c r="R3" i="8"/>
  <c r="Q3" i="8"/>
  <c r="P3" i="8"/>
  <c r="O3" i="8" s="1"/>
  <c r="D9" i="3" s="1"/>
  <c r="J63" i="8"/>
  <c r="S3" i="8"/>
  <c r="X3" i="8"/>
  <c r="Y3" i="2"/>
  <c r="X3" i="2"/>
  <c r="W3" i="2"/>
  <c r="V3" i="2"/>
  <c r="U3" i="2"/>
  <c r="T3" i="2"/>
  <c r="S3" i="2"/>
  <c r="Q2" i="7"/>
  <c r="O2" i="7" s="1"/>
  <c r="F11" i="3" s="1"/>
  <c r="Q3" i="7"/>
  <c r="O3" i="7"/>
  <c r="F12" i="3"/>
  <c r="Q2" i="1"/>
  <c r="Q3" i="1"/>
  <c r="P3" i="1"/>
  <c r="O3" i="1"/>
  <c r="C12" i="3" s="1"/>
  <c r="R3" i="2"/>
  <c r="Q3" i="2"/>
  <c r="Q3" i="5"/>
  <c r="O3" i="5"/>
  <c r="G12" i="3" s="1"/>
  <c r="Q3" i="4"/>
  <c r="O3" i="4"/>
  <c r="E12" i="3" s="1"/>
  <c r="Q2" i="5"/>
  <c r="O2" i="5"/>
  <c r="G11" i="3" s="1"/>
  <c r="Q2" i="4"/>
  <c r="O2" i="4"/>
  <c r="E11" i="3"/>
  <c r="P2" i="1"/>
  <c r="O2" i="1"/>
  <c r="C11" i="3" s="1"/>
  <c r="J2" i="9" l="1"/>
  <c r="H11" i="3" s="1"/>
  <c r="Z2" i="2"/>
  <c r="AH3" i="2"/>
  <c r="D18" i="6"/>
  <c r="E2" i="6"/>
  <c r="P3" i="2"/>
  <c r="D12" i="3" s="1"/>
  <c r="D4" i="3" s="1"/>
  <c r="P2" i="2"/>
  <c r="D11" i="3" s="1"/>
  <c r="E3" i="3" l="1"/>
  <c r="D32" i="12" s="1"/>
  <c r="K11" i="3"/>
  <c r="M2" i="6"/>
  <c r="D21" i="12" s="1"/>
  <c r="D3" i="3"/>
  <c r="D43" i="12" s="1"/>
  <c r="D48" i="12" s="1"/>
  <c r="B12" i="3"/>
  <c r="B4" i="3" s="1"/>
  <c r="G39" i="12" l="1"/>
  <c r="B39" i="12" s="1"/>
  <c r="D34" i="12"/>
  <c r="G34" i="12" s="1"/>
  <c r="G36" i="12" s="1"/>
  <c r="B36" i="12" s="1"/>
  <c r="D38" i="12"/>
  <c r="B38" i="12" s="1"/>
  <c r="D37" i="12"/>
  <c r="G37" i="12"/>
  <c r="B37" i="12" s="1"/>
  <c r="D49" i="12"/>
  <c r="B49" i="12" s="1"/>
  <c r="D45" i="12"/>
  <c r="D47" i="12" s="1"/>
  <c r="G48" i="12"/>
  <c r="B48" i="12" s="1"/>
  <c r="G50" i="12"/>
  <c r="B50" i="12" s="1"/>
  <c r="G28" i="12"/>
  <c r="B28" i="12" s="1"/>
  <c r="D27" i="12"/>
  <c r="B27" i="12" s="1"/>
  <c r="G26" i="12"/>
  <c r="B26" i="12" s="1"/>
  <c r="D23" i="12"/>
  <c r="D26" i="12"/>
  <c r="D36" i="12"/>
  <c r="B34" i="12"/>
  <c r="G45" i="12" l="1"/>
  <c r="B45" i="12" s="1"/>
  <c r="B23" i="12"/>
  <c r="D25" i="12"/>
  <c r="G23" i="12"/>
  <c r="G25" i="12" s="1"/>
  <c r="B25" i="12" s="1"/>
  <c r="B11" i="3"/>
  <c r="B3" i="3" s="1"/>
  <c r="G47" i="12" l="1"/>
  <c r="B47" i="12" s="1"/>
  <c r="D9" i="12"/>
  <c r="D14" i="12" s="1"/>
  <c r="D11" i="12" l="1"/>
  <c r="B11" i="12" s="1"/>
  <c r="D15" i="12"/>
  <c r="B15" i="12" s="1"/>
  <c r="G14" i="12"/>
  <c r="B14" i="12" s="1"/>
  <c r="G16" i="12"/>
  <c r="B16" i="12" s="1"/>
  <c r="D13" i="12" l="1"/>
  <c r="G11" i="12"/>
  <c r="G13" i="12" s="1"/>
  <c r="B13" i="12" s="1"/>
</calcChain>
</file>

<file path=xl/sharedStrings.xml><?xml version="1.0" encoding="utf-8"?>
<sst xmlns="http://schemas.openxmlformats.org/spreadsheetml/2006/main" count="9935" uniqueCount="1110">
  <si>
    <t>Market Drayton</t>
  </si>
  <si>
    <t>Total since 10 Jan</t>
  </si>
  <si>
    <t>January total</t>
  </si>
  <si>
    <t>MD April</t>
  </si>
  <si>
    <t>Feb total</t>
  </si>
  <si>
    <t>March total</t>
  </si>
  <si>
    <t>Hadley</t>
  </si>
  <si>
    <t>Madeley</t>
  </si>
  <si>
    <t>Malinslee</t>
  </si>
  <si>
    <t>Rugeley</t>
  </si>
  <si>
    <t>NotJust</t>
  </si>
  <si>
    <t>Other</t>
  </si>
  <si>
    <t>NJW (buns)</t>
  </si>
  <si>
    <t>NJW (Y Pudding)</t>
  </si>
  <si>
    <t>NJW (Breadrolls)</t>
  </si>
  <si>
    <t>NJW Iced Buns (13 May)</t>
  </si>
  <si>
    <t xml:space="preserve">NJW (Bread) </t>
  </si>
  <si>
    <t>NJW Potato)</t>
  </si>
  <si>
    <t>NJW (Shallots)</t>
  </si>
  <si>
    <t>NJW (Broccoli)</t>
  </si>
  <si>
    <t>May (total weight)</t>
  </si>
  <si>
    <t>May (total price)</t>
  </si>
  <si>
    <t>June (total weight)</t>
  </si>
  <si>
    <t>June  (total price)</t>
  </si>
  <si>
    <t>July (total weight)</t>
  </si>
  <si>
    <t>July (total price)</t>
  </si>
  <si>
    <t>Aug (total weight)</t>
  </si>
  <si>
    <t>Aug (total price)</t>
  </si>
  <si>
    <t>Sept (total weight)</t>
  </si>
  <si>
    <t>Sept (total price)</t>
  </si>
  <si>
    <t>kg</t>
  </si>
  <si>
    <t>Rylands Nursing home</t>
  </si>
  <si>
    <t>Bread rolls and Sandwich Thins</t>
  </si>
  <si>
    <t>4 bags of bread rolls and two trays of Sandwich Thins</t>
  </si>
  <si>
    <t>Shrewsbury Food Hub</t>
  </si>
  <si>
    <t>Pizza Dough</t>
  </si>
  <si>
    <t>8 boxes</t>
  </si>
  <si>
    <t xml:space="preserve">Milk </t>
  </si>
  <si>
    <t>10 bottles</t>
  </si>
  <si>
    <t>Too good to go Metrics</t>
  </si>
  <si>
    <t>Fareshare metrics</t>
  </si>
  <si>
    <t xml:space="preserve">equivalent of </t>
  </si>
  <si>
    <t>Number of meals equivalent</t>
  </si>
  <si>
    <t>Total</t>
  </si>
  <si>
    <t>Total in May</t>
  </si>
  <si>
    <t>Product brand, name and type</t>
  </si>
  <si>
    <t>Barcode</t>
  </si>
  <si>
    <t>Quantity</t>
  </si>
  <si>
    <t>Unit</t>
  </si>
  <si>
    <t>Unit weight</t>
  </si>
  <si>
    <t>Total weight</t>
  </si>
  <si>
    <t>Unit price</t>
  </si>
  <si>
    <t>Total price</t>
  </si>
  <si>
    <t>Expiry date</t>
  </si>
  <si>
    <t>Batch code</t>
  </si>
  <si>
    <t>Stock code</t>
  </si>
  <si>
    <t>Weight</t>
  </si>
  <si>
    <t>Fresh vegetables</t>
  </si>
  <si>
    <t>Tesco Mixed Raisins 60G, Fruit and Veg</t>
  </si>
  <si>
    <t>Kg</t>
  </si>
  <si>
    <t>Price</t>
  </si>
  <si>
    <t xml:space="preserve">GBP </t>
  </si>
  <si>
    <t>Tesco Sour Cream Chive Flavoured Pulse &amp; Nut Mix 25G, Fruit and Veg</t>
  </si>
  <si>
    <t>Tesco Mixed Peppers 420G (C), Fruit and Veg</t>
  </si>
  <si>
    <t>Tesco Pink Lady Apple Pot 80G, Fruit and Veg</t>
  </si>
  <si>
    <t>Tesco Nut Bites Mix Baklava Flavour 25G, Fruit and Veg</t>
  </si>
  <si>
    <t>Tesco Apple &amp; Strawberry 90G, Fruit and Veg</t>
  </si>
  <si>
    <t>Tesco Blackberries 150G (C), Fruit and Veg</t>
  </si>
  <si>
    <t>Bread and bread products</t>
  </si>
  <si>
    <t>Tesco All Butter Pain Au Chocolat, Bakery</t>
  </si>
  <si>
    <t>Tesco Pink Iced Doughnut, Bakery</t>
  </si>
  <si>
    <t>Cinnamon Swirl, Bakery</t>
  </si>
  <si>
    <t>Tesco All Butter Croissant, Bakery</t>
  </si>
  <si>
    <t>Tesco Pastel De Nata, Bakery</t>
  </si>
  <si>
    <t>Tesco Tiger Baguette 400G, Bakery</t>
  </si>
  <si>
    <t>Tesco All Butter Chocolate Twist, Bakery</t>
  </si>
  <si>
    <t>Tesco All Butter Almond Croissant (C), Bakery</t>
  </si>
  <si>
    <t>Tesco Tiger Baton 200G, Bakery</t>
  </si>
  <si>
    <t>Tesco Maple And Pecan Plait, Bakery</t>
  </si>
  <si>
    <t>Tesco All Butter Chocolate Croissant, Bakery</t>
  </si>
  <si>
    <t>Tesco Vanilla Creme Crown, Bakery</t>
  </si>
  <si>
    <t>Other grocery</t>
  </si>
  <si>
    <t>Wicked Kitchen Late Night Noodles 90G, Grocery</t>
  </si>
  <si>
    <t>Chilled products with dairy and eggs</t>
  </si>
  <si>
    <t>Tesco British Soured Cream 150Ml, Chilled</t>
  </si>
  <si>
    <t>Tesco Limited Edition Beechwood Ham, Egg &amp; Vinegar Chips Sandwich, Chilled</t>
  </si>
  <si>
    <t>Two Chicks Liquid Egg Whites 500 Ml, Chilled</t>
  </si>
  <si>
    <t>Tesco Ham &amp; Mushroom Tagliatelle 400G, Chilled</t>
  </si>
  <si>
    <t>Tesco Tuna Sweetcorn Sandwich Filler 235g (C), Chilled</t>
  </si>
  <si>
    <t>TESCO FINEST BEEF DRIPPING GRAVY 500G, Chilled</t>
  </si>
  <si>
    <t>Richmond Roast Chicken Sausages 410g, Chilled</t>
  </si>
  <si>
    <t>Tesco Southern Fried Chicken Tenders 305g, Chilled</t>
  </si>
  <si>
    <t>Tesco 12 Piece Chinese Style Selection Pack 254G, Chilled</t>
  </si>
  <si>
    <t>Tesco 2 Garlic and Herb Chicken Kievs 270g, Chilled</t>
  </si>
  <si>
    <t>Quorn Vegan Smoky Ham Free Slice 100G, Chilled</t>
  </si>
  <si>
    <t>Tesco Finest Chicken Prawn &amp; Chorizo Paella 400G, Chilled</t>
  </si>
  <si>
    <t>Yeo Valley Honey Greek Style Yogurt 4 X100g, Chilled</t>
  </si>
  <si>
    <t>Tesco Beansprout &amp; Vegetable Stir Fry 320g (EXP), Fruit and Veg</t>
  </si>
  <si>
    <t>Tesco Pepper Stir Fry 320g EXP, Fruit and Veg</t>
  </si>
  <si>
    <t>Warburtons Gluten Free Crumpets 4 Pack, Bakery</t>
  </si>
  <si>
    <t>Tesco Plain Pretzel, Bakery</t>
  </si>
  <si>
    <t>Tesco 2 Custard Slices, Bakery</t>
  </si>
  <si>
    <t>Tesco Finest 4 Extra Fruity Hot Cross Buns, Bakery</t>
  </si>
  <si>
    <t>Tesco Three Cheese Bloomer, Bakery</t>
  </si>
  <si>
    <t>Tesco White Baton 200G, Bakery</t>
  </si>
  <si>
    <t>Received</t>
  </si>
  <si>
    <t>Category</t>
  </si>
  <si>
    <t>Tesco Babyleaf Salad 90G, Fruit and Veg</t>
  </si>
  <si>
    <t>Tesco Little Gem 2 Pack (C), Fruit and Veg</t>
  </si>
  <si>
    <t>Tesco Large Fruit Platter 350G, Fruit and Veg</t>
  </si>
  <si>
    <t>Tesco Watermelon Wedges 550G (C), Fruit and Veg</t>
  </si>
  <si>
    <t>Tesco Mango Chunks 450G, Fruit and Veg</t>
  </si>
  <si>
    <t>Tesco Blueberries 150G, Fruit and Veg</t>
  </si>
  <si>
    <t>Tesco Garlic &amp; Rosemary Flatbread 220G, Chilled</t>
  </si>
  <si>
    <t>Tesco Sunblush Tomato &amp; Garlic Flatbread 235 G, Chilled</t>
  </si>
  <si>
    <t>Deli Kitchen 4 Greek Style Flatbreads 320G, Bakery</t>
  </si>
  <si>
    <t>Tesco Carrot 500G (C), Fruit and Veg</t>
  </si>
  <si>
    <t>Tesco Seedless Grape Selection Pack 500G, Fruit and Veg</t>
  </si>
  <si>
    <t>Tesco Suntrail Plum 400G (C), Fruit and Veg</t>
  </si>
  <si>
    <t>Tesco 4 Large White Baps, Bakery</t>
  </si>
  <si>
    <t>Tesco Cherry Tomatoes 300G (C), Fruit and Veg</t>
  </si>
  <si>
    <t>Tesco Kale 180G (C), Fruit and Veg</t>
  </si>
  <si>
    <t>The Vegetarian Butcher What the Cluck Vegan Chicken Chunks 160g, Chilled</t>
  </si>
  <si>
    <t>Tesco Finest Spaghetti Bolognese 400G, Chilled</t>
  </si>
  <si>
    <t>Eggs</t>
  </si>
  <si>
    <t>St.Ewe Rich Yolk Free Range Eggs 6 Pack, Eggs</t>
  </si>
  <si>
    <t>Brioche Pasquier Pitch Chocolate 4 Pack, Bakery</t>
  </si>
  <si>
    <t>Tesco 6 Mini Garlic &amp; Coriander Naans, Bakery</t>
  </si>
  <si>
    <t>Tesco Folded Flatbreads Plain 6 Pack, Bakery</t>
  </si>
  <si>
    <t>Genius Gluten Free 4 Crumpets, Bakery</t>
  </si>
  <si>
    <t>Tesco 2 Roast Cooked Chicken Breast Fillets 245 G, Chilled</t>
  </si>
  <si>
    <t>Yakult Original 8 X 65Ml, Chilled</t>
  </si>
  <si>
    <t>Tesco Chicken &amp; Bacon Sandwich Filler 235g (C), Chilled</t>
  </si>
  <si>
    <t>Tesco Spaghetti Carbonara 400G, Chilled</t>
  </si>
  <si>
    <t>Tesco Wafer Thin Honey Roast Ham 400G, Chilled</t>
  </si>
  <si>
    <t>Tesco Plant Chef Falafel Houmous Wrap, Chilled</t>
  </si>
  <si>
    <t>Tesco Cooked &amp; Peeled King Prawns 150G, Chilled</t>
  </si>
  <si>
    <t>Tesco 12 Indian Selection 320G, Chilled</t>
  </si>
  <si>
    <t>Graham's The Family Dairy Protein 25G Strawberry Pack 200G, Chilled</t>
  </si>
  <si>
    <t>Tesco Chicken &amp; Stuffing Sandwich, Chilled</t>
  </si>
  <si>
    <t>Warburtons Thin Bagels Plain 6 Pack, Bakery</t>
  </si>
  <si>
    <t>Tesco Chocolate Chip Brioche Rolls 8 Pack, Bakery</t>
  </si>
  <si>
    <t>Tesco Finest 4 Caramelised Biscuit &amp; White Chocolate Cookies, Bakery</t>
  </si>
  <si>
    <t>Tesco Finest Rye &amp; Mixed Seed Sourdough 400G, Bakery</t>
  </si>
  <si>
    <t>Warburtons Toastie Sliced Small White Bread 400G, Bakery</t>
  </si>
  <si>
    <t>Tesco Scotch Rolls 2 Pack, Bakery</t>
  </si>
  <si>
    <t>Tesco Large Wholemeal Baps 4 Pack, Bakery</t>
  </si>
  <si>
    <t>Sabra Houmous Extra 200G, Fruit and Veg</t>
  </si>
  <si>
    <t>Tesco Cauliflower Each (C), Fruit and Veg</t>
  </si>
  <si>
    <t>Florette Crispy 90G, Fruit and Veg</t>
  </si>
  <si>
    <t>Tesco Finest Moroccan Inspired Couscous 230G, Fruit and Veg</t>
  </si>
  <si>
    <t>Tesco Sweet &amp; Crunchy Salad 250G, Fruit and Veg</t>
  </si>
  <si>
    <t>Duo Bouquet, Non Food</t>
  </si>
  <si>
    <t>Rose Bouquet, Non Food</t>
  </si>
  <si>
    <t>Tesco Chicken &amp; Bacon Sandwich (C), Chilled</t>
  </si>
  <si>
    <t>Tesco Gammon Steak With Cheese &amp; Pineapple 345G, Chilled</t>
  </si>
  <si>
    <t>St Helen's Fresh Whole Goats Milk 1 Litre, Chilled</t>
  </si>
  <si>
    <t>Tesco Fire Pit 2 Salt &amp; Pepper Beef Steaks 200G, Chilled</t>
  </si>
  <si>
    <t>Tuna &amp; Sweetcorn Sandwich, Chilled</t>
  </si>
  <si>
    <t>Pizza Express Margherita Pizza 245G, Chilled</t>
  </si>
  <si>
    <t>Tesco 20 Mini Sausage Rolls 220G, Chilled</t>
  </si>
  <si>
    <t>Tesco Potato Salad 300g, Fruit and Veg</t>
  </si>
  <si>
    <t>Tesco Party Salad 455G, Fruit and Veg</t>
  </si>
  <si>
    <t>Tesco Express Green Beans 220G, Fruit and Veg</t>
  </si>
  <si>
    <t>Tesco Organic Fair Trade Bananas 5 Pack, Fruit and Veg</t>
  </si>
  <si>
    <t>Tesco Pineapple Fingers 500G (C), Fruit and Veg</t>
  </si>
  <si>
    <t>Limes Each, Fruit and Veg</t>
  </si>
  <si>
    <t>Tesco Simple Salad With Sour Cream And Chive 165G, Fruit and Veg</t>
  </si>
  <si>
    <t>Tesco Egg Noodles 300G (C), Fruit and Veg</t>
  </si>
  <si>
    <t>Tesco Walnut Cake, Bakery</t>
  </si>
  <si>
    <t>Tesco 5 Sugar Ring Doughnuts, Bakery</t>
  </si>
  <si>
    <t>Dina Paninette 5 Large White Bread Wraps, Bakery</t>
  </si>
  <si>
    <t>Warburtons 4 Soft White Pittas, Bakery</t>
  </si>
  <si>
    <t>Tesco Homebake Baguettes 2 Pack, Bakery</t>
  </si>
  <si>
    <t>Tesco Stars Party Cake, Bakery</t>
  </si>
  <si>
    <t>Tesco Pink Lady Apple Min 6 Pack (C), Fruit and Veg</t>
  </si>
  <si>
    <t>Tesco Mint 15G (C), Fruit and Veg</t>
  </si>
  <si>
    <t>Tesco British Chicken Breast Mini Fillets 400G, Chilled</t>
  </si>
  <si>
    <t>Tesco Chicken Breast Portions 580G, Chilled</t>
  </si>
  <si>
    <t>Tesco Mashed Potato 450G, Chilled</t>
  </si>
  <si>
    <t>Tesco 2 Sweet Chill Hot Smoked Salmon Fillets 180G, Chilled</t>
  </si>
  <si>
    <t>St Pierre 4 Seeded Brioche Burger Buns, Bakery</t>
  </si>
  <si>
    <t>Warburton 4 Protein Thin Bagels, Bakery</t>
  </si>
  <si>
    <t>Tesco Wholemeal Medium Bread 800G, Bakery</t>
  </si>
  <si>
    <t>Tesco Tiger Baton, Bakery</t>
  </si>
  <si>
    <t>New York Bakery Cinnamon &amp; Raisin Bagels 5Pack, Bakery</t>
  </si>
  <si>
    <t>Tesco Cheese Roll 2 Pack, Bakery</t>
  </si>
  <si>
    <t>Tesco Finest 4 Triple Belgian Chocolate Cookies, Bakery</t>
  </si>
  <si>
    <t>Tesco 2 Plain Naan Breads, Bakery</t>
  </si>
  <si>
    <t>Tesco Green Seedless Grapes Pack 500G, Fruit and Veg</t>
  </si>
  <si>
    <t>Clementines 600G (C), Fruit and Veg</t>
  </si>
  <si>
    <t>Tesco Mash Potato 400G, Fruit and Veg</t>
  </si>
  <si>
    <t>Tesco Fish Pie 400G (C), Chilled</t>
  </si>
  <si>
    <t>Tesco Piri Piri Roast Chicken Slices 160g, Chilled</t>
  </si>
  <si>
    <t>Richmond 8 Meat Free Vegan Streaky Bacon 120G, Chilled</t>
  </si>
  <si>
    <t>Tesco 4 Vegetable Samosas 216G, Chilled</t>
  </si>
  <si>
    <t>Tesco British Chicken Thighs 600G (C), Chilled</t>
  </si>
  <si>
    <t>Activia Peach No Added Sugar Fat Free Gut Health Yoghurt Multipack 4x115g, Chilled</t>
  </si>
  <si>
    <t>Cauldron Foods Falafel 200G, Chilled</t>
  </si>
  <si>
    <t>Tesco Chicken Ranch Wrap, Chilled</t>
  </si>
  <si>
    <t>Tesco Bacon, Lettuce &amp; Tomato Sandwich, Chilled</t>
  </si>
  <si>
    <t>Yeo Valley Natural Greek Style Yogurt 450G, Chilled</t>
  </si>
  <si>
    <t>Tesco Battered Haddock Goujons 200G, Chilled</t>
  </si>
  <si>
    <t>Tesco Finest Honey Roast Finely Sliced Ham 120g (C), Chilled</t>
  </si>
  <si>
    <t>Fage Total 0% Fat Greek Recipe Yogurt 150G, Chilled</t>
  </si>
  <si>
    <t>Tesco Chicken Thigh Fillets Skinless &amp; Boneless 600G, Chilled</t>
  </si>
  <si>
    <t>Muller Light Toffee Yogurt 160G, Chilled</t>
  </si>
  <si>
    <t>Bonne Maman Creme Caramel 4X100g, Chilled</t>
  </si>
  <si>
    <t>Tesco Smoked Bacon Lardons 200G (C), Chilled</t>
  </si>
  <si>
    <t>Tesco Taramasalata 200G (C), Fruit and Veg</t>
  </si>
  <si>
    <t>Tesco Crispy Slices 350G (C), Fruit and Veg</t>
  </si>
  <si>
    <t>Tesco Conference Pear Minimum 4 Pack, Fruit and Veg</t>
  </si>
  <si>
    <t>Tesco Mixed Vegetables 225G (C), Fruit and Veg</t>
  </si>
  <si>
    <t>Tesco Tomato &amp; Basil Pasta Salad 550G, Fruit and Veg</t>
  </si>
  <si>
    <t>Tesco Breaded Chicken Goujons 270g, Chilled</t>
  </si>
  <si>
    <t>Tesco Chicken Breast Fillets 300G (C), Chilled</t>
  </si>
  <si>
    <t>Tesco Finest 4 Triple Belgian Chocolate Shortbread, Bakery</t>
  </si>
  <si>
    <t>Tesco English Muffins 4 Pack, Bakery</t>
  </si>
  <si>
    <t>Tesco Sourdough Bloomer, Bakery</t>
  </si>
  <si>
    <t>Tesco Finest 2 Scotch Eggs 260G, Eggs</t>
  </si>
  <si>
    <t>Alpro Coconut Original Chilled Dairy Free Drink 1L, Chilled</t>
  </si>
  <si>
    <t>Tesco Prawn Mayonnaise Sandwich, Chilled</t>
  </si>
  <si>
    <t>Tesco Smoked Salmon Sushi Snack 57G, Chilled</t>
  </si>
  <si>
    <t>Tesco 8 Mini White Tortilla Wraps, Bakery</t>
  </si>
  <si>
    <t>Tiger Bloomer 400G, Bakery</t>
  </si>
  <si>
    <t>Tesco Chicken &amp; Bacon Wrap, Chilled</t>
  </si>
  <si>
    <t>Tesco Finest 2 Cod &amp; Parsley Fishcakes 290G, Chilled</t>
  </si>
  <si>
    <t>Tesco Chicken &amp; Bacon Sub, Chilled</t>
  </si>
  <si>
    <t>Alpro Vanilla Dairy Free Soya Yoghurt Alternative 500g, Chilled</t>
  </si>
  <si>
    <t>Tesco Whole Roast Chicken 950g, Chilled</t>
  </si>
  <si>
    <t>Tesco Chicken Salad Sandwich, Chilled</t>
  </si>
  <si>
    <t>Tesco Turkey Thigh Mince 7% Fat 250g, Chilled</t>
  </si>
  <si>
    <t>Tesco Smoked Ham &amp; Cheddar Sandwich, Chilled</t>
  </si>
  <si>
    <t>Tesco Hoisin Duck Wrap, Chilled</t>
  </si>
  <si>
    <t>Tesco Fruit Fool Gooseberry 114G, Chilled</t>
  </si>
  <si>
    <t>Onken Natural Set Yogurt 450G, Chilled</t>
  </si>
  <si>
    <t>Tesco Macaroni Cheese 400G, Chilled</t>
  </si>
  <si>
    <t>Tesco Sausage Bacon &amp; &amp; Egg Triple, Chilled</t>
  </si>
  <si>
    <t>Tesco Just Ham Sandwich, Chilled</t>
  </si>
  <si>
    <t>Tesco Sweet Chilli Houmous 182G, Fruit and Veg</t>
  </si>
  <si>
    <t>Tesco Leeks 320G, Fruit and Veg</t>
  </si>
  <si>
    <t>Tesco Houmous Red Pepper 182G, Fruit and Veg</t>
  </si>
  <si>
    <t>Tesco Peeled Baby Sprouts Peeled 180G (C), Fruit and Veg</t>
  </si>
  <si>
    <t>Milk</t>
  </si>
  <si>
    <t>Arla Bob Skimmed Milk 2 Litre</t>
  </si>
  <si>
    <t>0.45
GBP</t>
  </si>
  <si>
    <t>1.10
GBP</t>
  </si>
  <si>
    <t>Lemons 4Pack (C), Fruit and Veg</t>
  </si>
  <si>
    <t>1.40
GBP</t>
  </si>
  <si>
    <t>Tesco 4 Tex Mex Dips 428G, Fruit and Veg</t>
  </si>
  <si>
    <t>3.45
GBP</t>
  </si>
  <si>
    <t>Tesco Courgettes (C), Fruit and Veg</t>
  </si>
  <si>
    <t>1.60
GBP</t>
  </si>
  <si>
    <t>1.30
GBP</t>
  </si>
  <si>
    <t>Tesco Smoked Pancetta 2 X 65G, Chilled</t>
  </si>
  <si>
    <t>2.10
GBP</t>
  </si>
  <si>
    <t>Tesco Honey Roast Ham Chunks 100G, Chilled</t>
  </si>
  <si>
    <t>2.60
GBP</t>
  </si>
  <si>
    <t>Tesco Thai Green Chicken Curry &amp; Jasmine Rice 400G, Chilled</t>
  </si>
  <si>
    <t>3.50
GBP</t>
  </si>
  <si>
    <t>Tesco Honey &amp; Mustard Chicken Pasta 300G, Chilled</t>
  </si>
  <si>
    <t>2.85
GBP</t>
  </si>
  <si>
    <t>Wall's Vegan Jumbo Roll 120G, Chilled</t>
  </si>
  <si>
    <t>1.25
GBP</t>
  </si>
  <si>
    <t>Tesco Egg &amp; Cress Sandwich, Chilled</t>
  </si>
  <si>
    <t>1.50
GBP</t>
  </si>
  <si>
    <t>Tesco Organic British Semi Skimmed Milk 2.272L/4 Pints, Chilled</t>
  </si>
  <si>
    <t>2.30
GBP</t>
  </si>
  <si>
    <t>Cravendale Filtered Fresh Whole Milk 2L Fresher for Longer, Chilled</t>
  </si>
  <si>
    <t>2.75
GBP</t>
  </si>
  <si>
    <t>4.50
GBP</t>
  </si>
  <si>
    <t>Tesco Cheese Triple Sandwich, Chilled</t>
  </si>
  <si>
    <t>3.00
GBP</t>
  </si>
  <si>
    <t>Muller Corner Vanilla Yogurt With Chocolate Balls 124G, Chilled</t>
  </si>
  <si>
    <t>0.95
GBP</t>
  </si>
  <si>
    <t>Tesco British Whole Milk 568Ml, 1 Pint, Chilled</t>
  </si>
  <si>
    <t>0.90
GBP</t>
  </si>
  <si>
    <t>Tesco 8 Pork Sausage 454G (C, Chilled</t>
  </si>
  <si>
    <t>2.25
GBP</t>
  </si>
  <si>
    <t>Tesco British Skimmed Milk 1.136L, 2 Pints, Chilled</t>
  </si>
  <si>
    <t>Tesco British Goats Cheese 125G, Chilled</t>
  </si>
  <si>
    <t>2.65
GBP</t>
  </si>
  <si>
    <t>Président French Brie Cheese 200g, Chilled</t>
  </si>
  <si>
    <t>2.95
GBP</t>
  </si>
  <si>
    <t>2.15
GBP</t>
  </si>
  <si>
    <t>Tesco Panini 2 Pack, Bakery</t>
  </si>
  <si>
    <t>Tesco Finest 4 Salted Caramel &amp; Chocolate Hot Cross Buns, Bakery</t>
  </si>
  <si>
    <t>1.70
GBP</t>
  </si>
  <si>
    <t>Tesco Fire Pit 8 Sliced Brioche Burger Buns, Bakery</t>
  </si>
  <si>
    <t>1.90
GBP</t>
  </si>
  <si>
    <t>Tesco Angel Layer Cake, Bakery</t>
  </si>
  <si>
    <t>1.75
GBP</t>
  </si>
  <si>
    <t>Tesco Finest Super Seeded Farmhouse Loaf 800G, Bakery</t>
  </si>
  <si>
    <t>1.45
GBP</t>
  </si>
  <si>
    <t>1.65
GBP</t>
  </si>
  <si>
    <t>Hovis Wholemeal Medium Bread 800G, Bakery</t>
  </si>
  <si>
    <t>1.55
GBP</t>
  </si>
  <si>
    <t>1.00
GBP</t>
  </si>
  <si>
    <t>Tesco Finest 2 White Baguettes With Sourdough250g, Bakery</t>
  </si>
  <si>
    <t>1.80
GBP</t>
  </si>
  <si>
    <t>Tesco Eggs</t>
  </si>
  <si>
    <t>Tesco.Reduced Fat Houmous 200G (C), Fruit and Veg</t>
  </si>
  <si>
    <t>Tesco Carrot Cauliflower And Brocc 300G, Fruit and Veg</t>
  </si>
  <si>
    <t>Tesco Singapore Noodles 300G (C), Fruit and Veg</t>
  </si>
  <si>
    <t>Tesco Gold Kiwi 4 Pack, Fruit and Veg</t>
  </si>
  <si>
    <t>Tesco Houmous 200G, Fruit and Veg</t>
  </si>
  <si>
    <t>Tesco The Chicken Club Sandwich, Chilled</t>
  </si>
  <si>
    <t>GetPro 25g Strawberry High Protein Yoghurt Drink 300g, Chilled</t>
  </si>
  <si>
    <t>Tesco Chicken Triple Sandwich, Chilled</t>
  </si>
  <si>
    <t>Tesco Salmon, Prawn &amp; Surimi Rolls Sriracha Mayonnaise 141G, Chilled</t>
  </si>
  <si>
    <t>Beyond Burger Plant Based Patties 226G, Chilled</t>
  </si>
  <si>
    <t>Tesco Bbq Chicken, Bacon &amp; Cheese Sandwich, Chilled</t>
  </si>
  <si>
    <t>Tesco Grated Mozzarella 250G, Chilled</t>
  </si>
  <si>
    <t>Tesco Finest Salted Caramel Mousse 100G, Chilled</t>
  </si>
  <si>
    <t>Tesco Wholemeal Pitta Bread 6 Pack, Bakery</t>
  </si>
  <si>
    <t>Jaffa Orange Minimum 4 Pack (C), Fruit and Veg</t>
  </si>
  <si>
    <t>Alpro This is Not M*lk Whole Chilled Oat Drink 750ml, Chilled</t>
  </si>
  <si>
    <t>Tesco Chicken Liver Pate 200G, Chilled</t>
  </si>
  <si>
    <t>Tesco Plant Chef Carrot &amp; Houmous 100G, Chilled</t>
  </si>
  <si>
    <t>Tesco Sweet Chilli Roast Chicken Slices 160g, Chilled</t>
  </si>
  <si>
    <t>Tesco Core Ripen At Home Nectarin 4 Pack (C), Fruit and Veg</t>
  </si>
  <si>
    <t>Clay Oven Bakery Hand Stretched Mini Naans Garlic &amp; Coriander 4 PACK 240g, Bakery</t>
  </si>
  <si>
    <t>Tesco Finest Belgian Triple Chocolate Muffins 2 Pack C, Bakery</t>
  </si>
  <si>
    <t>Tesco British Pork Loin Steaks 250G, Chilled</t>
  </si>
  <si>
    <t>Tesco Finest Lasagne 400G, Chilled</t>
  </si>
  <si>
    <t>Tesco Crispy Sweet Potato Fries 300G, Fruit and Veg</t>
  </si>
  <si>
    <t>Tesco Coriander 15G (C), Fruit and Veg</t>
  </si>
  <si>
    <t>Tesco Garlic Twin Pack (C), Fruit and Veg</t>
  </si>
  <si>
    <t>Tesco Chestnut Mushroom 250G(C), Fruit and Veg</t>
  </si>
  <si>
    <t>Ginsters Chicken &amp; Mushroom Slice 170G, Chilled</t>
  </si>
  <si>
    <t>Tesco 8 Wholemeal Tortilla Wraps, Bakery</t>
  </si>
  <si>
    <t>Tesco Butter Brioche Rolls 8 Pack, Bakery</t>
  </si>
  <si>
    <t>Tesco 5 Jam Doughnuts, Bakery</t>
  </si>
  <si>
    <t>Hovis Original 7 Seeds Bread 800G, Bakery</t>
  </si>
  <si>
    <t>Happy Egg Free Range Eggs Medium 6 Pack, Eggs</t>
  </si>
  <si>
    <t>Tesco Fire Pit 8 Sliced Seeded Burger Buns, Bakery</t>
  </si>
  <si>
    <t>Tesco Finest 2 Multigrain Baguettes With Sourdough 250G, Bakery</t>
  </si>
  <si>
    <t>Tesco Finest All Butter &amp; Sultana Scones 4 Pack, Bakery</t>
  </si>
  <si>
    <t>Jus-Rol Puff Pastry Ready Rolled Sheet 320G, Chilled</t>
  </si>
  <si>
    <t>Tesco Feta Semi Dried Tomato Pasta 290G, Chilled</t>
  </si>
  <si>
    <t>Tesco Fire Pit Salt &amp; Chilli Pork Belly Slices 520g, Chilled</t>
  </si>
  <si>
    <t>Petits Filous Strawberry Raspberry Fromage Frais 6 X47g, Chilled</t>
  </si>
  <si>
    <t>Tesco Mango 250G, Fruit and Veg</t>
  </si>
  <si>
    <t>Tesco Sweet Crisp Salad 128G, Fruit and Veg</t>
  </si>
  <si>
    <t>Tesco Ready To Eat Large Avocados Each (C), Fruit and Veg</t>
  </si>
  <si>
    <t>Express Cherries Punnet (C), Fruit and Veg</t>
  </si>
  <si>
    <t>Tesco Pink Lady Apple &amp; Grape Pot 100G, Fruit and Veg</t>
  </si>
  <si>
    <t>Tesco Pak Choi 250G, Fruit and Veg</t>
  </si>
  <si>
    <t>Tesco Raspberries 150G (C), Fruit and Veg</t>
  </si>
  <si>
    <t>Tesco Spinach 250G, Fruit and Veg</t>
  </si>
  <si>
    <t>Rose In Ceramic, Non Food</t>
  </si>
  <si>
    <t>Tesco Chicken &amp; Gravy Shortcrust Pie 200G, Chilled</t>
  </si>
  <si>
    <t>Tesco Macaroni Cheese 750G, Chilled</t>
  </si>
  <si>
    <t>Pizza Express Garlic Dough Balls 95 G, Chilled</t>
  </si>
  <si>
    <t>Bio-Tiful Dairy Kefir Drink Original 500Ml, Chilled</t>
  </si>
  <si>
    <t>Oatly Semi Oat Chilled Drink 1L, Chilled</t>
  </si>
  <si>
    <t>Muller Corner Strawberry Yogurt 136G, Chilled</t>
  </si>
  <si>
    <t>Yeo Valley Natural Yogurt 150G, Chilled</t>
  </si>
  <si>
    <t>Arla Big Milk Fresh Whole Milk 2L Vitamin Enriched for kids 1+, Chilled</t>
  </si>
  <si>
    <t>Tesco Sweet Vine Ripened Tomatoes 255G, Fruit and Veg</t>
  </si>
  <si>
    <t>Tesco Trimmed Spring Onions 100G, Fruit and Veg</t>
  </si>
  <si>
    <t>Tesco Greek Salad 185G, Fruit and Veg</t>
  </si>
  <si>
    <t>Tesco Red Chillies 60G, Fruit and Veg</t>
  </si>
  <si>
    <t>Tesco White Pitta Bread 6 Pack, Bakery</t>
  </si>
  <si>
    <t>Warburtons Fruit Loaf With Cinnamon &amp; Raisin 400G, Bakery</t>
  </si>
  <si>
    <t>Tesco Strawberry &amp; Cream Swiss Roll, Bakery</t>
  </si>
  <si>
    <t>Tesco White Sourdough, Bakery</t>
  </si>
  <si>
    <t>Tesco Lamb Leg Steaks 300G, Chilled</t>
  </si>
  <si>
    <t>Tesco British Roast Chicken 120g, Chilled</t>
  </si>
  <si>
    <t>Tesco Organic British Whole Milk 2.272L/4 Pints, Chilled</t>
  </si>
  <si>
    <t>Tesco Tuna &amp; Sweetcorn Pasta 300G, Chilled</t>
  </si>
  <si>
    <t>Tesco Finest 12 Pork Chipolata 375G, Chilled</t>
  </si>
  <si>
    <t>Tesco Fire Pit Oaky Smoky Bbq Chicken Drums 900G, Chilled</t>
  </si>
  <si>
    <t>Butchers Choice 8 Cumberland Sausage 454G (C, Chilled</t>
  </si>
  <si>
    <t>Tesco Mozzarella Balls Tomatoes 200G, Chilled</t>
  </si>
  <si>
    <t>Bread</t>
  </si>
  <si>
    <t>Warburtons Half And Half Medium Bread 800G, Bakery</t>
  </si>
  <si>
    <t>Tesco Finest Victoria Sponge Cake, Bakery</t>
  </si>
  <si>
    <t>Tesco Salsa 200G, Fruit and Veg</t>
  </si>
  <si>
    <t>Tesco Core Ripen At Home Plum 400G (C), Fruit and Veg</t>
  </si>
  <si>
    <t>Tesco Closed Cup Mushrooms 300G (C), Fruit and Veg</t>
  </si>
  <si>
    <t>Tesco Iceberg Lettuce Each (C), Fruit and Veg</t>
  </si>
  <si>
    <t>Tesco Aubergine Each 250G (C), Fruit and Veg</t>
  </si>
  <si>
    <t>Tesco Chicken Drumsticks 600G, Chilled</t>
  </si>
  <si>
    <t>Tesco Finest Wiltshire Finely Sliced Ham 120g (C), Chilled</t>
  </si>
  <si>
    <t>Tesco British Whole Milk 1.13L, 2 Pints, Chilled</t>
  </si>
  <si>
    <t>Tesco Finest Lasagne Al Forno 400g, Chilled</t>
  </si>
  <si>
    <t>Tesco British Prime Cuts Wafer Thin Honey Roast Ham 120g, Chilled</t>
  </si>
  <si>
    <t>Pukka Chicken &amp; Mushroom Pie, Chilled</t>
  </si>
  <si>
    <t>Herta Classic Frankfurter Hot Dogs 10 Pack 350G, Chilled</t>
  </si>
  <si>
    <t>Fridge Raiders Southern Style Chicken Bites 3X22.5G, Chilled</t>
  </si>
  <si>
    <t>Tesco Aromatic Babyleaf Salad 90G, Fruit and Veg</t>
  </si>
  <si>
    <t>Tesco Turnip, Fruit and Veg</t>
  </si>
  <si>
    <t>Tesco Cauliflower Each, Fruit and Veg</t>
  </si>
  <si>
    <t>Tesco Small Bananas 6 Pack, Fruit and Veg</t>
  </si>
  <si>
    <t>Tesco Conference Pears Pack 610G, Fruit and Veg</t>
  </si>
  <si>
    <t>Tesco Pineapple 500G, Fruit and Veg</t>
  </si>
  <si>
    <t>Tesco Watercress Spinach &amp; Rocket 80G, Fruit and Veg</t>
  </si>
  <si>
    <t>Tesco Butterhead Salad 80G, Fruit and Veg</t>
  </si>
  <si>
    <t>Tesco Beansprouts 300G, Fruit and Veg</t>
  </si>
  <si>
    <t>Tesco Sliced Peppers 150G, Fruit and Veg</t>
  </si>
  <si>
    <t>Tesco Ciabatta Roll 4 Pack, Bakery</t>
  </si>
  <si>
    <t>Warburtons Small Seeded Batch Bread 400G, Bakery</t>
  </si>
  <si>
    <t>Kingsmill Small 50/50 Bread 400G, Bakery</t>
  </si>
  <si>
    <t>Warburtons 8Pk Crumpet Thins, Bakery</t>
  </si>
  <si>
    <t>Tesco Ancient Grain Rolls 4 Pack, Bakery</t>
  </si>
  <si>
    <t>Tesco No Added Sugar Apricot, Peach &amp; Apple Yogurts 6x45g, Chilled</t>
  </si>
  <si>
    <t>Tesco Indian Inspired Dip Selection 120g, Chilled</t>
  </si>
  <si>
    <t>TESCO FINEST PARSLEY SAUCE 180G, Chilled</t>
  </si>
  <si>
    <t>Tesco Chilli Spanish Olives With Cheese 160G, Chilled</t>
  </si>
  <si>
    <t>weight</t>
  </si>
  <si>
    <t>Banana Each (C), Fruit and Veg</t>
  </si>
  <si>
    <t>Tesco Corn On The Cob Twinpack (C), Fruit and Veg</t>
  </si>
  <si>
    <t>Tesco Free From 5 Chocolate Cake Slices, Bakery</t>
  </si>
  <si>
    <t>Tesco Finest All Butter Croissants 4 Pack, Bakery</t>
  </si>
  <si>
    <t>Tesco All Butter Croissants 8 Pack, Bakery</t>
  </si>
  <si>
    <t>Tesco Free From 12 Rocky Road Mini Bites, Bakery</t>
  </si>
  <si>
    <t>Sweet Surprise Mix, Non Food</t>
  </si>
  <si>
    <t>Hovis Granary Thick Bread 800G, Bakery</t>
  </si>
  <si>
    <t>New York Bakery Sesame Bagels 5 Pack, Bakery</t>
  </si>
  <si>
    <t>Hovis Seed Sensations Maltd Wholegrain 800G, Bakery</t>
  </si>
  <si>
    <t>Juvela Gluten Free Fresh White Loaf 400G, Bakery</t>
  </si>
  <si>
    <t>Genius Gluten Free Spicy Loaf 400G, Bakery</t>
  </si>
  <si>
    <t>Jacksons Soft White Bloomer 800G, Bakery</t>
  </si>
  <si>
    <t>Genius Blueberry Muffin 2 Pack, Bakery</t>
  </si>
  <si>
    <t>Roberts Mega Thick Soft White Vitamin D &amp; Fibre 800G, Bakery</t>
  </si>
  <si>
    <t>Tesco Rhubarb 400G, Fruit and Veg</t>
  </si>
  <si>
    <t>Jaffa Seedless Lemons Minimum 4Pack, Fruit and Veg</t>
  </si>
  <si>
    <t>Tesco Dill 20G, Fruit and Veg</t>
  </si>
  <si>
    <t>Tesco Perfectly Imperfect Carrots 1.5Kg, Fruit and Veg</t>
  </si>
  <si>
    <t>Tesco Organic White Potatoes 1.5Kg, Fruit and Veg</t>
  </si>
  <si>
    <t>Tex Mex Feast Soft Flour Tortilla's 248g, Chilled</t>
  </si>
  <si>
    <t>Tesco Granny Smith Apple 6 Pack (C), Fruit and Veg</t>
  </si>
  <si>
    <t>Tesco Tenderstem &amp; Mixed Vegetable 160G, Fruit and Veg</t>
  </si>
  <si>
    <t>Warburtons Wholemeal Rolls 6 Pack, Bakery</t>
  </si>
  <si>
    <t>Tesco Green Seedless Grapes Pack 500G (C), Fruit and Veg</t>
  </si>
  <si>
    <t>Tesco Free From White Rolls 4 Pack, Bakery</t>
  </si>
  <si>
    <t>Warburtons Medium Sliced White Bread 800G, Bakery</t>
  </si>
  <si>
    <t>Tesco 4 Brioche Buns, Bakery</t>
  </si>
  <si>
    <t>Cucumber Whole Each (C), Fruit and Veg</t>
  </si>
  <si>
    <t>read and bread products</t>
  </si>
  <si>
    <t>Tesco Large Seeded Burger Buns 4 Pack, Bakery</t>
  </si>
  <si>
    <t>TESCO pasta bakes and macroni cheese etc</t>
  </si>
  <si>
    <t>Tesco Tzatziki Dip 200G, Fruit and Veg</t>
  </si>
  <si>
    <t>Tesco Basil 15G, Fruit and Veg</t>
  </si>
  <si>
    <t>T, Sweet &amp; Sour Chicken &amp; Egg Fried Rice 400G, Chilled</t>
  </si>
  <si>
    <t>Tesco Spaghetti Bolognese 400G, Chilled</t>
  </si>
  <si>
    <t>Tesco Beef Lasagne 400G, Chilled</t>
  </si>
  <si>
    <t>Tesco Salmon &amp; Tuna Sushi 136G, Chilled</t>
  </si>
  <si>
    <t>Tesco Finest Bourbon Pulled Beef With Creamy Mash 400G, Chilled</t>
  </si>
  <si>
    <t>Ginsters Cheddar &amp; Onion Slice 170G, Chilled</t>
  </si>
  <si>
    <t>Tesco Hoisin Roast Chicken Wings 525g, Chilled</t>
  </si>
  <si>
    <t>Tesco Chicken Jalfrezi &amp; Pilau Rice 400G, Chilled</t>
  </si>
  <si>
    <t>Ginsters Meatball Marinara Bake 117G, Chilled</t>
  </si>
  <si>
    <t>Tesco Quiche Lorraine 400G, Chilled</t>
  </si>
  <si>
    <t>T.FIN W SDOUGH L T.FIN W SDOUGH L T.FIN W SDOUGH L, Bakery</t>
  </si>
  <si>
    <t>Tesco Sliced Roast Cooked Chicken Breast 180G, Chilled</t>
  </si>
  <si>
    <t>Tesco Roast Chicken Drumsticks 430g, Chilled</t>
  </si>
  <si>
    <t>Tesco 2 Garlic Baguettes 410G, Chilled</t>
  </si>
  <si>
    <t>Tesco Flamegrilled Cooked Chicken Breast Mini Fillets 170G, Chilled</t>
  </si>
  <si>
    <t>Tesco Red Onions (C), Fruit and Veg</t>
  </si>
  <si>
    <t>Tesco Ripe &amp; Ready Avocado (C), Fruit and Veg</t>
  </si>
  <si>
    <t>Hovis Soft White Medium Bread 800G, Bakery</t>
  </si>
  <si>
    <t>Warburtons Hot Dog Rolls 6 Pack, Bakery</t>
  </si>
  <si>
    <t>Tesco Finest Wholemeal Seeds And Grains Bread 800G, Bakery</t>
  </si>
  <si>
    <t>Tesco 8 Plain Tortilla Wraps, Bakery</t>
  </si>
  <si>
    <t>Tesco Chicken Bacon &amp; Stuffing Sandwich, Chilled</t>
  </si>
  <si>
    <t>Tesco Chicken &amp; Bacon Pasta Bake 400G, Chilled</t>
  </si>
  <si>
    <t>Eastman's Chicken Roll Slices 250G, Chilled</t>
  </si>
  <si>
    <t>Tesco 6 Sausage Rolls 360G, Chilled</t>
  </si>
  <si>
    <t>Tesco Celery Sticks 250G, Fruit and Veg</t>
  </si>
  <si>
    <t>Tesco Brown Onions 485G, Fruit and Veg</t>
  </si>
  <si>
    <t>Tesco Red Seedless Grapes 500G, Fruit and Veg</t>
  </si>
  <si>
    <t>Tesco Finest 2 Smoked Haddock Fishcakes 290G, Chilled</t>
  </si>
  <si>
    <t>Tesco Chicken &amp; Bacon Pasta 300G, Chilled</t>
  </si>
  <si>
    <t>Tesco Deli Meat Feast Sub, Chilled</t>
  </si>
  <si>
    <t>Tesco Chicken Bacon &amp; Lettuce Sandwich, Chilled</t>
  </si>
  <si>
    <t>Hartley Ready To Eat No Added Sugar Raspberry Jelly 115G, Grocery</t>
  </si>
  <si>
    <t>Tesco Southern Fried Chicken Wrap (C), Chilled</t>
  </si>
  <si>
    <t>Tesco 2 Lemon &amp; Pepper Sea Bass Fillets 200G, Chilled</t>
  </si>
  <si>
    <t>Eastman's Hot &amp; Spicy Sliced Chicken 240G, Chilled</t>
  </si>
  <si>
    <t>Tesco Pork &amp; Garlic Brussels Pate 200G, Chilled</t>
  </si>
  <si>
    <t>Warburtons Small Wholemeal Medium Bread 400G, Bakery</t>
  </si>
  <si>
    <t>Tesco White Baton, Bakery</t>
  </si>
  <si>
    <t>Tesco Finest Wholemeal Seeds And Grains Bread 400G, Bakery</t>
  </si>
  <si>
    <t>Tesco Peppery Babyleaf Rocket Salad 90G (C), Fruit and Veg</t>
  </si>
  <si>
    <t>Tesco Red Seedless Grape Punnet (C), Fruit and Veg</t>
  </si>
  <si>
    <t>Tesco Broccoli 375G, Fruit and Veg</t>
  </si>
  <si>
    <t>Jacob's Mini Cheddars Red Leicester 6X23g, Grocery</t>
  </si>
  <si>
    <t>Muller Rice</t>
  </si>
  <si>
    <t>Total weight (KG)</t>
  </si>
  <si>
    <t>Yorkshire pudding</t>
  </si>
  <si>
    <t>Sausage rolls</t>
  </si>
  <si>
    <t>Sandwich thins</t>
  </si>
  <si>
    <t>Saurces</t>
  </si>
  <si>
    <t>Cakes</t>
  </si>
  <si>
    <t>Tesco Smoked Ham And Mature Cheddar Sub, Chilled</t>
  </si>
  <si>
    <t>Pizza Express American Pizza 250G, Chilled</t>
  </si>
  <si>
    <t>Tesco Finest Spaghetti Carbonara 400G, Chilled</t>
  </si>
  <si>
    <t>Tesco Organic British Semi Skimmed Milk 1.136L, 2 Pint, Chilled</t>
  </si>
  <si>
    <t>Richmond 8 Meat Free Vegan Sausages 304G, Chilled</t>
  </si>
  <si>
    <t>Tesco British Crumbed Ham Slices Big Pack 400 G, Chilled</t>
  </si>
  <si>
    <t>Tropicana Original Orange With Juicy Bits 900Ml, Chilled</t>
  </si>
  <si>
    <t>Tesco Baby Corn 130G (C), Fruit and Veg</t>
  </si>
  <si>
    <t>Tesco Caramelised Onion Houmous 182g (C), Fruit and Veg</t>
  </si>
  <si>
    <t>Premier Deli Roasted Turkey Breast Slices 125G, Chilled</t>
  </si>
  <si>
    <t>Pukka All Steak Pie, Chilled</t>
  </si>
  <si>
    <t>Tesco Wafer Thin Roast Chicken 125G, Chilled</t>
  </si>
  <si>
    <t>Tesco Egg Mayonnaise Sandwich Filler 235g (C), Chilled</t>
  </si>
  <si>
    <t>Tesco Tomato &amp; Mozzarella Pasta Bake 400G, Chilled</t>
  </si>
  <si>
    <t>Tesco Chicken Korma &amp; Pilau Rice 400G, Chilled</t>
  </si>
  <si>
    <t>Tesco Mozzarella 200g, Chilled</t>
  </si>
  <si>
    <t>Tesco Mackerel, Salmon &amp; Prawn Sushi 155G, Chilled</t>
  </si>
  <si>
    <t>Tesco British Semi Skimmed Milk 568 Ml, 1 Pint, Chilled</t>
  </si>
  <si>
    <t>Tesco Cheese &amp; Onion Sandwich, Chilled</t>
  </si>
  <si>
    <t>Arla LactoFREE Semi Skimmed Milk Drink 1L, Chilled</t>
  </si>
  <si>
    <t>Arla LactoFREE Whole Milk Drink 1L, Chilled</t>
  </si>
  <si>
    <t>Tesco Tuna &amp; Cucumber Sandwich, Chilled</t>
  </si>
  <si>
    <t>Tesco Finest Spinach Pinenut Pasta 215G, Fruit and Veg</t>
  </si>
  <si>
    <t>Tesco 4 Baking Potatoes, Fruit and Veg</t>
  </si>
  <si>
    <t>Tesco Pineapple Fingers 80G, Fruit and Veg</t>
  </si>
  <si>
    <t>Tesco Melon &amp; Pineapple Finger 300G, Fruit and Veg</t>
  </si>
  <si>
    <t>Walkers Wotsits Cheese Multipack Crisps 6x16.5g, Grocery</t>
  </si>
  <si>
    <t>Walkers Sensations Roast Chicken &amp; Thyme Sharing Bag Crisps 150g, Grocery</t>
  </si>
  <si>
    <t>Tesco 3 Chilli Bean Soup 600G, Chilled</t>
  </si>
  <si>
    <t>Billy Bear Slices 100G, Chilled</t>
  </si>
  <si>
    <t>Tesco British Smoked Ham 120g, Chilled</t>
  </si>
  <si>
    <t>Tesco British Honey Roast Ham 120g, Chilled</t>
  </si>
  <si>
    <t>Tesco Lean Beef Steak Mince 5% Fat 500G, Chilled</t>
  </si>
  <si>
    <t>Apricot Punnet 320G (C), Fruit and Veg</t>
  </si>
  <si>
    <t>Tesco Watermelon &amp; Mango 230G, Fruit and Veg</t>
  </si>
  <si>
    <t>Clarence Court Burford Browns Free Range Eggs 6 Pack, Eggs</t>
  </si>
  <si>
    <t>Genius Gluten Free Brioche Burger Buns 2 Pack, Bakery</t>
  </si>
  <si>
    <t>Lurpak Lighter Spreadable Butter Rapeseed Oil 400G, Chilled</t>
  </si>
  <si>
    <t>Tesco Plant Chef Soya Alternative To Greek Style Yogurt 400G, Chilled</t>
  </si>
  <si>
    <t>Tesco British Cooked Ham 120g, Chilled</t>
  </si>
  <si>
    <t>Alpro Strawberry Banana Peach Pear Soya Dairy Free Yoghurt Alternative 4x125g, Chilled</t>
  </si>
  <si>
    <t>Tesco Beef Steak Mince 500G 15% Fat, Chilled</t>
  </si>
  <si>
    <t>Warburtons Farmhouse White Bread 800G, Bakery</t>
  </si>
  <si>
    <t>Warburtons Seeded Batch Bread 800G, Bakery</t>
  </si>
  <si>
    <t>Tesco Free From 4 White Tortilla Wraps, Bakery</t>
  </si>
  <si>
    <t>Tesco Salad Tomatoes 360G (C), Fruit and Veg</t>
  </si>
  <si>
    <t>Tesco Finest Moroccan Inspired Couscous 230g, Fruit and Veg</t>
  </si>
  <si>
    <t>Tesco Pineapple Each (C), Fruit and Veg</t>
  </si>
  <si>
    <t>Tesco Loose Red Peppers(C), Fruit and Veg</t>
  </si>
  <si>
    <t>Tesco Chicken Tomato &amp; Basil Pasta Salad 300G, Chilled</t>
  </si>
  <si>
    <t>Tesco British Pork Belly Sliced 550G, Chilled</t>
  </si>
  <si>
    <t>Alpro Plain No Sugars Dairy Free Soya Yoghurt Alternative 500g, Chilled</t>
  </si>
  <si>
    <t>Tesco Chicken Caesar Wrap (C), Chilled</t>
  </si>
  <si>
    <t>The Original Oatly No Sugars Oat Chilled Drink 1L, Chilled</t>
  </si>
  <si>
    <t>Warburtons Brown Sandwich Thins 6 Pack, Bakery</t>
  </si>
  <si>
    <t>Tesco Sweet Chilli Chicken Wrap, Chilled</t>
  </si>
  <si>
    <t>Tesco British Crumbed Ham 120g, Chilled</t>
  </si>
  <si>
    <t>Tesco Prime Cuts Roast Beef 90G, Chilled</t>
  </si>
  <si>
    <t>Ski Smooth Strawberry &amp; Raspberry Yogurt 4X120g, Chilled</t>
  </si>
  <si>
    <t>Jus-Rol Shortcrust Pastry Ready Rolled Sheet 320G, Chilled</t>
  </si>
  <si>
    <t>Tesco Flat Peach Mineral 3 Pack (C), Fruit and Veg</t>
  </si>
  <si>
    <t>Tesco Reduced Fat Coleslaw-300g, Fruit and Veg</t>
  </si>
  <si>
    <t>Tesco Asparagus Tips 125G (C), Fruit and Veg</t>
  </si>
  <si>
    <t>Express Tesco Egg Custard Tart 2 Pack, Bakery</t>
  </si>
  <si>
    <t>Tesco Soft White Hot Dog Rolls 6 Pack, Bakery</t>
  </si>
  <si>
    <t>Tesco Mixed Sized Organic Eggs 6 Pack, Eggs</t>
  </si>
  <si>
    <t>Tesco Cheese &amp; Tomato Pasta 300G (C), Chilled</t>
  </si>
  <si>
    <t>New Covent Garden Soup Co Classic Chicken Soup 560G, Chilled</t>
  </si>
  <si>
    <t>Activia Strawberry Gut Health Yoghurt Multipack 4x115g, Chilled</t>
  </si>
  <si>
    <t>Alpro Almond Original Chilled Dairy Free Drink 1L, Chilled</t>
  </si>
  <si>
    <t>Tesco Southern Fried Chicken Pasta 300G, Chilled</t>
  </si>
  <si>
    <t>Tesco Butterpak Salted Spreadable 500G, Chilled</t>
  </si>
  <si>
    <t>Tesco 2 Fresh Cream Bramley Apple Turnover 160G, Bakery</t>
  </si>
  <si>
    <t>Waitrose</t>
  </si>
  <si>
    <t>Chilled fish</t>
  </si>
  <si>
    <t>Chilled meat</t>
  </si>
  <si>
    <t>Fresh fruit</t>
  </si>
  <si>
    <t>crate</t>
  </si>
  <si>
    <t>Lettuce and spring onion</t>
  </si>
  <si>
    <t>melon</t>
  </si>
  <si>
    <t>banana</t>
  </si>
  <si>
    <t>kiwi</t>
  </si>
  <si>
    <t>unit</t>
  </si>
  <si>
    <t>KG per unit</t>
  </si>
  <si>
    <t>Total weight (kg)</t>
  </si>
  <si>
    <t>2) Staff member</t>
  </si>
  <si>
    <t>Coffee (any) (Donate)</t>
  </si>
  <si>
    <t>Tea Coffee, Dried fruits &amp; Nuts</t>
  </si>
  <si>
    <t>Cookies (Donate)</t>
  </si>
  <si>
    <t>Dessert, Confectionery, biscuit &amp; snacks</t>
  </si>
  <si>
    <t>Crisps (Donate)</t>
  </si>
  <si>
    <t>Trifle (Donate)</t>
  </si>
  <si>
    <t>Other drinks or gredients (Donate)</t>
  </si>
  <si>
    <t>Drink, Juice &amp; Drink ingredients</t>
  </si>
  <si>
    <t>Rice (Donate)</t>
  </si>
  <si>
    <t>Dried Pasta, Rice, Noodles &amp; Pulse</t>
  </si>
  <si>
    <t>Table sauces &amp; seasoning (Donate)</t>
  </si>
  <si>
    <t>Sauces, Pickles, Herbs, Tins &amp; Bottles</t>
  </si>
  <si>
    <t>Tea (Donate)</t>
  </si>
  <si>
    <t>(gram)</t>
  </si>
  <si>
    <t>other days</t>
  </si>
  <si>
    <t>14 Trays</t>
  </si>
  <si>
    <t>Wellington food bank</t>
  </si>
  <si>
    <t>Bananas and spring onion</t>
  </si>
  <si>
    <t>3 trays</t>
  </si>
  <si>
    <t>Total in June</t>
  </si>
  <si>
    <t>Total value from TESCO</t>
  </si>
  <si>
    <t>Total value</t>
  </si>
  <si>
    <t>April total (inlcuding MD)</t>
  </si>
  <si>
    <t>Potato salad</t>
  </si>
  <si>
    <t>20 trays *6 boxes of 300g</t>
  </si>
  <si>
    <t>Baked beans</t>
  </si>
  <si>
    <t xml:space="preserve">Knotty's Cashew butter </t>
  </si>
  <si>
    <t>120*30g</t>
  </si>
  <si>
    <t>Coleslaw</t>
  </si>
  <si>
    <t>10 cases *12 boxes *300g</t>
  </si>
  <si>
    <t xml:space="preserve">Baked beans </t>
  </si>
  <si>
    <t>8 cases * 12 tines * 400g</t>
  </si>
  <si>
    <t>58 cases*12 tins * 400g</t>
  </si>
  <si>
    <t>May</t>
  </si>
  <si>
    <t>June</t>
  </si>
  <si>
    <t>Fruits</t>
  </si>
  <si>
    <t>Ham</t>
  </si>
  <si>
    <t>24 cases * 12 tins *400g</t>
  </si>
  <si>
    <t>Burger</t>
  </si>
  <si>
    <t>7 boxes * 6 (2.7kg per box)</t>
  </si>
  <si>
    <t>Sausages</t>
  </si>
  <si>
    <t>180 packs * 400g</t>
  </si>
  <si>
    <t>Chipolatas</t>
  </si>
  <si>
    <t>11 packs * 400kg</t>
  </si>
  <si>
    <t>Potatoes</t>
  </si>
  <si>
    <t>Carrots</t>
  </si>
  <si>
    <t>1 crate</t>
  </si>
  <si>
    <t>3 crates</t>
  </si>
  <si>
    <t>ManInPlace</t>
  </si>
  <si>
    <t>1 case</t>
  </si>
  <si>
    <t>Fruites</t>
  </si>
  <si>
    <t>1 tray</t>
  </si>
  <si>
    <t>1 big box</t>
  </si>
  <si>
    <t>Holy Trinity Church</t>
  </si>
  <si>
    <t>small box</t>
  </si>
  <si>
    <t>Sausage</t>
  </si>
  <si>
    <t>3 cases</t>
  </si>
  <si>
    <t>5 cases</t>
  </si>
  <si>
    <t>5 packs</t>
  </si>
  <si>
    <t>Yogurt</t>
  </si>
  <si>
    <t>April</t>
  </si>
  <si>
    <t>Date</t>
  </si>
  <si>
    <t>Weight in kg</t>
  </si>
  <si>
    <t>Donation to other charities Total</t>
  </si>
  <si>
    <t>17 * 4.2 kg</t>
  </si>
  <si>
    <t>Surplus food redistribution impact metrics</t>
  </si>
  <si>
    <t xml:space="preserve">Note: Two metrics are used. Too good To Go metric and Fareshare Metric. I would recommend Fareshare Metrics as their method was used based on the UK data whilste Tooo Good to Go used EU data. </t>
  </si>
  <si>
    <t xml:space="preserve">Land use per year avoided is only available from Too Good To Go metrics. </t>
  </si>
  <si>
    <t>Examples</t>
  </si>
  <si>
    <t>Impact using Too good to go metrics</t>
  </si>
  <si>
    <t>Impact using Fareshare metrics</t>
  </si>
  <si>
    <t xml:space="preserve">Food saved from going to waste </t>
  </si>
  <si>
    <t>Tonne</t>
  </si>
  <si>
    <t xml:space="preserve">CO2e avoided </t>
  </si>
  <si>
    <t>Litres of water avoided</t>
  </si>
  <si>
    <t>Million litre</t>
  </si>
  <si>
    <t>Land use per year avoided)</t>
  </si>
  <si>
    <t>meal</t>
  </si>
  <si>
    <t>CO2e avoided</t>
  </si>
  <si>
    <t xml:space="preserve">Litres of water avoided </t>
  </si>
  <si>
    <t>ha</t>
  </si>
  <si>
    <t>Market Drayton Tesco</t>
  </si>
  <si>
    <t>NotJUST Wellington</t>
  </si>
  <si>
    <t>Fareshare Total</t>
  </si>
  <si>
    <t>Fareshare total</t>
  </si>
  <si>
    <t>NJW</t>
  </si>
  <si>
    <t>SFH</t>
  </si>
  <si>
    <t>Costa</t>
  </si>
  <si>
    <t>Individuals</t>
  </si>
  <si>
    <t>January</t>
  </si>
  <si>
    <t>February</t>
  </si>
  <si>
    <t>March</t>
  </si>
  <si>
    <t>Discarded</t>
  </si>
  <si>
    <t>OSS</t>
  </si>
  <si>
    <t>Chinese Walk-In</t>
  </si>
  <si>
    <t>Tsatsiki</t>
  </si>
  <si>
    <t>Coleslaws</t>
  </si>
  <si>
    <t>Veg</t>
  </si>
  <si>
    <t>Fish oil</t>
  </si>
  <si>
    <t>For reporting</t>
  </si>
  <si>
    <t>unrecorded</t>
  </si>
  <si>
    <t>17kg bananas</t>
  </si>
  <si>
    <t>30kg peppers</t>
  </si>
  <si>
    <t>15 eggs</t>
  </si>
  <si>
    <t>goats milk 6</t>
  </si>
  <si>
    <t>6 Milk</t>
  </si>
  <si>
    <t>5 litre milk</t>
  </si>
  <si>
    <t>Bananas</t>
  </si>
  <si>
    <t xml:space="preserve">Donated </t>
  </si>
  <si>
    <t>Holy trinity Church</t>
  </si>
  <si>
    <t>Donated</t>
  </si>
  <si>
    <t>Holy Trinity Church and ManInPlace</t>
  </si>
  <si>
    <t>2.5 crates</t>
  </si>
  <si>
    <t>bread</t>
  </si>
  <si>
    <t>6 packs</t>
  </si>
  <si>
    <t>carrots</t>
  </si>
  <si>
    <t>bananas</t>
  </si>
  <si>
    <t>Houomous</t>
  </si>
  <si>
    <t>200g*260 pots</t>
  </si>
  <si>
    <t>Cereal</t>
  </si>
  <si>
    <t>Chicken</t>
  </si>
  <si>
    <t>Rosemary and Sage</t>
  </si>
  <si>
    <t>Meal boxes of lasagne, macaroni cheese etc</t>
  </si>
  <si>
    <t>Other businesses</t>
  </si>
  <si>
    <t xml:space="preserve">5.00 GBP </t>
  </si>
  <si>
    <t xml:space="preserve">2.55 GBP </t>
  </si>
  <si>
    <t xml:space="preserve">6.40 GBP </t>
  </si>
  <si>
    <t>Tesco Finest Sweet &amp; Fiery Beetroot 180G, Fruit and Veg</t>
  </si>
  <si>
    <t xml:space="preserve">1.70 GBP </t>
  </si>
  <si>
    <t>Tesco Firepit Chinese Chicken Style Thighs 900G, Chilled</t>
  </si>
  <si>
    <t xml:space="preserve">5.20 GBP </t>
  </si>
  <si>
    <t>Tesco Fire Pit Buffalo Style Chicken Wings 900G, Chilled</t>
  </si>
  <si>
    <t xml:space="preserve">15.60 GBP </t>
  </si>
  <si>
    <t>Tesco Finest Cooked Jumbo King Prawns 150G, Chilled</t>
  </si>
  <si>
    <t xml:space="preserve">4.40 GBP </t>
  </si>
  <si>
    <t>Tesco British Single Cream 300Ml, Chilled</t>
  </si>
  <si>
    <t xml:space="preserve">1.30 GBP </t>
  </si>
  <si>
    <t>Tesco Finest Truffle &amp; Pecorino Mayonnaise Dip 100G, Chilled</t>
  </si>
  <si>
    <t xml:space="preserve">4.60 GBP </t>
  </si>
  <si>
    <t xml:space="preserve">6.90 GBP </t>
  </si>
  <si>
    <t xml:space="preserve">6.45 GBP </t>
  </si>
  <si>
    <t xml:space="preserve">11.00 GBP </t>
  </si>
  <si>
    <t xml:space="preserve">4.30 GBP </t>
  </si>
  <si>
    <t>Tesco Fire Pit 6 Jumbo Brioche Hot Dog Rolls, Bakery</t>
  </si>
  <si>
    <t xml:space="preserve">2.20 GBP </t>
  </si>
  <si>
    <t xml:space="preserve">8.40 GBP </t>
  </si>
  <si>
    <t xml:space="preserve">1.10 GBP </t>
  </si>
  <si>
    <t>Scanned 7.809</t>
  </si>
  <si>
    <t>Total in July</t>
  </si>
  <si>
    <t>unscanned</t>
  </si>
  <si>
    <t>Chcken</t>
  </si>
  <si>
    <t>salad</t>
  </si>
  <si>
    <t>flat bread</t>
  </si>
  <si>
    <t>honey ham</t>
  </si>
  <si>
    <t>pepper</t>
  </si>
  <si>
    <t>salsa</t>
  </si>
  <si>
    <t xml:space="preserve">turkey </t>
  </si>
  <si>
    <t>cabbage</t>
  </si>
  <si>
    <t>peach</t>
  </si>
  <si>
    <t>Leek</t>
  </si>
  <si>
    <t>BBQ pork skerwers</t>
  </si>
  <si>
    <t>70packs x 325 g</t>
  </si>
  <si>
    <t>sausage rolls</t>
  </si>
  <si>
    <t>12*480g</t>
  </si>
  <si>
    <t>Chicken pie and Steak pie</t>
  </si>
  <si>
    <t>37 boxes of 6 x 500g</t>
  </si>
  <si>
    <t>Muller Rice Protein</t>
  </si>
  <si>
    <t>77trays of 6 x180g</t>
  </si>
  <si>
    <t>Muller rice donated to trinity church</t>
  </si>
  <si>
    <t>20 trays *6 x 180g</t>
  </si>
  <si>
    <t>10 cases * 12 tins *400g</t>
  </si>
  <si>
    <t>8 cases *12 tins *400g</t>
  </si>
  <si>
    <t>July</t>
  </si>
  <si>
    <t xml:space="preserve">Baked beans donated to trinity </t>
  </si>
  <si>
    <t>Walsall</t>
  </si>
  <si>
    <t>Litchfield</t>
  </si>
  <si>
    <t>Wallsall</t>
  </si>
  <si>
    <t>Mushrooms</t>
  </si>
  <si>
    <t>Wasted due to freezer fault</t>
  </si>
  <si>
    <t xml:space="preserve">Pizza dough </t>
  </si>
  <si>
    <t>Rice</t>
  </si>
  <si>
    <t>Pies</t>
  </si>
  <si>
    <t>bread rolls</t>
  </si>
  <si>
    <t>Wasted due to faulty RFA freezer</t>
  </si>
  <si>
    <t xml:space="preserve">2.70 GBP </t>
  </si>
  <si>
    <t xml:space="preserve">8.10 GBP </t>
  </si>
  <si>
    <t xml:space="preserve">13.80 GBP </t>
  </si>
  <si>
    <t xml:space="preserve">1.40 GBP </t>
  </si>
  <si>
    <t xml:space="preserve">2.10 GBP </t>
  </si>
  <si>
    <t>The Collective Suckies No Added Sugar Mango &amp; Peach Kids Yoghurt Pouch 90g, Chilled</t>
  </si>
  <si>
    <t xml:space="preserve">6.00 GBP </t>
  </si>
  <si>
    <t xml:space="preserve">1.50 GBP </t>
  </si>
  <si>
    <t xml:space="preserve">2.00 GBP </t>
  </si>
  <si>
    <t xml:space="preserve">2.85 GBP </t>
  </si>
  <si>
    <t>Lindahls Protein Pudding Chocolate 140G, Chilled</t>
  </si>
  <si>
    <t xml:space="preserve">11.20 GBP </t>
  </si>
  <si>
    <t xml:space="preserve">8.70 GBP </t>
  </si>
  <si>
    <t xml:space="preserve">9.00 GBP </t>
  </si>
  <si>
    <t xml:space="preserve">5.80 GBP </t>
  </si>
  <si>
    <t xml:space="preserve">20.80 GBP </t>
  </si>
  <si>
    <t xml:space="preserve">5.50 GBP </t>
  </si>
  <si>
    <t xml:space="preserve">3.80 GBP </t>
  </si>
  <si>
    <t xml:space="preserve">10.00 GBP </t>
  </si>
  <si>
    <t>Warburtons White Bakers Bloomer 800G, Bakery</t>
  </si>
  <si>
    <t xml:space="preserve">4.20 GBP </t>
  </si>
  <si>
    <t xml:space="preserve">2.40 GBP </t>
  </si>
  <si>
    <t>Tesco 6 Hot Cross Buns, Bakery</t>
  </si>
  <si>
    <t xml:space="preserve">1.15 GBP </t>
  </si>
  <si>
    <t>Tesco Strawberry Trifle 600G, Bakery</t>
  </si>
  <si>
    <t xml:space="preserve">0.80 GBP </t>
  </si>
  <si>
    <t xml:space="preserve">2.16 GBP </t>
  </si>
  <si>
    <t xml:space="preserve">0.90 GBP </t>
  </si>
  <si>
    <t xml:space="preserve">5.70 GBP </t>
  </si>
  <si>
    <t xml:space="preserve">3.00 GBP </t>
  </si>
  <si>
    <t xml:space="preserve">0.85 GBP </t>
  </si>
  <si>
    <t xml:space="preserve">4.70 GBP </t>
  </si>
  <si>
    <t xml:space="preserve">1.95 GBP </t>
  </si>
  <si>
    <t>Tesco Brown Onion Each (C), Fruit and Veg</t>
  </si>
  <si>
    <t xml:space="preserve">0.60 GBP </t>
  </si>
  <si>
    <t xml:space="preserve">1.85 GBP </t>
  </si>
  <si>
    <t xml:space="preserve">10.35 GBP </t>
  </si>
  <si>
    <t xml:space="preserve">2.80 GBP </t>
  </si>
  <si>
    <t xml:space="preserve">3.70 GBP </t>
  </si>
  <si>
    <t xml:space="preserve">8.00 GBP </t>
  </si>
  <si>
    <t xml:space="preserve">3.50 GBP </t>
  </si>
  <si>
    <t xml:space="preserve">1.90 GBP </t>
  </si>
  <si>
    <t>Tesco Mango (C), Fruit and Veg</t>
  </si>
  <si>
    <t xml:space="preserve">1.35 GBP </t>
  </si>
  <si>
    <t xml:space="preserve">1.80 GBP </t>
  </si>
  <si>
    <t xml:space="preserve">9.60 GBP </t>
  </si>
  <si>
    <t xml:space="preserve">17.25 GBP </t>
  </si>
  <si>
    <t>Tesco Tomato &amp; Mascarpone Sauce 350G, Chilled</t>
  </si>
  <si>
    <t>Arla Protein on the go Strawberry yogurt 200g, Chilled</t>
  </si>
  <si>
    <t xml:space="preserve">2.50 GBP </t>
  </si>
  <si>
    <t xml:space="preserve">7.80 GBP </t>
  </si>
  <si>
    <t xml:space="preserve">13.20 GBP </t>
  </si>
  <si>
    <t>Tesco Organic Semi Skimmed Milk 4 Pint 2.272 Litre, Chilled</t>
  </si>
  <si>
    <t xml:space="preserve">18.40 GBP </t>
  </si>
  <si>
    <t xml:space="preserve">10.40 GBP </t>
  </si>
  <si>
    <t>Lindahls Kvarg Raspberry 150G Pot, Chilled</t>
  </si>
  <si>
    <t xml:space="preserve">17.55 GBP </t>
  </si>
  <si>
    <t>Tesco 2 Cream Slices, Bakery</t>
  </si>
  <si>
    <t xml:space="preserve">7.20 GBP </t>
  </si>
  <si>
    <t xml:space="preserve">1.60 GBP </t>
  </si>
  <si>
    <t xml:space="preserve">3.30 GBP </t>
  </si>
  <si>
    <t xml:space="preserve">3.40 GBP </t>
  </si>
  <si>
    <t>Warburtons Fruit Teacakes 4 Pack, Bakery</t>
  </si>
  <si>
    <t xml:space="preserve">1.45 GBP </t>
  </si>
  <si>
    <t>Tesco Finest 4 Buttermilk Pancakes, Bakery</t>
  </si>
  <si>
    <t xml:space="preserve">12.00 GBP </t>
  </si>
  <si>
    <t>Warburtons Danish Sliced Small White Bread 400G, Bakery</t>
  </si>
  <si>
    <t xml:space="preserve">2.25 GBP </t>
  </si>
  <si>
    <t xml:space="preserve">11.85 GBP </t>
  </si>
  <si>
    <t xml:space="preserve">1.99 GBP </t>
  </si>
  <si>
    <t>Tesco Hunters Chicken Breast Fillet 430G, Chilled</t>
  </si>
  <si>
    <t xml:space="preserve">8.60 GBP </t>
  </si>
  <si>
    <t xml:space="preserve">7.90 GBP </t>
  </si>
  <si>
    <t>Tesco Finest Strawberries 300G (C), Fruit and Veg</t>
  </si>
  <si>
    <t xml:space="preserve">9.75 GBP </t>
  </si>
  <si>
    <t xml:space="preserve">6.50 GBP </t>
  </si>
  <si>
    <t xml:space="preserve">1.55 GBP </t>
  </si>
  <si>
    <t xml:space="preserve">6.20 GBP </t>
  </si>
  <si>
    <t xml:space="preserve">16.75 GBP </t>
  </si>
  <si>
    <t xml:space="preserve">2.60 GBP </t>
  </si>
  <si>
    <t xml:space="preserve">15.00 GBP </t>
  </si>
  <si>
    <t xml:space="preserve">2.15 GBP </t>
  </si>
  <si>
    <t>Warburtons Gluten Free 4 Super Soft Sliced Square Rolls, Bakery</t>
  </si>
  <si>
    <t>Tesco Slinky Caterpillar Cake, Bakery</t>
  </si>
  <si>
    <t xml:space="preserve">8.50 GBP </t>
  </si>
  <si>
    <t xml:space="preserve">4.65 GBP </t>
  </si>
  <si>
    <t>Tesco 6 Celebration Cupcakes, Bakery</t>
  </si>
  <si>
    <t xml:space="preserve">4.50 GBP </t>
  </si>
  <si>
    <t>Tesco All Butter Pain Au Chocolat 4 Pack, Bakery</t>
  </si>
  <si>
    <t xml:space="preserve">2.30 GBP </t>
  </si>
  <si>
    <t xml:space="preserve">25.65 GBP </t>
  </si>
  <si>
    <t>Tesco Yellow Peppers Each, Fruit and Veg</t>
  </si>
  <si>
    <t xml:space="preserve">3.10 GBP </t>
  </si>
  <si>
    <t>Tesco Finest Cottage Pie 400G, Chilled</t>
  </si>
  <si>
    <t xml:space="preserve">3.45 GBP </t>
  </si>
  <si>
    <t>Tesco Firepit Sweet Chilli Chicken Portions 900g, Chilled</t>
  </si>
  <si>
    <t xml:space="preserve">6.80 GBP </t>
  </si>
  <si>
    <t xml:space="preserve">1.65 GBP </t>
  </si>
  <si>
    <t xml:space="preserve">14.00 GBP </t>
  </si>
  <si>
    <t xml:space="preserve">0.65 GBP </t>
  </si>
  <si>
    <t xml:space="preserve">1.25 GBP </t>
  </si>
  <si>
    <t xml:space="preserve">11.50 GBP </t>
  </si>
  <si>
    <t xml:space="preserve">3.90 GBP </t>
  </si>
  <si>
    <t xml:space="preserve">0.30 GBP </t>
  </si>
  <si>
    <t>Tesco Loose Orange Peppers (C), Fruit and Veg</t>
  </si>
  <si>
    <t>Cadbury Dairy Milk Fruitier &amp; Nuttier Orange Trail Mix 100G, Grocery</t>
  </si>
  <si>
    <t xml:space="preserve">50.60 GBP </t>
  </si>
  <si>
    <t xml:space="preserve">4.80 GBP </t>
  </si>
  <si>
    <t>Tesco Organic Whole Milk 4 Pint 2.272 Litre, Chilled</t>
  </si>
  <si>
    <t>Tesco British Skimmed Milk 2.272L, 4 Pints, Chilled</t>
  </si>
  <si>
    <t xml:space="preserve">10.80 GBP </t>
  </si>
  <si>
    <t>Tesco Fajita Chicken Wrap, Chilled</t>
  </si>
  <si>
    <t>Tesco Spicy Bean Wrap, Chilled</t>
  </si>
  <si>
    <t xml:space="preserve">22.80 GBP </t>
  </si>
  <si>
    <t>Tesco All Day Breakfast Sub.., Chilled</t>
  </si>
  <si>
    <t xml:space="preserve">8.55 GBP </t>
  </si>
  <si>
    <t>Warburtons White Sliced Sandwich Rolls 6 Pack, Bakery</t>
  </si>
  <si>
    <t>Tesco Toastie White Bread Thick 800G, Bakery</t>
  </si>
  <si>
    <t>Tesco Apple Crumble 500G, Bakery</t>
  </si>
  <si>
    <t>Innocent Apple Juice 900Ml, Chilled</t>
  </si>
  <si>
    <t xml:space="preserve">3.20 GBP </t>
  </si>
  <si>
    <t xml:space="preserve">14.25 GBP </t>
  </si>
  <si>
    <t>The Pizza Company Garlic &amp; Herb Dip 90G, Chilled</t>
  </si>
  <si>
    <t xml:space="preserve">18.70 GBP </t>
  </si>
  <si>
    <t xml:space="preserve">12.60 GBP </t>
  </si>
  <si>
    <t>Ginsters Chicken Tikka Slice 170G, Chilled</t>
  </si>
  <si>
    <t xml:space="preserve">6.60 GBP </t>
  </si>
  <si>
    <t>Activia Rhubarb Gut Health Yoghurt Multipack 4x115g, Chilled</t>
  </si>
  <si>
    <t xml:space="preserve">2.75 GBP </t>
  </si>
  <si>
    <t>Walkers French Fries Variety Multipack Crisps 6x18g, Grocery</t>
  </si>
  <si>
    <t>Pot Noodle Bombay Bad Boy Instant Noodles King Pot 114g, Grocery</t>
  </si>
  <si>
    <t>Hellmann's Light Mayonnaise Squeezy 750ml, Grocery</t>
  </si>
  <si>
    <t xml:space="preserve">9.30 GBP </t>
  </si>
  <si>
    <t xml:space="preserve">2.35 GBP </t>
  </si>
  <si>
    <t xml:space="preserve">1.20 GBP </t>
  </si>
  <si>
    <t>Tesco Raspberry Cheesecake 540G, Bakery</t>
  </si>
  <si>
    <t xml:space="preserve">4.90 GBP </t>
  </si>
  <si>
    <t xml:space="preserve">17.00 GBP </t>
  </si>
  <si>
    <t>Activia S/Berry Yogurt 4x115g, Chilled</t>
  </si>
  <si>
    <t>Tesco Farmhouse Pate With Mushrooms 200G, Chilled</t>
  </si>
  <si>
    <t>Activia Vanilla &amp; Granola Low Fat Breakfast Pot Topper Gut Health Yoghurt 165g, Chilled</t>
  </si>
  <si>
    <t>TESCO FINEST PEPPERCORN SAUCE 180G, Chilled</t>
  </si>
  <si>
    <t xml:space="preserve">1.75 GBP </t>
  </si>
  <si>
    <t>Rustlers All Day Breakfast Sausage Muffin 155G, Chilled</t>
  </si>
  <si>
    <t>TESCO FINEST DIANE SAUCE 180G, Chilled</t>
  </si>
  <si>
    <t xml:space="preserve">7.00 GBP </t>
  </si>
  <si>
    <t>Tesco Chicken &amp; Bacon Caesar Salad 265G, Chilled</t>
  </si>
  <si>
    <t xml:space="preserve">35.10 GBP </t>
  </si>
  <si>
    <t>Frubes Strawberry Red Berry &amp; Peach Kids Yoghurt Tubes Multipack 9x37g, Chilled</t>
  </si>
  <si>
    <t xml:space="preserve">17.10 GBP </t>
  </si>
  <si>
    <t>Tesco 2 Breaded Chunky Cod 350G, Chilled</t>
  </si>
  <si>
    <t xml:space="preserve">4.10 GBP </t>
  </si>
  <si>
    <t xml:space="preserve">2.90 GBP </t>
  </si>
  <si>
    <t xml:space="preserve">7.25 GBP </t>
  </si>
  <si>
    <t xml:space="preserve">10.75 GBP </t>
  </si>
  <si>
    <t>Tesco Strawberry Cheesecake 3 X 100G, Chilled</t>
  </si>
  <si>
    <t xml:space="preserve">7.60 GBP </t>
  </si>
  <si>
    <t>Tesco Southern Fried Chicken Goujons 270g, Chilled</t>
  </si>
  <si>
    <t xml:space="preserve">24.00 GBP </t>
  </si>
  <si>
    <t xml:space="preserve">4.35 GBP </t>
  </si>
  <si>
    <t>Yeo Kefir Natural Organic Yogurt 350G, Chilled</t>
  </si>
  <si>
    <t xml:space="preserve">5.75 GBP </t>
  </si>
  <si>
    <t>Tesco Fresh Tagliatelle Nests 300g, Chilled</t>
  </si>
  <si>
    <t>Tesco 2 Baked Potatoes With Cheddar 450G, Chilled</t>
  </si>
  <si>
    <t>Fridge Raiders Slow Roasted Chicken Bites 70G, Chilled</t>
  </si>
  <si>
    <t>Arla Bob Skimmed Milk 2 Litre, Chilled</t>
  </si>
  <si>
    <t xml:space="preserve">5.30 GBP </t>
  </si>
  <si>
    <t xml:space="preserve">8.80 GBP </t>
  </si>
  <si>
    <t>Tesco Gala Apple Minimum 5 Pack (C), Fruit and Veg</t>
  </si>
  <si>
    <t xml:space="preserve">0.95 GBP </t>
  </si>
  <si>
    <t>Soreen Original Malt Loaf 260G, Bakery</t>
  </si>
  <si>
    <t xml:space="preserve">47.60 GBP </t>
  </si>
  <si>
    <t>Jacob's Mini Cheddars Red Leicester Multipack Snacks 6x23g, Grocery</t>
  </si>
  <si>
    <t>Tesco Flat Leaf Parsley 15G (C), Fruit and Veg</t>
  </si>
  <si>
    <t>Tesco Seedless Grape Selection Pack (C), Fruit and Veg</t>
  </si>
  <si>
    <t xml:space="preserve">6.30 GBP </t>
  </si>
  <si>
    <t xml:space="preserve">48.87 GBP </t>
  </si>
  <si>
    <t>Fage Total 0%Fat Greek Recipe Yogurt 450G, Chilled</t>
  </si>
  <si>
    <t xml:space="preserve">11.25 GBP </t>
  </si>
  <si>
    <t>The Gym Kitchen Chicken Tikka, Chilled</t>
  </si>
  <si>
    <t>Tesco Finest White Sourdough Loaf 400G, Bakery</t>
  </si>
  <si>
    <t xml:space="preserve">3.60 GBP </t>
  </si>
  <si>
    <t xml:space="preserve">9.10 GBP </t>
  </si>
  <si>
    <t xml:space="preserve">3.75 GBP </t>
  </si>
  <si>
    <t xml:space="preserve">5.10 GBP </t>
  </si>
  <si>
    <t xml:space="preserve">51.35 GBP </t>
  </si>
  <si>
    <t xml:space="preserve">4.00 GBP </t>
  </si>
  <si>
    <t xml:space="preserve">10.15 GBP </t>
  </si>
  <si>
    <t>Tesco Mango Chunks 120G, Fruit and Veg</t>
  </si>
  <si>
    <t>Munch Bunch Double Up Strawberry Vanilla Yogurt 4 X85g, Chilled</t>
  </si>
  <si>
    <t xml:space="preserve">7.05 GBP </t>
  </si>
  <si>
    <t xml:space="preserve">5.85 GBP </t>
  </si>
  <si>
    <t xml:space="preserve">3.25 GBP </t>
  </si>
  <si>
    <t>Roberts Thick Soft White Loaf Vitamin D &amp; Fibre 800G, Bakery</t>
  </si>
  <si>
    <t>Bonne Maman La Madeleine 7 Pack, Bakery</t>
  </si>
  <si>
    <t>Muller Bliss Lemon Greek Style Yogurt 4X105g, Chilled</t>
  </si>
  <si>
    <t>Tesco Finest Chicken, Chorizo &amp; Prawn Paella 400g, Chilled</t>
  </si>
  <si>
    <t xml:space="preserve">21.60 GBP </t>
  </si>
  <si>
    <t>Tesco 16 Seafood Sticks 250G, Chilled</t>
  </si>
  <si>
    <t xml:space="preserve">13.65 GBP </t>
  </si>
  <si>
    <t>Tesco Cottage Pie 400G, Chilled</t>
  </si>
  <si>
    <t>Saint Agur Blue Cheese 150G, Chilled</t>
  </si>
  <si>
    <t>Tesco Chicken Chow Mein 400G, Chilled</t>
  </si>
  <si>
    <t>Tesco Bake At Home Petit Pain 6 Pack, Bakery</t>
  </si>
  <si>
    <t>Warburtons Wholemeal Medium Bread 800G, Bakery</t>
  </si>
  <si>
    <t>Tesco Lamb Chops 300G, Chilled</t>
  </si>
  <si>
    <t xml:space="preserve">11.30 GBP </t>
  </si>
  <si>
    <t xml:space="preserve">7.96 GBP </t>
  </si>
  <si>
    <t>Tesco Small Melton Mowbray Pork Pie 145G, Chilled</t>
  </si>
  <si>
    <t xml:space="preserve">5.40 GBP </t>
  </si>
  <si>
    <t>Tesco Broccoli &amp; Tomato Quiche 400G, Chilled</t>
  </si>
  <si>
    <t>Tesco Fire Pit 10 Sweet &amp; Smoky Beef Kebabs 400G, Chilled</t>
  </si>
  <si>
    <t>Tesco Houmous 300G, Fruit and Veg</t>
  </si>
  <si>
    <t xml:space="preserve">5.25 GBP </t>
  </si>
  <si>
    <t xml:space="preserve">12.40 GBP </t>
  </si>
  <si>
    <t>Tesco Coleslaw 300G, Fruit and Veg</t>
  </si>
  <si>
    <t xml:space="preserve">11.60 GBP </t>
  </si>
  <si>
    <t>Tesco Guacamole Dip 163G, Fruit and Veg</t>
  </si>
  <si>
    <t>Tesco Finest Baby Tomatoes 220G, Fruit and Veg</t>
  </si>
  <si>
    <t>Tesco Finest Chicken Tikka Masala Saffron Pilau Rice 400G, Chilled</t>
  </si>
  <si>
    <t>Tesco Yorkshire Puddings 6 Pack 180G, Chilled</t>
  </si>
  <si>
    <t xml:space="preserve">20.00 GBP </t>
  </si>
  <si>
    <t xml:space="preserve">16.10 GBP </t>
  </si>
  <si>
    <t xml:space="preserve">29.25 GBP </t>
  </si>
  <si>
    <t>Genius Gluten Free Multi Seeded Farmhouse Loaf 430G, Bakery</t>
  </si>
  <si>
    <t>New York Bakery Sesame Bagels 5Pack, Bakery</t>
  </si>
  <si>
    <t>Tesco Mini Carrot 320G, Fruit and Veg</t>
  </si>
  <si>
    <t xml:space="preserve">10.85 GBP </t>
  </si>
  <si>
    <t>Tesco Finest Sweet Potato Coconut &amp; Chilli Soup 600G, Chilled</t>
  </si>
  <si>
    <t xml:space="preserve">19.80 GBP </t>
  </si>
  <si>
    <t>Tesco British Turkey Breast Mince 2% Fat 500G, Chilled</t>
  </si>
  <si>
    <t xml:space="preserve">18.00 GBP </t>
  </si>
  <si>
    <t>Tesco Steak &amp; Ale Puff Pastry Pie 500G, Chilled</t>
  </si>
  <si>
    <t xml:space="preserve">7.50 GBP </t>
  </si>
  <si>
    <t>Tesco Fire Pit 4 Pork, Mozzarella &amp; Tomato Kebabs 400G, Chilled</t>
  </si>
  <si>
    <t xml:space="preserve">12.75 GBP </t>
  </si>
  <si>
    <t xml:space="preserve">4.55 GBP </t>
  </si>
  <si>
    <t xml:space="preserve">3.95 GBP </t>
  </si>
  <si>
    <t>Tesco Finest Steak Ragu 400G, Chilled</t>
  </si>
  <si>
    <t>Large Pink Lady Apples (C) Loose Class 1, Fruit and Veg</t>
  </si>
  <si>
    <t xml:space="preserve">10.50 GBP </t>
  </si>
  <si>
    <t xml:space="preserve">16.80 GBP </t>
  </si>
  <si>
    <t xml:space="preserve">27.00 GBP </t>
  </si>
  <si>
    <t>Zespri SunGold Kiwi 4 pack, Fruit and Veg</t>
  </si>
  <si>
    <t>Tesco Cauliflower Cheese 350G, Chilled</t>
  </si>
  <si>
    <t xml:space="preserve">11.75 GBP </t>
  </si>
  <si>
    <t xml:space="preserve">12.80 GBP </t>
  </si>
  <si>
    <t>Tesco 100% Pressed Apple Juice 1 Litre, Chilled</t>
  </si>
  <si>
    <t>GetPro 18g Chocolate &amp; Hazelnut High Protein Pudding 180g, Chilled</t>
  </si>
  <si>
    <t xml:space="preserve">12.90 GBP </t>
  </si>
  <si>
    <t>Tesco Mixed Olives With Mature Cheddar 200g, Chilled</t>
  </si>
  <si>
    <t>Tesco Slow Cooked Smoky BBQ Pulled Pork 410g, Chilled</t>
  </si>
  <si>
    <t>Snaffling Pig Pork Scratchings Salted 45G, Grocery</t>
  </si>
  <si>
    <t>Actimel Strawberry Immunity Live Yoghurt Drink Multipack 8X100g, Chilled</t>
  </si>
  <si>
    <t>Tesco 20 Chicken Poppers 200G, Chilled</t>
  </si>
  <si>
    <t>Tesco Unsmoked Thick Cut Back Bacon 300G, Chilled</t>
  </si>
  <si>
    <t xml:space="preserve">12.30 GBP </t>
  </si>
  <si>
    <t xml:space="preserve">1.00 GBP </t>
  </si>
  <si>
    <t>Tesco Medium Free Range Eggs 6 Pack, Eggs</t>
  </si>
  <si>
    <t xml:space="preserve">9.72 GBP </t>
  </si>
  <si>
    <t xml:space="preserve">9.40 GBP </t>
  </si>
  <si>
    <t>Tesco Prawn Crackers 60G, Grocery</t>
  </si>
  <si>
    <t>Petits Filous No Added Sugar Strawberry Banana Fromage Frais 6 X 47G, Chilled</t>
  </si>
  <si>
    <t xml:space="preserve">14.70 GBP </t>
  </si>
  <si>
    <t>Cully &amp; Sully Chicken &amp; Vegetable Soup 400G, Chilled</t>
  </si>
  <si>
    <t xml:space="preserve">2.65 GBP </t>
  </si>
  <si>
    <t xml:space="preserve">23.20 GBP </t>
  </si>
  <si>
    <t>Tesco Chicken Caesar Wrap, Chilled</t>
  </si>
  <si>
    <t xml:space="preserve">2.45 GBP </t>
  </si>
  <si>
    <t>Warburtons 4 Sliced Sandwich Rolls, Bakery</t>
  </si>
  <si>
    <t>Warburtons Giant Crumpets 3 Pack, Bakery</t>
  </si>
  <si>
    <t xml:space="preserve">7.70 GBP </t>
  </si>
  <si>
    <t>Tesco Finest Wholemeal Loaf 800G, Bakery</t>
  </si>
  <si>
    <t xml:space="preserve">28.80 GBP </t>
  </si>
  <si>
    <t xml:space="preserve">4.75 GBP </t>
  </si>
  <si>
    <t>Arla Skyr Natural Icelandic Style Yogurt 450g, Chilled</t>
  </si>
  <si>
    <t xml:space="preserve">15.90 GBP </t>
  </si>
  <si>
    <t>Tesco Stonebaked Pepperoni Pizza 277G, Chilled</t>
  </si>
  <si>
    <t>Tesco Finest Chicken Chow Mein 380G, Chilled</t>
  </si>
  <si>
    <t>Tesco Thin &amp; Crispy Pepperoni Pizza 272G, Chilled</t>
  </si>
  <si>
    <t xml:space="preserve">13.05 GBP </t>
  </si>
  <si>
    <t xml:space="preserve">13.50 GBP </t>
  </si>
  <si>
    <t xml:space="preserve">8.05 GBP </t>
  </si>
  <si>
    <t xml:space="preserve">7.95 GBP </t>
  </si>
  <si>
    <t xml:space="preserve">11.70 GBP </t>
  </si>
  <si>
    <t>Tesco Ready To Eat 2 Lemon &amp; Peppercorn Steamed Salmon Fillets 180G, Chilled</t>
  </si>
  <si>
    <t xml:space="preserve">22.00 GBP </t>
  </si>
  <si>
    <t>Tesco Finest Wiltshire Crumbed Ham 120g (C), Chilled</t>
  </si>
  <si>
    <t xml:space="preserve">18.75 GBP </t>
  </si>
  <si>
    <t xml:space="preserve">7.40 GBP </t>
  </si>
  <si>
    <t xml:space="preserve">21.70 GBP </t>
  </si>
  <si>
    <t xml:space="preserve">6.75 GBP </t>
  </si>
  <si>
    <t>Tesco Pineapple Chunks 145G, Fruit and Veg</t>
  </si>
  <si>
    <t>Tesco Chicken Tikka Masala &amp; Pilau Rice 400G, Chilled</t>
  </si>
  <si>
    <t>Tesco Fire Pit 6 Bbq Maple Pork Loin Steaks 600G, Chilled</t>
  </si>
  <si>
    <t>Tesco Finest 6 Traditional Pork Sausage 400G, Chilled</t>
  </si>
  <si>
    <t xml:space="preserve">16.20 GBP </t>
  </si>
  <si>
    <t xml:space="preserve">24.70 GBP </t>
  </si>
  <si>
    <t xml:space="preserve">8.25 GBP </t>
  </si>
  <si>
    <t xml:space="preserve">15.05 GBP </t>
  </si>
  <si>
    <t>Tesco British Blue Stilton Cheese 220 G, Chilled</t>
  </si>
  <si>
    <t>Bfree Stone Baked Pitta Bread 220G, Bakery</t>
  </si>
  <si>
    <t xml:space="preserve">5.55 GBP </t>
  </si>
  <si>
    <t xml:space="preserve">19.00 GBP </t>
  </si>
  <si>
    <t>Tesco Black Bean Stir Fry Sauce 165g, Fruit and Veg</t>
  </si>
  <si>
    <t xml:space="preserve">5.94 GBP </t>
  </si>
  <si>
    <t xml:space="preserve">13.30 GBP </t>
  </si>
  <si>
    <t xml:space="preserve">11.90 GBP </t>
  </si>
  <si>
    <t>Tesco Tomato &amp; Mozzarella Salad Bowl 220G, Fruit and Veg</t>
  </si>
  <si>
    <t xml:space="preserve">52.20 GBP </t>
  </si>
  <si>
    <t xml:space="preserve">0.75 GBP </t>
  </si>
  <si>
    <t>Warburtons Toastie Sliced White Bread 800G, Bakery</t>
  </si>
  <si>
    <t>Tesco Smoked Ham And Cheddar Cheese Sandwich, Chilled</t>
  </si>
  <si>
    <t xml:space="preserve">17.50 GBP </t>
  </si>
  <si>
    <t>Tesco Sausage &amp; Ham Fresh Tortelloni 300g, Chilled</t>
  </si>
  <si>
    <t>Tesco Wensleydale Cranberry Cheese 200 G, Chilled</t>
  </si>
  <si>
    <t xml:space="preserve">2.95 GBP </t>
  </si>
  <si>
    <t>Ski Strawberry Mousse 4 X60g, Chilled</t>
  </si>
  <si>
    <t xml:space="preserve">15.40 GBP </t>
  </si>
  <si>
    <t xml:space="preserve">10.05 GBP </t>
  </si>
  <si>
    <t>Tesco Baby Potatoes 750G, Fruit and Veg</t>
  </si>
  <si>
    <t xml:space="preserve">16.50 GBP </t>
  </si>
  <si>
    <t xml:space="preserve">14.80 GBP </t>
  </si>
  <si>
    <t xml:space="preserve">4.25 GBP </t>
  </si>
  <si>
    <t>Tesco Tender Vegetable Medley 160G, Fruit and Veg</t>
  </si>
  <si>
    <t>06 Julu</t>
  </si>
  <si>
    <t xml:space="preserve">4.05 GBP </t>
  </si>
  <si>
    <t>Yeo Valley Organic Natural Yogurt 450G, Chilled</t>
  </si>
  <si>
    <t xml:space="preserve">9.20 GBP </t>
  </si>
  <si>
    <t>Tesco Beef Casserole &amp; Dumplings 400G, Chilled</t>
  </si>
  <si>
    <t>Tesco Fire Pit Cheese And Garlic Stuffed Mushrooms 200g (C), Fruit and Veg</t>
  </si>
  <si>
    <t xml:space="preserve">3.15 GBP </t>
  </si>
  <si>
    <t xml:space="preserve">6.25 GBP </t>
  </si>
  <si>
    <t xml:space="preserve">5.60 GBP </t>
  </si>
  <si>
    <t>Tesco Stonebaked Margherita Pizza 252G, Chilled</t>
  </si>
  <si>
    <t xml:space="preserve">44.20 GBP </t>
  </si>
  <si>
    <t>in kg</t>
  </si>
  <si>
    <t>Total weight (in kg)</t>
  </si>
  <si>
    <t>Insant Noodles</t>
  </si>
  <si>
    <t>By Chinese Walk-In Store</t>
  </si>
  <si>
    <t>Pork Ribs</t>
  </si>
  <si>
    <t>Aug</t>
  </si>
  <si>
    <t>I use the metrics highlighted in yellow</t>
  </si>
  <si>
    <t>Other food taken out due to poor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</si>
</sst>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;[Red]\-&quot;£&quot;#,##0.00"/>
    <numFmt numFmtId="165" formatCode="&quot;£&quot;#,##0.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0" fontId="1" fillId="0" borderId="0" xfId="0" applyFont="1" applyAlignment="1">
      <alignment vertical="top"/>
    </xf>
    <xf numFmtId="16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/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  <xf numFmtId="1" fontId="0" fillId="0" borderId="0" xfId="0" applyNumberFormat="1"/>
    <xf numFmtId="0" fontId="5" fillId="0" borderId="0" xfId="0" applyFont="1"/>
    <xf numFmtId="165" fontId="0" fillId="0" borderId="0" xfId="0" applyNumberForma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vertical="top"/>
    </xf>
    <xf numFmtId="165" fontId="3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0" fillId="3" borderId="0" xfId="0" applyFill="1"/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2" fontId="5" fillId="0" borderId="0" xfId="0" applyNumberFormat="1" applyFont="1"/>
    <xf numFmtId="1" fontId="1" fillId="0" borderId="0" xfId="0" applyNumberFormat="1" applyFont="1"/>
    <xf numFmtId="1" fontId="0" fillId="3" borderId="0" xfId="0" applyNumberFormat="1" applyFill="1"/>
    <xf numFmtId="1" fontId="5" fillId="0" borderId="0" xfId="0" applyNumberFormat="1" applyFont="1"/>
    <xf numFmtId="0" fontId="0" fillId="3" borderId="0" xfId="0" applyFill="1" applyAlignment="1">
      <alignment horizontal="right"/>
    </xf>
    <xf numFmtId="166" fontId="0" fillId="3" borderId="0" xfId="0" applyNumberFormat="1" applyFill="1"/>
    <xf numFmtId="0" fontId="8" fillId="0" borderId="0" xfId="0" applyFont="1"/>
    <xf numFmtId="164" fontId="0" fillId="0" borderId="0" xfId="0" applyNumberFormat="1"/>
    <xf numFmtId="2" fontId="1" fillId="0" borderId="0" xfId="0" applyNumberFormat="1" applyFont="1"/>
    <xf numFmtId="165" fontId="1" fillId="0" borderId="0" xfId="0" applyNumberFormat="1" applyFont="1"/>
    <xf numFmtId="2" fontId="6" fillId="0" borderId="0" xfId="0" applyNumberFormat="1" applyFont="1" applyAlignment="1">
      <alignment horizontal="left" vertical="center"/>
    </xf>
    <xf numFmtId="16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165" fontId="0" fillId="2" borderId="0" xfId="0" applyNumberFormat="1" applyFill="1"/>
    <xf numFmtId="0" fontId="1" fillId="2" borderId="0" xfId="0" applyFont="1" applyFill="1"/>
    <xf numFmtId="0" fontId="0" fillId="3" borderId="1" xfId="0" applyFill="1" applyBorder="1"/>
    <xf numFmtId="0" fontId="5" fillId="3" borderId="1" xfId="0" applyFont="1" applyFill="1" applyBorder="1"/>
    <xf numFmtId="0" fontId="0" fillId="0" borderId="1" xfId="0" applyBorder="1"/>
    <xf numFmtId="0" fontId="7" fillId="2" borderId="1" xfId="0" applyFont="1" applyFill="1" applyBorder="1" applyAlignment="1">
      <alignment vertical="center"/>
    </xf>
    <xf numFmtId="2" fontId="0" fillId="0" borderId="1" xfId="0" applyNumberFormat="1" applyBorder="1"/>
    <xf numFmtId="2" fontId="5" fillId="0" borderId="1" xfId="0" applyNumberFormat="1" applyFont="1" applyBorder="1"/>
    <xf numFmtId="2" fontId="7" fillId="2" borderId="1" xfId="0" applyNumberFormat="1" applyFont="1" applyFill="1" applyBorder="1" applyAlignment="1">
      <alignment vertical="center"/>
    </xf>
    <xf numFmtId="0" fontId="5" fillId="2" borderId="1" xfId="0" applyFont="1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520-602A-464C-8A52-D1275B4FFE45}">
  <dimension ref="A1:M60"/>
  <sheetViews>
    <sheetView topLeftCell="A16" workbookViewId="0">
      <selection activeCell="P21" sqref="P21"/>
    </sheetView>
  </sheetViews>
  <sheetFormatPr defaultRowHeight="14.4" x14ac:dyDescent="0.3"/>
  <cols>
    <col min="1" max="1" width="58.6640625" customWidth="1"/>
    <col min="2" max="2" width="8.88671875" customWidth="1"/>
    <col min="3" max="3" width="15.109375" customWidth="1"/>
    <col min="4" max="4" width="41.5546875" style="52" customWidth="1"/>
    <col min="5" max="5" width="18.5546875" customWidth="1"/>
    <col min="6" max="6" width="23.44140625" customWidth="1"/>
    <col min="7" max="7" width="34.5546875" customWidth="1"/>
    <col min="8" max="8" width="14.44140625" customWidth="1"/>
    <col min="9" max="9" width="17" customWidth="1"/>
    <col min="13" max="13" width="11.88671875" bestFit="1" customWidth="1"/>
  </cols>
  <sheetData>
    <row r="1" spans="1:9" x14ac:dyDescent="0.3">
      <c r="A1" s="31" t="s">
        <v>647</v>
      </c>
      <c r="B1" s="31"/>
      <c r="C1" s="31"/>
      <c r="D1" s="50"/>
      <c r="E1" s="31"/>
      <c r="F1" s="31"/>
      <c r="G1" s="31"/>
      <c r="H1" s="31"/>
      <c r="I1" s="31"/>
    </row>
    <row r="2" spans="1:9" x14ac:dyDescent="0.3">
      <c r="A2" s="31" t="s">
        <v>648</v>
      </c>
      <c r="B2" s="31"/>
      <c r="C2" s="31"/>
      <c r="D2" s="50"/>
      <c r="E2" s="31"/>
      <c r="F2" s="31"/>
      <c r="G2" s="31"/>
      <c r="H2" s="31"/>
      <c r="I2" s="31"/>
    </row>
    <row r="3" spans="1:9" x14ac:dyDescent="0.3">
      <c r="A3" s="31"/>
      <c r="B3" s="31"/>
      <c r="C3" s="31"/>
      <c r="D3" s="50" t="s">
        <v>649</v>
      </c>
      <c r="E3" s="31"/>
      <c r="F3" s="31"/>
      <c r="G3" s="31"/>
      <c r="H3" s="31"/>
      <c r="I3" s="31"/>
    </row>
    <row r="4" spans="1:9" x14ac:dyDescent="0.3">
      <c r="A4" s="31"/>
      <c r="B4" s="31"/>
      <c r="C4" s="31"/>
      <c r="D4" s="57" t="s">
        <v>1108</v>
      </c>
      <c r="E4" s="31"/>
      <c r="F4" s="31"/>
      <c r="G4" s="31"/>
      <c r="H4" s="31"/>
      <c r="I4" s="31"/>
    </row>
    <row r="5" spans="1:9" x14ac:dyDescent="0.3">
      <c r="A5" s="31"/>
      <c r="B5" s="31"/>
      <c r="C5" s="31"/>
      <c r="D5" s="51"/>
      <c r="E5" s="31"/>
      <c r="F5" s="31"/>
      <c r="G5" s="31"/>
      <c r="H5" s="31"/>
      <c r="I5" s="31"/>
    </row>
    <row r="6" spans="1:9" x14ac:dyDescent="0.3">
      <c r="A6" s="31"/>
      <c r="B6" s="31"/>
      <c r="C6" s="31"/>
      <c r="D6" s="51"/>
      <c r="E6" s="31"/>
      <c r="F6" s="31"/>
      <c r="G6" s="31"/>
      <c r="H6" s="31"/>
      <c r="I6" s="31"/>
    </row>
    <row r="7" spans="1:9" x14ac:dyDescent="0.3">
      <c r="A7" s="31"/>
      <c r="B7" s="31"/>
      <c r="C7" s="31"/>
      <c r="D7" s="50"/>
      <c r="E7" s="31"/>
      <c r="F7" s="31"/>
      <c r="G7" s="31"/>
      <c r="H7" s="31"/>
      <c r="I7" s="31"/>
    </row>
    <row r="8" spans="1:9" x14ac:dyDescent="0.3">
      <c r="A8" t="s">
        <v>650</v>
      </c>
      <c r="D8" s="52" t="s">
        <v>50</v>
      </c>
      <c r="I8" s="31"/>
    </row>
    <row r="9" spans="1:9" ht="25.8" x14ac:dyDescent="0.3">
      <c r="A9" s="32" t="s">
        <v>43</v>
      </c>
      <c r="B9" s="32" t="s">
        <v>681</v>
      </c>
      <c r="C9" s="32"/>
      <c r="D9" s="53">
        <f>Summary!B3</f>
        <v>8103.2314000000006</v>
      </c>
      <c r="E9" s="33" t="s">
        <v>30</v>
      </c>
      <c r="I9" s="31"/>
    </row>
    <row r="10" spans="1:9" x14ac:dyDescent="0.3">
      <c r="C10" t="s">
        <v>48</v>
      </c>
      <c r="D10" s="52" t="s">
        <v>651</v>
      </c>
      <c r="E10" t="s">
        <v>48</v>
      </c>
      <c r="F10" s="31" t="s">
        <v>39</v>
      </c>
      <c r="G10" s="25" t="s">
        <v>652</v>
      </c>
      <c r="H10" s="11" t="s">
        <v>48</v>
      </c>
      <c r="I10" s="17" t="s">
        <v>40</v>
      </c>
    </row>
    <row r="11" spans="1:9" x14ac:dyDescent="0.3">
      <c r="A11" t="s">
        <v>653</v>
      </c>
      <c r="B11" s="7">
        <f>D11</f>
        <v>8.1032314000000003</v>
      </c>
      <c r="C11" s="7" t="s">
        <v>654</v>
      </c>
      <c r="D11" s="54">
        <f>D9/1000</f>
        <v>8.1032314000000003</v>
      </c>
      <c r="E11" s="24" t="s">
        <v>654</v>
      </c>
      <c r="F11" s="31"/>
      <c r="G11" s="34">
        <f>D11</f>
        <v>8.1032314000000003</v>
      </c>
      <c r="H11" s="35" t="s">
        <v>654</v>
      </c>
      <c r="I11" s="31"/>
    </row>
    <row r="12" spans="1:9" x14ac:dyDescent="0.3">
      <c r="A12" s="23" t="s">
        <v>41</v>
      </c>
      <c r="B12" s="23"/>
      <c r="C12" s="23"/>
      <c r="F12" s="31"/>
      <c r="G12" s="25"/>
      <c r="H12" s="11"/>
      <c r="I12" s="31"/>
    </row>
    <row r="13" spans="1:9" x14ac:dyDescent="0.3">
      <c r="A13" t="s">
        <v>655</v>
      </c>
      <c r="B13" s="7">
        <f>G13</f>
        <v>16.449559741999998</v>
      </c>
      <c r="C13" s="7" t="s">
        <v>654</v>
      </c>
      <c r="D13" s="54">
        <f>D11*2.7</f>
        <v>21.878724780000002</v>
      </c>
      <c r="E13" s="24" t="s">
        <v>654</v>
      </c>
      <c r="F13" s="36">
        <v>2.7</v>
      </c>
      <c r="G13" s="34">
        <f>G11*I13</f>
        <v>16.449559741999998</v>
      </c>
      <c r="H13" s="35" t="s">
        <v>654</v>
      </c>
      <c r="I13" s="17">
        <v>2.0299999999999998</v>
      </c>
    </row>
    <row r="14" spans="1:9" x14ac:dyDescent="0.3">
      <c r="A14" t="s">
        <v>656</v>
      </c>
      <c r="B14" s="7">
        <f>G14</f>
        <v>21.554595524000003</v>
      </c>
      <c r="C14" s="7" t="s">
        <v>657</v>
      </c>
      <c r="D14" s="54">
        <f>F14*D9</f>
        <v>6.5636174340000002</v>
      </c>
      <c r="E14" s="24" t="s">
        <v>657</v>
      </c>
      <c r="F14" s="39">
        <v>8.0999999999999996E-4</v>
      </c>
      <c r="G14" s="34">
        <f>D9*I14</f>
        <v>21.554595524000003</v>
      </c>
      <c r="H14" s="11" t="s">
        <v>657</v>
      </c>
      <c r="I14" s="17">
        <v>2.66E-3</v>
      </c>
    </row>
    <row r="15" spans="1:9" x14ac:dyDescent="0.3">
      <c r="A15" t="s">
        <v>658</v>
      </c>
      <c r="B15" s="7">
        <f>D15</f>
        <v>2.2689047919999998</v>
      </c>
      <c r="C15" s="7" t="s">
        <v>662</v>
      </c>
      <c r="D15" s="55">
        <f>D9*F15</f>
        <v>2.2689047919999998</v>
      </c>
      <c r="E15" s="34"/>
      <c r="F15" s="49">
        <v>2.7999999999999998E-4</v>
      </c>
      <c r="G15" s="25"/>
      <c r="H15" s="11"/>
      <c r="I15" s="31"/>
    </row>
    <row r="16" spans="1:9" x14ac:dyDescent="0.3">
      <c r="A16" t="s">
        <v>42</v>
      </c>
      <c r="B16" s="24">
        <f>G16</f>
        <v>19293.408095238097</v>
      </c>
      <c r="C16" s="24" t="s">
        <v>659</v>
      </c>
      <c r="F16" s="31"/>
      <c r="G16" s="37">
        <f>D9/I16</f>
        <v>19293.408095238097</v>
      </c>
      <c r="H16" s="35" t="s">
        <v>659</v>
      </c>
      <c r="I16" s="17">
        <v>0.42</v>
      </c>
    </row>
    <row r="17" spans="1:13" x14ac:dyDescent="0.3">
      <c r="F17" s="38"/>
      <c r="G17" s="8"/>
      <c r="H17" s="8"/>
      <c r="I17" s="38"/>
    </row>
    <row r="20" spans="1:13" x14ac:dyDescent="0.3">
      <c r="D20" s="52" t="s">
        <v>50</v>
      </c>
    </row>
    <row r="21" spans="1:13" ht="25.8" x14ac:dyDescent="0.3">
      <c r="A21" s="32" t="s">
        <v>664</v>
      </c>
      <c r="B21" s="32"/>
      <c r="C21" s="32"/>
      <c r="D21" s="56">
        <f>'NotJust from May'!M2</f>
        <v>4600.2979999999998</v>
      </c>
      <c r="E21" s="33" t="s">
        <v>30</v>
      </c>
      <c r="I21" s="31"/>
    </row>
    <row r="22" spans="1:13" x14ac:dyDescent="0.3">
      <c r="D22" s="52" t="s">
        <v>651</v>
      </c>
      <c r="E22" t="s">
        <v>48</v>
      </c>
      <c r="F22" s="31" t="s">
        <v>39</v>
      </c>
      <c r="G22" s="25" t="s">
        <v>652</v>
      </c>
      <c r="H22" s="11" t="s">
        <v>48</v>
      </c>
      <c r="I22" s="17" t="s">
        <v>40</v>
      </c>
    </row>
    <row r="23" spans="1:13" x14ac:dyDescent="0.3">
      <c r="A23" t="s">
        <v>653</v>
      </c>
      <c r="B23" s="7">
        <f>D23</f>
        <v>4.6002979999999996</v>
      </c>
      <c r="C23" s="7" t="s">
        <v>654</v>
      </c>
      <c r="D23" s="54">
        <f>D21/1000</f>
        <v>4.6002979999999996</v>
      </c>
      <c r="E23" s="24" t="s">
        <v>654</v>
      </c>
      <c r="F23" s="31"/>
      <c r="G23" s="34">
        <f>D23</f>
        <v>4.6002979999999996</v>
      </c>
      <c r="H23" s="35" t="s">
        <v>654</v>
      </c>
      <c r="I23" s="31"/>
    </row>
    <row r="24" spans="1:13" x14ac:dyDescent="0.3">
      <c r="A24" s="23" t="s">
        <v>41</v>
      </c>
      <c r="B24" s="23"/>
      <c r="C24" s="23"/>
      <c r="F24" s="31"/>
      <c r="G24" s="25"/>
      <c r="H24" s="11"/>
      <c r="I24" s="31"/>
    </row>
    <row r="25" spans="1:13" x14ac:dyDescent="0.3">
      <c r="A25" t="s">
        <v>660</v>
      </c>
      <c r="B25" s="7">
        <f>G25</f>
        <v>9.338604939999998</v>
      </c>
      <c r="C25" s="7" t="s">
        <v>654</v>
      </c>
      <c r="D25" s="54">
        <f>D23*2.7</f>
        <v>12.4208046</v>
      </c>
      <c r="E25" s="24" t="s">
        <v>654</v>
      </c>
      <c r="F25" s="36">
        <v>2.7</v>
      </c>
      <c r="G25" s="34">
        <f>G23*I25</f>
        <v>9.338604939999998</v>
      </c>
      <c r="H25" s="35" t="s">
        <v>654</v>
      </c>
      <c r="I25" s="17">
        <v>2.0299999999999998</v>
      </c>
    </row>
    <row r="26" spans="1:13" x14ac:dyDescent="0.3">
      <c r="A26" t="s">
        <v>661</v>
      </c>
      <c r="B26" s="7">
        <f>G26</f>
        <v>12.236792679999999</v>
      </c>
      <c r="C26" s="7" t="s">
        <v>657</v>
      </c>
      <c r="D26" s="54">
        <f>F26*D21</f>
        <v>3.7262413799999998</v>
      </c>
      <c r="E26" s="24" t="s">
        <v>657</v>
      </c>
      <c r="F26" s="39">
        <v>8.0999999999999996E-4</v>
      </c>
      <c r="G26" s="34">
        <f>D21*I26</f>
        <v>12.236792679999999</v>
      </c>
      <c r="H26" s="11" t="s">
        <v>657</v>
      </c>
      <c r="I26" s="17">
        <v>2.66E-3</v>
      </c>
    </row>
    <row r="27" spans="1:13" x14ac:dyDescent="0.3">
      <c r="A27" t="s">
        <v>658</v>
      </c>
      <c r="B27" s="7">
        <f>D27</f>
        <v>1.2880834399999999</v>
      </c>
      <c r="C27" s="7" t="s">
        <v>662</v>
      </c>
      <c r="D27" s="55">
        <f>D21*F27</f>
        <v>1.2880834399999999</v>
      </c>
      <c r="E27" s="34" t="s">
        <v>662</v>
      </c>
      <c r="F27" s="49">
        <v>2.7999999999999998E-4</v>
      </c>
      <c r="G27" s="25"/>
      <c r="H27" s="11"/>
      <c r="I27" s="31"/>
    </row>
    <row r="28" spans="1:13" x14ac:dyDescent="0.3">
      <c r="A28" t="s">
        <v>42</v>
      </c>
      <c r="B28" s="24">
        <f>G28</f>
        <v>10953.090476190477</v>
      </c>
      <c r="C28" s="24" t="s">
        <v>659</v>
      </c>
      <c r="F28" s="31"/>
      <c r="G28" s="37">
        <f>D21/I28</f>
        <v>10953.090476190477</v>
      </c>
      <c r="H28" s="35" t="s">
        <v>659</v>
      </c>
      <c r="I28" s="17">
        <v>0.42</v>
      </c>
    </row>
    <row r="31" spans="1:13" x14ac:dyDescent="0.3">
      <c r="D31" s="52" t="s">
        <v>50</v>
      </c>
    </row>
    <row r="32" spans="1:13" ht="25.8" x14ac:dyDescent="0.3">
      <c r="A32" s="32" t="s">
        <v>665</v>
      </c>
      <c r="B32" s="32"/>
      <c r="C32" s="32"/>
      <c r="D32" s="56">
        <f>Summary!E3</f>
        <v>2416.181</v>
      </c>
      <c r="E32" s="33" t="s">
        <v>30</v>
      </c>
      <c r="I32" s="31"/>
      <c r="M32" s="7"/>
    </row>
    <row r="33" spans="1:9" x14ac:dyDescent="0.3">
      <c r="D33" s="52" t="s">
        <v>651</v>
      </c>
      <c r="E33" t="s">
        <v>48</v>
      </c>
      <c r="F33" s="31" t="s">
        <v>39</v>
      </c>
      <c r="G33" s="25" t="s">
        <v>652</v>
      </c>
      <c r="H33" s="11" t="s">
        <v>48</v>
      </c>
      <c r="I33" s="17" t="s">
        <v>40</v>
      </c>
    </row>
    <row r="34" spans="1:9" x14ac:dyDescent="0.3">
      <c r="A34" t="s">
        <v>653</v>
      </c>
      <c r="B34" s="7">
        <f>D34</f>
        <v>2.4161809999999999</v>
      </c>
      <c r="C34" s="7" t="s">
        <v>654</v>
      </c>
      <c r="D34" s="54">
        <f>D32/1000</f>
        <v>2.4161809999999999</v>
      </c>
      <c r="E34" s="24" t="s">
        <v>654</v>
      </c>
      <c r="F34" s="31"/>
      <c r="G34" s="34">
        <f>D34</f>
        <v>2.4161809999999999</v>
      </c>
      <c r="H34" s="35" t="s">
        <v>654</v>
      </c>
      <c r="I34" s="31"/>
    </row>
    <row r="35" spans="1:9" x14ac:dyDescent="0.3">
      <c r="A35" s="23" t="s">
        <v>41</v>
      </c>
      <c r="B35" s="23"/>
      <c r="C35" s="23"/>
      <c r="F35" s="31"/>
      <c r="G35" s="25"/>
      <c r="H35" s="11"/>
      <c r="I35" s="31"/>
    </row>
    <row r="36" spans="1:9" x14ac:dyDescent="0.3">
      <c r="A36" t="s">
        <v>660</v>
      </c>
      <c r="B36" s="7">
        <f>G36</f>
        <v>4.9048474299999993</v>
      </c>
      <c r="C36" s="7" t="s">
        <v>654</v>
      </c>
      <c r="D36" s="54">
        <f>D34*2.7</f>
        <v>6.5236887000000001</v>
      </c>
      <c r="E36" s="24" t="s">
        <v>654</v>
      </c>
      <c r="F36" s="36">
        <v>2.7</v>
      </c>
      <c r="G36" s="34">
        <f>G34*I36</f>
        <v>4.9048474299999993</v>
      </c>
      <c r="H36" s="35" t="s">
        <v>654</v>
      </c>
      <c r="I36" s="17">
        <v>2.0299999999999998</v>
      </c>
    </row>
    <row r="37" spans="1:9" x14ac:dyDescent="0.3">
      <c r="A37" t="s">
        <v>661</v>
      </c>
      <c r="B37" s="7">
        <f>G37</f>
        <v>6.4270414599999999</v>
      </c>
      <c r="C37" s="7" t="s">
        <v>657</v>
      </c>
      <c r="D37" s="54">
        <f>F37*D32</f>
        <v>1.9571066099999999</v>
      </c>
      <c r="E37" s="24" t="s">
        <v>657</v>
      </c>
      <c r="F37" s="39">
        <v>8.0999999999999996E-4</v>
      </c>
      <c r="G37" s="34">
        <f>D32*I37</f>
        <v>6.4270414599999999</v>
      </c>
      <c r="H37" s="11" t="s">
        <v>657</v>
      </c>
      <c r="I37" s="17">
        <v>2.66E-3</v>
      </c>
    </row>
    <row r="38" spans="1:9" x14ac:dyDescent="0.3">
      <c r="A38" t="s">
        <v>658</v>
      </c>
      <c r="B38" s="7">
        <f>D38</f>
        <v>0.67653067999999994</v>
      </c>
      <c r="C38" s="7" t="s">
        <v>662</v>
      </c>
      <c r="D38" s="55">
        <f>D32*F38</f>
        <v>0.67653067999999994</v>
      </c>
      <c r="E38" s="34" t="s">
        <v>662</v>
      </c>
      <c r="F38" s="49">
        <v>2.7999999999999998E-4</v>
      </c>
      <c r="G38" s="25"/>
      <c r="H38" s="11"/>
      <c r="I38" s="31"/>
    </row>
    <row r="39" spans="1:9" x14ac:dyDescent="0.3">
      <c r="A39" t="s">
        <v>42</v>
      </c>
      <c r="B39" s="24">
        <f>G39</f>
        <v>5752.8119047619048</v>
      </c>
      <c r="C39" s="24" t="s">
        <v>659</v>
      </c>
      <c r="F39" s="31"/>
      <c r="G39" s="37">
        <f>D32/I39</f>
        <v>5752.8119047619048</v>
      </c>
      <c r="H39" s="35" t="s">
        <v>659</v>
      </c>
      <c r="I39" s="17">
        <v>0.42</v>
      </c>
    </row>
    <row r="42" spans="1:9" x14ac:dyDescent="0.3">
      <c r="D42" s="52" t="s">
        <v>50</v>
      </c>
    </row>
    <row r="43" spans="1:9" ht="25.8" x14ac:dyDescent="0.3">
      <c r="A43" s="32" t="s">
        <v>663</v>
      </c>
      <c r="B43" s="32"/>
      <c r="C43" s="32"/>
      <c r="D43" s="56">
        <f>Summary!D3</f>
        <v>2812.6764000000003</v>
      </c>
      <c r="E43" s="33" t="s">
        <v>30</v>
      </c>
      <c r="I43" s="31"/>
    </row>
    <row r="44" spans="1:9" x14ac:dyDescent="0.3">
      <c r="D44" s="52" t="s">
        <v>651</v>
      </c>
      <c r="E44" t="s">
        <v>48</v>
      </c>
      <c r="F44" s="31" t="s">
        <v>39</v>
      </c>
      <c r="G44" s="25" t="s">
        <v>652</v>
      </c>
      <c r="H44" s="11" t="s">
        <v>48</v>
      </c>
      <c r="I44" s="17" t="s">
        <v>40</v>
      </c>
    </row>
    <row r="45" spans="1:9" x14ac:dyDescent="0.3">
      <c r="A45" t="s">
        <v>653</v>
      </c>
      <c r="B45" s="7">
        <f>G45</f>
        <v>2.8126764000000004</v>
      </c>
      <c r="C45" s="7" t="s">
        <v>654</v>
      </c>
      <c r="D45" s="54">
        <f>D43/1000</f>
        <v>2.8126764000000004</v>
      </c>
      <c r="E45" s="24" t="s">
        <v>654</v>
      </c>
      <c r="F45" s="31"/>
      <c r="G45" s="34">
        <f>D45</f>
        <v>2.8126764000000004</v>
      </c>
      <c r="H45" s="35" t="s">
        <v>654</v>
      </c>
      <c r="I45" s="31"/>
    </row>
    <row r="46" spans="1:9" x14ac:dyDescent="0.3">
      <c r="A46" s="23" t="s">
        <v>41</v>
      </c>
      <c r="B46" s="23"/>
      <c r="C46" s="23"/>
      <c r="F46" s="31"/>
      <c r="G46" s="25"/>
      <c r="H46" s="11"/>
      <c r="I46" s="31"/>
    </row>
    <row r="47" spans="1:9" x14ac:dyDescent="0.3">
      <c r="A47" t="s">
        <v>660</v>
      </c>
      <c r="B47" s="7">
        <f>G47</f>
        <v>5.7097330920000005</v>
      </c>
      <c r="C47" s="7" t="s">
        <v>654</v>
      </c>
      <c r="D47" s="54">
        <f>D45*2.7</f>
        <v>7.5942262800000018</v>
      </c>
      <c r="E47" s="24" t="s">
        <v>654</v>
      </c>
      <c r="F47" s="36">
        <v>2.7</v>
      </c>
      <c r="G47" s="34">
        <f>G45*I47</f>
        <v>5.7097330920000005</v>
      </c>
      <c r="H47" s="35" t="s">
        <v>654</v>
      </c>
      <c r="I47" s="17">
        <v>2.0299999999999998</v>
      </c>
    </row>
    <row r="48" spans="1:9" x14ac:dyDescent="0.3">
      <c r="A48" t="s">
        <v>661</v>
      </c>
      <c r="B48" s="7">
        <f>G48</f>
        <v>7.4817192240000008</v>
      </c>
      <c r="C48" s="7" t="s">
        <v>657</v>
      </c>
      <c r="D48" s="54">
        <f>F48*D43</f>
        <v>2.2782678839999999</v>
      </c>
      <c r="E48" s="24" t="s">
        <v>657</v>
      </c>
      <c r="F48" s="39">
        <v>8.0999999999999996E-4</v>
      </c>
      <c r="G48" s="34">
        <f>D43*I48</f>
        <v>7.4817192240000008</v>
      </c>
      <c r="H48" s="11" t="s">
        <v>657</v>
      </c>
      <c r="I48" s="17">
        <v>2.66E-3</v>
      </c>
    </row>
    <row r="49" spans="1:9" x14ac:dyDescent="0.3">
      <c r="A49" t="s">
        <v>658</v>
      </c>
      <c r="B49" s="7">
        <f>D49</f>
        <v>0.78754939199999996</v>
      </c>
      <c r="C49" s="7" t="s">
        <v>662</v>
      </c>
      <c r="D49" s="55">
        <f>D43*F49</f>
        <v>0.78754939199999996</v>
      </c>
      <c r="E49" s="34" t="s">
        <v>662</v>
      </c>
      <c r="F49" s="49">
        <v>2.7999999999999998E-4</v>
      </c>
      <c r="G49" s="25"/>
      <c r="H49" s="11"/>
      <c r="I49" s="31"/>
    </row>
    <row r="50" spans="1:9" x14ac:dyDescent="0.3">
      <c r="A50" t="s">
        <v>42</v>
      </c>
      <c r="B50" s="24">
        <f>G50</f>
        <v>6696.8485714285725</v>
      </c>
      <c r="C50" s="24" t="s">
        <v>659</v>
      </c>
      <c r="F50" s="31"/>
      <c r="G50" s="37">
        <f>D43/I50</f>
        <v>6696.8485714285725</v>
      </c>
      <c r="H50" s="35" t="s">
        <v>659</v>
      </c>
      <c r="I50" s="17">
        <v>0.42</v>
      </c>
    </row>
    <row r="60" spans="1:9" x14ac:dyDescent="0.3">
      <c r="D60" s="5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B94-091C-4978-B740-D8AC944F9356}">
  <dimension ref="A1:AT56"/>
  <sheetViews>
    <sheetView workbookViewId="0">
      <selection activeCell="S28" sqref="S28"/>
    </sheetView>
  </sheetViews>
  <sheetFormatPr defaultRowHeight="14.4" x14ac:dyDescent="0.3"/>
  <cols>
    <col min="1" max="1" width="11.5546875" customWidth="1"/>
    <col min="2" max="2" width="45.5546875" customWidth="1"/>
    <col min="3" max="3" width="58.44140625" customWidth="1"/>
  </cols>
  <sheetData>
    <row r="1" spans="1:46" ht="28.8" x14ac:dyDescent="0.3">
      <c r="B1" s="1" t="s">
        <v>106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O1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A2" s="3">
        <v>45414</v>
      </c>
      <c r="B2" s="58" t="s">
        <v>83</v>
      </c>
      <c r="C2" s="58" t="s">
        <v>177</v>
      </c>
      <c r="D2" s="58">
        <v>5057753922771</v>
      </c>
      <c r="E2" s="58">
        <v>1</v>
      </c>
      <c r="F2" s="58" t="s">
        <v>59</v>
      </c>
      <c r="G2" s="58">
        <v>0.44</v>
      </c>
      <c r="H2" s="58">
        <v>0.44</v>
      </c>
      <c r="I2" s="2">
        <v>3.75</v>
      </c>
      <c r="J2" s="58">
        <v>3.75</v>
      </c>
      <c r="K2" s="58"/>
      <c r="L2" s="58"/>
      <c r="M2" s="58">
        <v>87690040</v>
      </c>
      <c r="N2" t="s">
        <v>410</v>
      </c>
      <c r="O2" s="6">
        <f>SUM(P2:AT2)</f>
        <v>14.02</v>
      </c>
      <c r="P2" s="6"/>
      <c r="Q2" s="6">
        <f>SUM(H2:H21)</f>
        <v>14.02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A3" s="3">
        <v>45414</v>
      </c>
      <c r="B3" s="58"/>
      <c r="C3" s="58"/>
      <c r="D3" s="58"/>
      <c r="E3" s="58"/>
      <c r="F3" s="58"/>
      <c r="G3" s="58"/>
      <c r="H3" s="58"/>
      <c r="I3" s="2" t="s">
        <v>61</v>
      </c>
      <c r="J3" s="58"/>
      <c r="K3" s="58"/>
      <c r="L3" s="58"/>
      <c r="M3" s="58"/>
      <c r="N3" s="1" t="s">
        <v>60</v>
      </c>
      <c r="O3" s="6">
        <f>SUM(P3:AT3)</f>
        <v>59.499999999999993</v>
      </c>
      <c r="P3" s="6"/>
      <c r="Q3" s="6">
        <f>SUM(J2:J21)</f>
        <v>59.499999999999993</v>
      </c>
    </row>
    <row r="4" spans="1:46" ht="15" customHeight="1" x14ac:dyDescent="0.3">
      <c r="A4" s="3">
        <v>45414</v>
      </c>
      <c r="B4" s="58" t="s">
        <v>83</v>
      </c>
      <c r="C4" s="58" t="s">
        <v>178</v>
      </c>
      <c r="D4" s="58">
        <v>5057753600990</v>
      </c>
      <c r="E4" s="58">
        <v>3</v>
      </c>
      <c r="F4" s="58" t="s">
        <v>59</v>
      </c>
      <c r="G4" s="58">
        <v>0.64</v>
      </c>
      <c r="H4" s="58">
        <v>1.92</v>
      </c>
      <c r="I4" s="2">
        <v>4.55</v>
      </c>
      <c r="J4" s="58">
        <v>13.65</v>
      </c>
      <c r="K4" s="58"/>
      <c r="L4" s="58"/>
      <c r="M4" s="58">
        <v>85735591</v>
      </c>
    </row>
    <row r="5" spans="1:46" x14ac:dyDescent="0.3">
      <c r="A5" s="3">
        <v>45414</v>
      </c>
      <c r="B5" s="58"/>
      <c r="C5" s="58"/>
      <c r="D5" s="58"/>
      <c r="E5" s="58"/>
      <c r="F5" s="58"/>
      <c r="G5" s="58"/>
      <c r="H5" s="58"/>
      <c r="I5" s="2" t="s">
        <v>61</v>
      </c>
      <c r="J5" s="58"/>
      <c r="K5" s="58"/>
      <c r="L5" s="58"/>
      <c r="M5" s="58"/>
    </row>
    <row r="6" spans="1:46" x14ac:dyDescent="0.3">
      <c r="A6" s="3">
        <v>45414</v>
      </c>
      <c r="B6" s="58" t="s">
        <v>57</v>
      </c>
      <c r="C6" s="58" t="s">
        <v>151</v>
      </c>
      <c r="D6" s="58">
        <v>3336922</v>
      </c>
      <c r="E6" s="58">
        <v>2</v>
      </c>
      <c r="F6" s="58" t="s">
        <v>59</v>
      </c>
      <c r="G6" s="58">
        <v>0.25</v>
      </c>
      <c r="H6" s="58">
        <v>0.5</v>
      </c>
      <c r="I6" s="2">
        <v>0.85</v>
      </c>
      <c r="J6" s="58">
        <v>1.7</v>
      </c>
      <c r="K6" s="58"/>
      <c r="L6" s="58"/>
      <c r="M6" s="58">
        <v>88304852</v>
      </c>
    </row>
    <row r="7" spans="1:46" x14ac:dyDescent="0.3">
      <c r="A7" s="3">
        <v>45414</v>
      </c>
      <c r="B7" s="58"/>
      <c r="C7" s="58"/>
      <c r="D7" s="58"/>
      <c r="E7" s="58"/>
      <c r="F7" s="58"/>
      <c r="G7" s="58"/>
      <c r="H7" s="58"/>
      <c r="I7" s="2" t="s">
        <v>61</v>
      </c>
      <c r="J7" s="58"/>
      <c r="K7" s="58"/>
      <c r="L7" s="58"/>
      <c r="M7" s="58"/>
    </row>
    <row r="8" spans="1:46" ht="15" customHeight="1" x14ac:dyDescent="0.3">
      <c r="A8" s="3">
        <v>45414</v>
      </c>
      <c r="B8" s="58" t="s">
        <v>57</v>
      </c>
      <c r="C8" s="58" t="s">
        <v>411</v>
      </c>
      <c r="D8" s="58">
        <v>4893</v>
      </c>
      <c r="E8" s="58">
        <v>50</v>
      </c>
      <c r="F8" s="58" t="s">
        <v>59</v>
      </c>
      <c r="G8" s="58">
        <v>0.18</v>
      </c>
      <c r="H8" s="58">
        <v>8.85</v>
      </c>
      <c r="I8" s="2">
        <v>0.27</v>
      </c>
      <c r="J8" s="58">
        <v>13.5</v>
      </c>
      <c r="K8" s="58"/>
      <c r="L8" s="58"/>
      <c r="M8" s="58">
        <v>54739758</v>
      </c>
    </row>
    <row r="9" spans="1:46" x14ac:dyDescent="0.3">
      <c r="A9" s="3">
        <v>45414</v>
      </c>
      <c r="B9" s="58"/>
      <c r="C9" s="58"/>
      <c r="D9" s="58"/>
      <c r="E9" s="58"/>
      <c r="F9" s="58"/>
      <c r="G9" s="58"/>
      <c r="H9" s="58"/>
      <c r="I9" s="2" t="s">
        <v>61</v>
      </c>
      <c r="J9" s="58"/>
      <c r="K9" s="58"/>
      <c r="L9" s="58"/>
      <c r="M9" s="58"/>
    </row>
    <row r="10" spans="1:46" ht="15" customHeight="1" x14ac:dyDescent="0.3">
      <c r="A10" s="3">
        <v>45414</v>
      </c>
      <c r="B10" s="58" t="s">
        <v>57</v>
      </c>
      <c r="C10" s="58" t="s">
        <v>412</v>
      </c>
      <c r="D10" s="58">
        <v>10050927</v>
      </c>
      <c r="E10" s="58">
        <v>1</v>
      </c>
      <c r="F10" s="58" t="s">
        <v>59</v>
      </c>
      <c r="G10" s="58">
        <v>0.42</v>
      </c>
      <c r="H10" s="58">
        <v>0.42</v>
      </c>
      <c r="I10" s="2">
        <v>1.5</v>
      </c>
      <c r="J10" s="58">
        <v>1.5</v>
      </c>
      <c r="K10" s="58"/>
      <c r="L10" s="58"/>
      <c r="M10" s="58">
        <v>57448760</v>
      </c>
    </row>
    <row r="11" spans="1:46" x14ac:dyDescent="0.3">
      <c r="A11" s="3">
        <v>45414</v>
      </c>
      <c r="B11" s="58"/>
      <c r="C11" s="58"/>
      <c r="D11" s="58"/>
      <c r="E11" s="58"/>
      <c r="F11" s="58"/>
      <c r="G11" s="58"/>
      <c r="H11" s="58"/>
      <c r="I11" s="2" t="s">
        <v>61</v>
      </c>
      <c r="J11" s="58"/>
      <c r="K11" s="58"/>
      <c r="L11" s="58"/>
      <c r="M11" s="58"/>
    </row>
    <row r="12" spans="1:46" ht="15" customHeight="1" x14ac:dyDescent="0.3">
      <c r="A12" s="3">
        <v>45414</v>
      </c>
      <c r="B12" s="58" t="s">
        <v>68</v>
      </c>
      <c r="C12" s="58" t="s">
        <v>413</v>
      </c>
      <c r="D12" s="58">
        <v>5059697698217</v>
      </c>
      <c r="E12" s="58">
        <v>3</v>
      </c>
      <c r="F12" s="58" t="s">
        <v>59</v>
      </c>
      <c r="G12" s="58">
        <v>0.16</v>
      </c>
      <c r="H12" s="58">
        <v>0.47</v>
      </c>
      <c r="I12" s="2">
        <v>2.5</v>
      </c>
      <c r="J12" s="58">
        <v>8.6999999999999993</v>
      </c>
      <c r="K12" s="58"/>
      <c r="L12" s="58"/>
      <c r="M12" s="58">
        <v>92128690</v>
      </c>
    </row>
    <row r="13" spans="1:46" x14ac:dyDescent="0.3">
      <c r="A13" s="3">
        <v>45414</v>
      </c>
      <c r="B13" s="58"/>
      <c r="C13" s="58"/>
      <c r="D13" s="58"/>
      <c r="E13" s="58"/>
      <c r="F13" s="58"/>
      <c r="G13" s="58"/>
      <c r="H13" s="58"/>
      <c r="I13" s="2" t="s">
        <v>61</v>
      </c>
      <c r="J13" s="58"/>
      <c r="K13" s="58"/>
      <c r="L13" s="58"/>
      <c r="M13" s="58"/>
    </row>
    <row r="14" spans="1:46" ht="15" customHeight="1" x14ac:dyDescent="0.3">
      <c r="A14" s="3">
        <v>45414</v>
      </c>
      <c r="B14" s="58" t="s">
        <v>68</v>
      </c>
      <c r="C14" s="58" t="s">
        <v>414</v>
      </c>
      <c r="D14" s="58">
        <v>5000436734345</v>
      </c>
      <c r="E14" s="58">
        <v>1</v>
      </c>
      <c r="F14" s="58" t="s">
        <v>59</v>
      </c>
      <c r="G14" s="58">
        <v>0.27</v>
      </c>
      <c r="H14" s="58">
        <v>0.27</v>
      </c>
      <c r="I14" s="2">
        <v>2.65</v>
      </c>
      <c r="J14" s="58">
        <v>2.65</v>
      </c>
      <c r="K14" s="58"/>
      <c r="L14" s="58"/>
      <c r="M14" s="58">
        <v>54749184</v>
      </c>
    </row>
    <row r="15" spans="1:46" x14ac:dyDescent="0.3">
      <c r="A15" s="3">
        <v>45414</v>
      </c>
      <c r="B15" s="58"/>
      <c r="C15" s="58"/>
      <c r="D15" s="58"/>
      <c r="E15" s="58"/>
      <c r="F15" s="58"/>
      <c r="G15" s="58"/>
      <c r="H15" s="58"/>
      <c r="I15" s="2" t="s">
        <v>61</v>
      </c>
      <c r="J15" s="58"/>
      <c r="K15" s="58"/>
      <c r="L15" s="58"/>
      <c r="M15" s="58"/>
    </row>
    <row r="16" spans="1:46" ht="15" customHeight="1" x14ac:dyDescent="0.3">
      <c r="A16" s="3">
        <v>45414</v>
      </c>
      <c r="B16" s="58" t="s">
        <v>68</v>
      </c>
      <c r="C16" s="58" t="s">
        <v>415</v>
      </c>
      <c r="D16" s="58">
        <v>5000119155818</v>
      </c>
      <c r="E16" s="58">
        <v>1</v>
      </c>
      <c r="F16" s="58" t="s">
        <v>59</v>
      </c>
      <c r="G16" s="58">
        <v>0.38</v>
      </c>
      <c r="H16" s="58">
        <v>0.38</v>
      </c>
      <c r="I16" s="2">
        <v>2</v>
      </c>
      <c r="J16" s="58">
        <v>2.25</v>
      </c>
      <c r="K16" s="58"/>
      <c r="L16" s="58"/>
      <c r="M16" s="58">
        <v>50587801</v>
      </c>
    </row>
    <row r="17" spans="1:13" x14ac:dyDescent="0.3">
      <c r="A17" s="3">
        <v>45414</v>
      </c>
      <c r="B17" s="58"/>
      <c r="C17" s="58"/>
      <c r="D17" s="58"/>
      <c r="E17" s="58"/>
      <c r="F17" s="58"/>
      <c r="G17" s="58"/>
      <c r="H17" s="58"/>
      <c r="I17" s="2" t="s">
        <v>61</v>
      </c>
      <c r="J17" s="58"/>
      <c r="K17" s="58"/>
      <c r="L17" s="58"/>
      <c r="M17" s="58"/>
    </row>
    <row r="18" spans="1:13" ht="15" customHeight="1" x14ac:dyDescent="0.3">
      <c r="A18" s="3">
        <v>45414</v>
      </c>
      <c r="B18" s="58" t="s">
        <v>68</v>
      </c>
      <c r="C18" s="58" t="s">
        <v>416</v>
      </c>
      <c r="D18" s="58">
        <v>5057373817495</v>
      </c>
      <c r="E18" s="58">
        <v>2</v>
      </c>
      <c r="F18" s="58" t="s">
        <v>59</v>
      </c>
      <c r="G18" s="58">
        <v>0.21</v>
      </c>
      <c r="H18" s="58">
        <v>0.43</v>
      </c>
      <c r="I18" s="2">
        <v>2.1800000000000002</v>
      </c>
      <c r="J18" s="58">
        <v>5.8</v>
      </c>
      <c r="K18" s="58"/>
      <c r="L18" s="58"/>
      <c r="M18" s="58">
        <v>83423220</v>
      </c>
    </row>
    <row r="19" spans="1:13" x14ac:dyDescent="0.3">
      <c r="A19" s="3">
        <v>45414</v>
      </c>
      <c r="B19" s="58"/>
      <c r="C19" s="58"/>
      <c r="D19" s="58"/>
      <c r="E19" s="58"/>
      <c r="F19" s="58"/>
      <c r="G19" s="58"/>
      <c r="H19" s="58"/>
      <c r="I19" s="2" t="s">
        <v>61</v>
      </c>
      <c r="J19" s="58"/>
      <c r="K19" s="58"/>
      <c r="L19" s="58"/>
      <c r="M19" s="58"/>
    </row>
    <row r="20" spans="1:13" x14ac:dyDescent="0.3">
      <c r="A20" s="3">
        <v>45414</v>
      </c>
      <c r="B20" s="58" t="s">
        <v>81</v>
      </c>
      <c r="C20" s="58" t="s">
        <v>417</v>
      </c>
      <c r="D20" s="58">
        <v>5054402066503</v>
      </c>
      <c r="E20" s="58">
        <v>1</v>
      </c>
      <c r="F20" s="58" t="s">
        <v>59</v>
      </c>
      <c r="G20" s="58">
        <v>0.34</v>
      </c>
      <c r="H20" s="58">
        <v>0.34</v>
      </c>
      <c r="I20" s="2">
        <v>6</v>
      </c>
      <c r="J20" s="58">
        <v>6</v>
      </c>
      <c r="K20" s="58"/>
      <c r="L20" s="58"/>
      <c r="M20" s="58">
        <v>77597264</v>
      </c>
    </row>
    <row r="21" spans="1:13" x14ac:dyDescent="0.3">
      <c r="A21" s="3">
        <v>45414</v>
      </c>
      <c r="B21" s="58"/>
      <c r="C21" s="58"/>
      <c r="D21" s="58"/>
      <c r="E21" s="58"/>
      <c r="F21" s="58"/>
      <c r="G21" s="58"/>
      <c r="H21" s="58"/>
      <c r="I21" s="2" t="s">
        <v>61</v>
      </c>
      <c r="J21" s="58"/>
      <c r="K21" s="58"/>
      <c r="L21" s="58"/>
      <c r="M21" s="58"/>
    </row>
    <row r="22" spans="1:13" ht="15" customHeight="1" x14ac:dyDescent="0.3"/>
    <row r="26" spans="1:13" ht="15" customHeight="1" x14ac:dyDescent="0.3"/>
    <row r="34" ht="15" customHeight="1" x14ac:dyDescent="0.3"/>
    <row r="38" ht="14.4" customHeight="1" x14ac:dyDescent="0.3"/>
    <row r="40" ht="14.4" customHeight="1" x14ac:dyDescent="0.3"/>
    <row r="44" ht="14.4" customHeight="1" x14ac:dyDescent="0.3"/>
    <row r="48" ht="14.4" customHeight="1" x14ac:dyDescent="0.3"/>
    <row r="50" ht="14.4" customHeight="1" x14ac:dyDescent="0.3"/>
    <row r="52" ht="14.4" customHeight="1" x14ac:dyDescent="0.3"/>
    <row r="54" ht="14.4" customHeight="1" x14ac:dyDescent="0.3"/>
    <row r="56" ht="14.4" customHeight="1" x14ac:dyDescent="0.3"/>
  </sheetData>
  <mergeCells count="110">
    <mergeCell ref="H20:H21"/>
    <mergeCell ref="J20:J21"/>
    <mergeCell ref="K20:K21"/>
    <mergeCell ref="L20:L21"/>
    <mergeCell ref="M20:M21"/>
    <mergeCell ref="B20:B21"/>
    <mergeCell ref="C20:C21"/>
    <mergeCell ref="D20:D21"/>
    <mergeCell ref="E20:E21"/>
    <mergeCell ref="F20:F21"/>
    <mergeCell ref="G20:G21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G16:G17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G12:G13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G8:G9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G4:G5"/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2:G3"/>
    <mergeCell ref="H2:H3"/>
    <mergeCell ref="J2:J3"/>
    <mergeCell ref="K2:K3"/>
    <mergeCell ref="L2:L3"/>
    <mergeCell ref="M2:M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40F9-176A-4712-82B5-044057E394BD}">
  <dimension ref="B1:AU35"/>
  <sheetViews>
    <sheetView workbookViewId="0">
      <selection activeCell="O16" sqref="O16"/>
    </sheetView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2:47" ht="28.8" x14ac:dyDescent="0.3">
      <c r="B1" s="1" t="s">
        <v>106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O1" t="s">
        <v>730</v>
      </c>
      <c r="P1" s="5"/>
      <c r="Q1" s="5">
        <v>45481</v>
      </c>
      <c r="R1" s="5">
        <v>45483</v>
      </c>
      <c r="S1" s="5">
        <v>45484</v>
      </c>
      <c r="T1" s="5">
        <v>45485</v>
      </c>
      <c r="U1" s="5">
        <v>45486</v>
      </c>
      <c r="V1" s="5">
        <v>45487</v>
      </c>
      <c r="W1" s="5">
        <v>45488</v>
      </c>
      <c r="X1" s="5">
        <v>45489</v>
      </c>
      <c r="Y1" s="5">
        <v>45490</v>
      </c>
      <c r="Z1" s="5">
        <v>45491</v>
      </c>
      <c r="AA1" s="5">
        <v>45492</v>
      </c>
      <c r="AB1" s="5">
        <v>45493</v>
      </c>
      <c r="AC1" s="5">
        <v>45494</v>
      </c>
      <c r="AD1" s="5">
        <v>45495</v>
      </c>
      <c r="AE1" s="5">
        <v>45496</v>
      </c>
      <c r="AF1" s="5">
        <v>45497</v>
      </c>
      <c r="AG1" s="5">
        <v>45498</v>
      </c>
      <c r="AH1" s="5">
        <v>45499</v>
      </c>
      <c r="AI1" s="5">
        <v>45500</v>
      </c>
      <c r="AJ1" s="5">
        <v>45501</v>
      </c>
      <c r="AK1" s="5">
        <v>45502</v>
      </c>
      <c r="AL1" s="5">
        <v>45503</v>
      </c>
      <c r="AM1" s="5">
        <v>45504</v>
      </c>
      <c r="AN1" s="5">
        <v>45505</v>
      </c>
      <c r="AO1" s="5">
        <v>45506</v>
      </c>
      <c r="AP1" s="5">
        <v>45507</v>
      </c>
      <c r="AQ1" s="5">
        <v>45508</v>
      </c>
      <c r="AR1" s="5">
        <v>45509</v>
      </c>
      <c r="AS1" s="5">
        <v>45510</v>
      </c>
      <c r="AT1" s="5">
        <v>45511</v>
      </c>
      <c r="AU1" s="5">
        <v>45512</v>
      </c>
    </row>
    <row r="2" spans="2:47" x14ac:dyDescent="0.3">
      <c r="B2" s="58"/>
      <c r="C2" s="58"/>
      <c r="D2" s="58"/>
      <c r="E2" s="58"/>
      <c r="F2" s="58"/>
      <c r="G2" s="58"/>
      <c r="H2" s="58"/>
      <c r="I2" s="2"/>
      <c r="J2" s="58"/>
      <c r="K2" s="58"/>
      <c r="L2" s="58"/>
      <c r="M2" s="58"/>
      <c r="N2" t="s">
        <v>410</v>
      </c>
      <c r="O2" s="6">
        <f>SUM(P2:AT2)</f>
        <v>99.37700000000001</v>
      </c>
      <c r="P2" s="6"/>
      <c r="Q2" s="4">
        <v>48.112000000000002</v>
      </c>
      <c r="R2" s="6">
        <v>51.265000000000001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2:47" x14ac:dyDescent="0.3">
      <c r="B3" s="58"/>
      <c r="C3" s="58"/>
      <c r="D3" s="58"/>
      <c r="E3" s="58"/>
      <c r="F3" s="58"/>
      <c r="G3" s="58"/>
      <c r="H3" s="58"/>
      <c r="I3" s="2"/>
      <c r="J3" s="58"/>
      <c r="K3" s="58"/>
      <c r="L3" s="58"/>
      <c r="M3" s="58"/>
      <c r="N3" s="1" t="s">
        <v>60</v>
      </c>
      <c r="O3" s="6">
        <f>SUM(P3:AT3)</f>
        <v>410.65</v>
      </c>
      <c r="P3" s="6"/>
      <c r="Q3">
        <v>169.85</v>
      </c>
      <c r="R3">
        <v>240.8</v>
      </c>
    </row>
    <row r="4" spans="2:47" ht="15" customHeight="1" x14ac:dyDescent="0.3">
      <c r="B4" s="58"/>
      <c r="C4" s="58"/>
      <c r="D4" s="58"/>
      <c r="E4" s="58"/>
      <c r="F4" s="58"/>
      <c r="G4" s="58"/>
      <c r="H4" s="58"/>
      <c r="I4" s="2"/>
      <c r="J4" s="58"/>
      <c r="K4" s="58"/>
      <c r="L4" s="58"/>
      <c r="M4" s="58"/>
    </row>
    <row r="5" spans="2:47" x14ac:dyDescent="0.3">
      <c r="B5" s="58"/>
      <c r="C5" s="58"/>
      <c r="D5" s="58"/>
      <c r="E5" s="58"/>
      <c r="F5" s="58"/>
      <c r="G5" s="58"/>
      <c r="H5" s="58"/>
      <c r="I5" s="2"/>
      <c r="J5" s="58"/>
      <c r="K5" s="58"/>
      <c r="L5" s="58"/>
      <c r="M5" s="58"/>
      <c r="Q5" t="s">
        <v>758</v>
      </c>
      <c r="R5" t="s">
        <v>757</v>
      </c>
    </row>
    <row r="6" spans="2:47" x14ac:dyDescent="0.3">
      <c r="B6" s="58"/>
      <c r="C6" s="58"/>
      <c r="D6" s="58"/>
      <c r="E6" s="58"/>
      <c r="F6" s="58"/>
      <c r="G6" s="58"/>
      <c r="H6" s="58"/>
      <c r="I6" s="2"/>
      <c r="J6" s="58"/>
      <c r="K6" s="58"/>
      <c r="L6" s="58"/>
      <c r="M6" s="58"/>
    </row>
    <row r="7" spans="2:47" x14ac:dyDescent="0.3">
      <c r="B7" s="58"/>
      <c r="C7" s="58"/>
      <c r="D7" s="58"/>
      <c r="E7" s="58"/>
      <c r="F7" s="58"/>
      <c r="G7" s="58"/>
      <c r="H7" s="58"/>
      <c r="I7" s="2"/>
      <c r="J7" s="58"/>
      <c r="K7" s="58"/>
      <c r="L7" s="58"/>
      <c r="M7" s="58"/>
    </row>
    <row r="8" spans="2:47" ht="15" customHeight="1" x14ac:dyDescent="0.3">
      <c r="B8" s="58"/>
      <c r="C8" s="58"/>
      <c r="D8" s="58"/>
      <c r="E8" s="58"/>
      <c r="F8" s="58"/>
      <c r="G8" s="58"/>
      <c r="H8" s="58"/>
      <c r="I8" s="2"/>
      <c r="J8" s="58"/>
      <c r="K8" s="58"/>
      <c r="L8" s="58"/>
      <c r="M8" s="58"/>
    </row>
    <row r="9" spans="2:47" x14ac:dyDescent="0.3">
      <c r="B9" s="58"/>
      <c r="C9" s="58"/>
      <c r="D9" s="58"/>
      <c r="E9" s="58"/>
      <c r="F9" s="58"/>
      <c r="G9" s="58"/>
      <c r="H9" s="58"/>
      <c r="I9" s="2"/>
      <c r="J9" s="58"/>
      <c r="K9" s="58"/>
      <c r="L9" s="58"/>
      <c r="M9" s="58"/>
    </row>
    <row r="10" spans="2:47" ht="15" customHeight="1" x14ac:dyDescent="0.3">
      <c r="B10" s="58"/>
      <c r="C10" s="58"/>
      <c r="D10" s="58"/>
      <c r="E10" s="58"/>
      <c r="F10" s="58"/>
      <c r="G10" s="58"/>
      <c r="H10" s="58"/>
      <c r="I10" s="2"/>
      <c r="J10" s="58"/>
      <c r="K10" s="58"/>
      <c r="L10" s="58"/>
      <c r="M10" s="58"/>
    </row>
    <row r="11" spans="2:47" x14ac:dyDescent="0.3">
      <c r="B11" s="58"/>
      <c r="C11" s="58"/>
      <c r="D11" s="58"/>
      <c r="E11" s="58"/>
      <c r="F11" s="58"/>
      <c r="G11" s="58"/>
      <c r="H11" s="58"/>
      <c r="I11" s="2"/>
      <c r="J11" s="58"/>
      <c r="K11" s="58"/>
      <c r="L11" s="58"/>
      <c r="M11" s="58"/>
    </row>
    <row r="12" spans="2:47" ht="15" customHeight="1" x14ac:dyDescent="0.3">
      <c r="B12" s="58"/>
      <c r="C12" s="58"/>
      <c r="D12" s="58"/>
      <c r="E12" s="58"/>
      <c r="F12" s="58"/>
      <c r="G12" s="58"/>
      <c r="H12" s="58"/>
      <c r="I12" s="2"/>
      <c r="J12" s="58"/>
      <c r="K12" s="58"/>
      <c r="L12" s="58"/>
      <c r="M12" s="58"/>
    </row>
    <row r="13" spans="2:47" x14ac:dyDescent="0.3">
      <c r="B13" s="58"/>
      <c r="C13" s="58"/>
      <c r="D13" s="58"/>
      <c r="E13" s="58"/>
      <c r="F13" s="58"/>
      <c r="G13" s="58"/>
      <c r="H13" s="58"/>
      <c r="I13" s="2"/>
      <c r="J13" s="58"/>
      <c r="K13" s="58"/>
      <c r="L13" s="58"/>
      <c r="M13" s="58"/>
    </row>
    <row r="14" spans="2:47" ht="15" customHeight="1" x14ac:dyDescent="0.3">
      <c r="B14" s="58"/>
      <c r="C14" s="58"/>
      <c r="D14" s="58"/>
      <c r="E14" s="58"/>
      <c r="F14" s="58"/>
      <c r="G14" s="58"/>
      <c r="H14" s="58"/>
      <c r="I14" s="2"/>
      <c r="J14" s="58"/>
      <c r="K14" s="58"/>
      <c r="L14" s="58"/>
      <c r="M14" s="58"/>
    </row>
    <row r="15" spans="2:47" x14ac:dyDescent="0.3">
      <c r="B15" s="58"/>
      <c r="C15" s="58"/>
      <c r="D15" s="58"/>
      <c r="E15" s="58"/>
      <c r="F15" s="58"/>
      <c r="G15" s="58"/>
      <c r="H15" s="58"/>
      <c r="I15" s="2"/>
      <c r="J15" s="58"/>
      <c r="K15" s="58"/>
      <c r="L15" s="58"/>
      <c r="M15" s="58"/>
    </row>
    <row r="16" spans="2:47" ht="15" customHeight="1" x14ac:dyDescent="0.3">
      <c r="B16" s="58"/>
      <c r="C16" s="58"/>
      <c r="D16" s="58"/>
      <c r="E16" s="58"/>
      <c r="F16" s="58"/>
      <c r="G16" s="58"/>
      <c r="H16" s="58"/>
      <c r="I16" s="2"/>
      <c r="J16" s="58"/>
      <c r="K16" s="58"/>
      <c r="L16" s="58"/>
      <c r="M16" s="58"/>
    </row>
    <row r="17" spans="2:13" x14ac:dyDescent="0.3">
      <c r="B17" s="58"/>
      <c r="C17" s="58"/>
      <c r="D17" s="58"/>
      <c r="E17" s="58"/>
      <c r="F17" s="58"/>
      <c r="G17" s="58"/>
      <c r="H17" s="58"/>
      <c r="I17" s="2"/>
      <c r="J17" s="58"/>
      <c r="K17" s="58"/>
      <c r="L17" s="58"/>
      <c r="M17" s="58"/>
    </row>
    <row r="18" spans="2:13" ht="15" customHeight="1" x14ac:dyDescent="0.3">
      <c r="B18" s="58"/>
      <c r="C18" s="58"/>
      <c r="D18" s="58"/>
      <c r="E18" s="58"/>
      <c r="F18" s="58"/>
      <c r="G18" s="58"/>
      <c r="H18" s="58"/>
      <c r="I18" s="2"/>
      <c r="J18" s="58"/>
      <c r="K18" s="58"/>
      <c r="L18" s="58"/>
      <c r="M18" s="58"/>
    </row>
    <row r="19" spans="2:13" x14ac:dyDescent="0.3">
      <c r="B19" s="58"/>
      <c r="C19" s="58"/>
      <c r="D19" s="58"/>
      <c r="E19" s="58"/>
      <c r="F19" s="58"/>
      <c r="G19" s="58"/>
      <c r="H19" s="58"/>
      <c r="I19" s="2"/>
      <c r="J19" s="58"/>
      <c r="K19" s="58"/>
      <c r="L19" s="58"/>
      <c r="M19" s="58"/>
    </row>
    <row r="20" spans="2:13" x14ac:dyDescent="0.3">
      <c r="B20" s="58"/>
      <c r="C20" s="58"/>
      <c r="D20" s="58"/>
      <c r="E20" s="58"/>
      <c r="F20" s="58"/>
      <c r="G20" s="58"/>
      <c r="H20" s="58"/>
      <c r="I20" s="2"/>
      <c r="J20" s="58"/>
      <c r="K20" s="58"/>
      <c r="L20" s="58"/>
      <c r="M20" s="58"/>
    </row>
    <row r="21" spans="2:13" x14ac:dyDescent="0.3">
      <c r="B21" s="58"/>
      <c r="C21" s="58"/>
      <c r="D21" s="58"/>
      <c r="E21" s="58"/>
      <c r="F21" s="58"/>
      <c r="G21" s="58"/>
      <c r="H21" s="58"/>
      <c r="I21" s="2"/>
      <c r="J21" s="58"/>
      <c r="K21" s="58"/>
      <c r="L21" s="58"/>
      <c r="M21" s="58"/>
    </row>
    <row r="22" spans="2:13" ht="15" customHeight="1" x14ac:dyDescent="0.3">
      <c r="B22" s="58"/>
      <c r="C22" s="58"/>
      <c r="D22" s="58"/>
      <c r="E22" s="58"/>
      <c r="F22" s="58"/>
      <c r="G22" s="58"/>
      <c r="H22" s="58"/>
      <c r="I22" s="2"/>
      <c r="J22" s="58"/>
      <c r="K22" s="58"/>
      <c r="L22" s="58"/>
      <c r="M22" s="58"/>
    </row>
    <row r="23" spans="2:13" x14ac:dyDescent="0.3">
      <c r="B23" s="58"/>
      <c r="C23" s="58"/>
      <c r="D23" s="58"/>
      <c r="E23" s="58"/>
      <c r="F23" s="58"/>
      <c r="G23" s="58"/>
      <c r="H23" s="58"/>
      <c r="I23" s="2"/>
      <c r="J23" s="58"/>
      <c r="K23" s="58"/>
      <c r="L23" s="58"/>
      <c r="M23" s="58"/>
    </row>
    <row r="24" spans="2:13" x14ac:dyDescent="0.3">
      <c r="B24" s="58"/>
      <c r="C24" s="58"/>
      <c r="D24" s="58"/>
      <c r="E24" s="58"/>
      <c r="F24" s="58"/>
      <c r="G24" s="58"/>
      <c r="H24" s="58"/>
      <c r="I24" s="2"/>
      <c r="J24" s="58"/>
      <c r="K24" s="58"/>
      <c r="L24" s="58"/>
      <c r="M24" s="58"/>
    </row>
    <row r="25" spans="2:13" x14ac:dyDescent="0.3">
      <c r="B25" s="58"/>
      <c r="C25" s="58"/>
      <c r="D25" s="58"/>
      <c r="E25" s="58"/>
      <c r="F25" s="58"/>
      <c r="G25" s="58"/>
      <c r="H25" s="58"/>
      <c r="I25" s="2"/>
      <c r="J25" s="58"/>
      <c r="K25" s="58"/>
      <c r="L25" s="58"/>
      <c r="M25" s="58"/>
    </row>
    <row r="26" spans="2:13" ht="15" customHeight="1" x14ac:dyDescent="0.3">
      <c r="B26" s="58"/>
      <c r="C26" s="58"/>
      <c r="D26" s="58"/>
      <c r="E26" s="58"/>
      <c r="F26" s="58"/>
      <c r="G26" s="58"/>
      <c r="H26" s="58"/>
      <c r="I26" s="2"/>
      <c r="J26" s="58"/>
      <c r="K26" s="58"/>
      <c r="L26" s="58"/>
      <c r="M26" s="58"/>
    </row>
    <row r="27" spans="2:13" x14ac:dyDescent="0.3">
      <c r="B27" s="58"/>
      <c r="C27" s="58"/>
      <c r="D27" s="58"/>
      <c r="E27" s="58"/>
      <c r="F27" s="58"/>
      <c r="G27" s="58"/>
      <c r="H27" s="58"/>
      <c r="I27" s="2"/>
      <c r="J27" s="58"/>
      <c r="K27" s="58"/>
      <c r="L27" s="58"/>
      <c r="M27" s="58"/>
    </row>
    <row r="28" spans="2:13" x14ac:dyDescent="0.3">
      <c r="B28" s="58"/>
      <c r="C28" s="58"/>
      <c r="D28" s="58"/>
      <c r="E28" s="58"/>
      <c r="F28" s="58"/>
      <c r="G28" s="58"/>
      <c r="H28" s="58"/>
      <c r="I28" s="2"/>
      <c r="J28" s="58"/>
      <c r="K28" s="58"/>
      <c r="L28" s="58"/>
      <c r="M28" s="58"/>
    </row>
    <row r="29" spans="2:13" x14ac:dyDescent="0.3">
      <c r="B29" s="58"/>
      <c r="C29" s="58"/>
      <c r="D29" s="58"/>
      <c r="E29" s="58"/>
      <c r="F29" s="58"/>
      <c r="G29" s="58"/>
      <c r="H29" s="58"/>
      <c r="I29" s="2"/>
      <c r="J29" s="58"/>
      <c r="K29" s="58"/>
      <c r="L29" s="58"/>
      <c r="M29" s="58"/>
    </row>
    <row r="30" spans="2:13" x14ac:dyDescent="0.3">
      <c r="B30" s="58"/>
      <c r="C30" s="58"/>
      <c r="D30" s="58"/>
      <c r="E30" s="58"/>
      <c r="F30" s="58"/>
      <c r="G30" s="58"/>
      <c r="H30" s="58"/>
      <c r="I30" s="2"/>
      <c r="J30" s="58"/>
      <c r="K30" s="58"/>
      <c r="L30" s="58"/>
      <c r="M30" s="58"/>
    </row>
    <row r="31" spans="2:13" x14ac:dyDescent="0.3">
      <c r="B31" s="58"/>
      <c r="C31" s="58"/>
      <c r="D31" s="58"/>
      <c r="E31" s="58"/>
      <c r="F31" s="58"/>
      <c r="G31" s="58"/>
      <c r="H31" s="58"/>
      <c r="I31" s="2"/>
      <c r="J31" s="58"/>
      <c r="K31" s="58"/>
      <c r="L31" s="58"/>
      <c r="M31" s="58"/>
    </row>
    <row r="32" spans="2:13" x14ac:dyDescent="0.3">
      <c r="B32" s="58"/>
      <c r="C32" s="58"/>
      <c r="D32" s="58"/>
      <c r="E32" s="58"/>
      <c r="F32" s="58"/>
      <c r="G32" s="58"/>
      <c r="H32" s="58"/>
      <c r="I32" s="2"/>
      <c r="J32" s="58"/>
      <c r="K32" s="58"/>
      <c r="L32" s="58"/>
      <c r="M32" s="58"/>
    </row>
    <row r="33" spans="2:13" x14ac:dyDescent="0.3">
      <c r="B33" s="58"/>
      <c r="C33" s="58"/>
      <c r="D33" s="58"/>
      <c r="E33" s="58"/>
      <c r="F33" s="58"/>
      <c r="G33" s="58"/>
      <c r="H33" s="58"/>
      <c r="I33" s="2"/>
      <c r="J33" s="58"/>
      <c r="K33" s="58"/>
      <c r="L33" s="58"/>
      <c r="M33" s="58"/>
    </row>
    <row r="34" spans="2:13" ht="15" customHeight="1" x14ac:dyDescent="0.3">
      <c r="B34" s="58"/>
      <c r="C34" s="58"/>
      <c r="D34" s="58"/>
      <c r="E34" s="58"/>
      <c r="F34" s="58"/>
      <c r="G34" s="58"/>
      <c r="H34" s="58"/>
      <c r="I34" s="2"/>
      <c r="J34" s="58"/>
      <c r="K34" s="58"/>
      <c r="L34" s="58"/>
      <c r="M34" s="58"/>
    </row>
    <row r="35" spans="2:13" x14ac:dyDescent="0.3">
      <c r="B35" s="58"/>
      <c r="C35" s="58"/>
      <c r="D35" s="58"/>
      <c r="E35" s="58"/>
      <c r="F35" s="58"/>
      <c r="G35" s="58"/>
      <c r="H35" s="58"/>
      <c r="I35" s="2"/>
      <c r="J35" s="58"/>
      <c r="K35" s="58"/>
      <c r="L35" s="58"/>
      <c r="M35" s="58"/>
    </row>
  </sheetData>
  <mergeCells count="187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E111-0D02-4D02-8793-E729A7D1580D}">
  <dimension ref="B1:AT35"/>
  <sheetViews>
    <sheetView workbookViewId="0">
      <selection activeCell="O13" sqref="O13"/>
    </sheetView>
  </sheetViews>
  <sheetFormatPr defaultRowHeight="14.4" x14ac:dyDescent="0.3"/>
  <cols>
    <col min="1" max="1" width="6.6640625" customWidth="1"/>
    <col min="2" max="2" width="45.5546875" customWidth="1"/>
    <col min="3" max="3" width="58.44140625" customWidth="1"/>
  </cols>
  <sheetData>
    <row r="1" spans="2:46" ht="28.8" x14ac:dyDescent="0.3">
      <c r="B1" s="1" t="s">
        <v>106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O1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2:46" x14ac:dyDescent="0.3">
      <c r="B2" s="58" t="s">
        <v>68</v>
      </c>
      <c r="C2" s="58" t="s">
        <v>418</v>
      </c>
      <c r="D2" s="58">
        <v>5010003001176</v>
      </c>
      <c r="E2" s="58">
        <v>1</v>
      </c>
      <c r="F2" s="58" t="s">
        <v>59</v>
      </c>
      <c r="G2" s="58">
        <v>0.81</v>
      </c>
      <c r="H2" s="58">
        <v>0.81</v>
      </c>
      <c r="I2" s="2">
        <v>1.85</v>
      </c>
      <c r="J2" s="58">
        <v>1.85</v>
      </c>
      <c r="K2" s="58"/>
      <c r="L2" s="58"/>
      <c r="M2" s="58">
        <v>52298564</v>
      </c>
      <c r="N2" t="s">
        <v>410</v>
      </c>
      <c r="O2" s="6">
        <f>SUM(P2:AT2)</f>
        <v>19.739999999999998</v>
      </c>
      <c r="P2" s="6"/>
      <c r="Q2" s="6">
        <f>SUM(H2:H35)</f>
        <v>19.739999999999998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2:46" x14ac:dyDescent="0.3">
      <c r="B3" s="58"/>
      <c r="C3" s="58"/>
      <c r="D3" s="58"/>
      <c r="E3" s="58"/>
      <c r="F3" s="58"/>
      <c r="G3" s="58"/>
      <c r="H3" s="58"/>
      <c r="I3" s="2" t="s">
        <v>61</v>
      </c>
      <c r="J3" s="58"/>
      <c r="K3" s="58"/>
      <c r="L3" s="58"/>
      <c r="M3" s="58"/>
      <c r="N3" s="1" t="s">
        <v>60</v>
      </c>
      <c r="O3" s="6">
        <f>SUM(P3:AT3)</f>
        <v>37.820000000000007</v>
      </c>
      <c r="P3" s="6"/>
      <c r="Q3" s="6">
        <f>SUM(J4:J44)</f>
        <v>37.820000000000007</v>
      </c>
    </row>
    <row r="4" spans="2:46" ht="15" customHeight="1" x14ac:dyDescent="0.3">
      <c r="B4" s="58" t="s">
        <v>68</v>
      </c>
      <c r="C4" s="58" t="s">
        <v>419</v>
      </c>
      <c r="D4" s="58">
        <v>5020364010151</v>
      </c>
      <c r="E4" s="58">
        <v>1</v>
      </c>
      <c r="F4" s="58" t="s">
        <v>59</v>
      </c>
      <c r="G4" s="58">
        <v>0.45</v>
      </c>
      <c r="H4" s="58">
        <v>0.45</v>
      </c>
      <c r="I4" s="2">
        <v>1.9</v>
      </c>
      <c r="J4" s="58">
        <v>1.9</v>
      </c>
      <c r="K4" s="58"/>
      <c r="L4" s="58"/>
      <c r="M4" s="58">
        <v>53538527</v>
      </c>
    </row>
    <row r="5" spans="2:46" x14ac:dyDescent="0.3">
      <c r="B5" s="58"/>
      <c r="C5" s="58"/>
      <c r="D5" s="58"/>
      <c r="E5" s="58"/>
      <c r="F5" s="58"/>
      <c r="G5" s="58"/>
      <c r="H5" s="58"/>
      <c r="I5" s="2" t="s">
        <v>61</v>
      </c>
      <c r="J5" s="58"/>
      <c r="K5" s="58"/>
      <c r="L5" s="58"/>
      <c r="M5" s="58"/>
    </row>
    <row r="6" spans="2:46" x14ac:dyDescent="0.3">
      <c r="B6" s="58" t="s">
        <v>68</v>
      </c>
      <c r="C6" s="58" t="s">
        <v>420</v>
      </c>
      <c r="D6" s="58">
        <v>5010003067684</v>
      </c>
      <c r="E6" s="58">
        <v>1</v>
      </c>
      <c r="F6" s="58" t="s">
        <v>59</v>
      </c>
      <c r="G6" s="58">
        <v>0.8</v>
      </c>
      <c r="H6" s="58">
        <v>0.8</v>
      </c>
      <c r="I6" s="2">
        <v>1.85</v>
      </c>
      <c r="J6" s="58">
        <v>1.85</v>
      </c>
      <c r="K6" s="58"/>
      <c r="L6" s="58"/>
      <c r="M6" s="58">
        <v>91388652</v>
      </c>
    </row>
    <row r="7" spans="2:46" x14ac:dyDescent="0.3">
      <c r="B7" s="58"/>
      <c r="C7" s="58"/>
      <c r="D7" s="58"/>
      <c r="E7" s="58"/>
      <c r="F7" s="58"/>
      <c r="G7" s="58"/>
      <c r="H7" s="58"/>
      <c r="I7" s="2" t="s">
        <v>61</v>
      </c>
      <c r="J7" s="58"/>
      <c r="K7" s="58"/>
      <c r="L7" s="58"/>
      <c r="M7" s="58"/>
    </row>
    <row r="8" spans="2:46" ht="15" customHeight="1" x14ac:dyDescent="0.3">
      <c r="B8" s="58" t="s">
        <v>68</v>
      </c>
      <c r="C8" s="58" t="s">
        <v>421</v>
      </c>
      <c r="D8" s="58">
        <v>5016533625851</v>
      </c>
      <c r="E8" s="58">
        <v>1</v>
      </c>
      <c r="F8" s="58" t="s">
        <v>59</v>
      </c>
      <c r="G8" s="58">
        <v>0.44</v>
      </c>
      <c r="H8" s="58">
        <v>0.44</v>
      </c>
      <c r="I8" s="2">
        <v>2.95</v>
      </c>
      <c r="J8" s="58">
        <v>2.95</v>
      </c>
      <c r="K8" s="58"/>
      <c r="L8" s="58"/>
      <c r="M8" s="58">
        <v>83706709</v>
      </c>
    </row>
    <row r="9" spans="2:46" x14ac:dyDescent="0.3">
      <c r="B9" s="58"/>
      <c r="C9" s="58"/>
      <c r="D9" s="58"/>
      <c r="E9" s="58"/>
      <c r="F9" s="58"/>
      <c r="G9" s="58"/>
      <c r="H9" s="58"/>
      <c r="I9" s="2" t="s">
        <v>61</v>
      </c>
      <c r="J9" s="58"/>
      <c r="K9" s="58"/>
      <c r="L9" s="58"/>
      <c r="M9" s="58"/>
    </row>
    <row r="10" spans="2:46" ht="15" customHeight="1" x14ac:dyDescent="0.3">
      <c r="B10" s="58" t="s">
        <v>68</v>
      </c>
      <c r="C10" s="58" t="s">
        <v>422</v>
      </c>
      <c r="D10" s="58">
        <v>5060195900498</v>
      </c>
      <c r="E10" s="58">
        <v>1</v>
      </c>
      <c r="F10" s="58" t="s">
        <v>59</v>
      </c>
      <c r="G10" s="58">
        <v>0.42</v>
      </c>
      <c r="H10" s="58">
        <v>0.42</v>
      </c>
      <c r="I10" s="2">
        <v>3.2</v>
      </c>
      <c r="J10" s="58">
        <v>2.8</v>
      </c>
      <c r="K10" s="58"/>
      <c r="L10" s="58"/>
      <c r="M10" s="58">
        <v>75874043</v>
      </c>
    </row>
    <row r="11" spans="2:46" x14ac:dyDescent="0.3">
      <c r="B11" s="58"/>
      <c r="C11" s="58"/>
      <c r="D11" s="58"/>
      <c r="E11" s="58"/>
      <c r="F11" s="58"/>
      <c r="G11" s="58"/>
      <c r="H11" s="58"/>
      <c r="I11" s="2" t="s">
        <v>61</v>
      </c>
      <c r="J11" s="58"/>
      <c r="K11" s="58"/>
      <c r="L11" s="58"/>
      <c r="M11" s="58"/>
    </row>
    <row r="12" spans="2:46" ht="15" customHeight="1" x14ac:dyDescent="0.3">
      <c r="B12" s="58" t="s">
        <v>68</v>
      </c>
      <c r="C12" s="58" t="s">
        <v>402</v>
      </c>
      <c r="D12" s="58">
        <v>5010044002446</v>
      </c>
      <c r="E12" s="58">
        <v>4</v>
      </c>
      <c r="F12" s="58" t="s">
        <v>59</v>
      </c>
      <c r="G12" s="58">
        <v>0.42</v>
      </c>
      <c r="H12" s="58">
        <v>1.66</v>
      </c>
      <c r="I12" s="2">
        <v>1.2</v>
      </c>
      <c r="J12" s="58">
        <v>4.8</v>
      </c>
      <c r="K12" s="58"/>
      <c r="L12" s="58"/>
      <c r="M12" s="58">
        <v>54076927</v>
      </c>
    </row>
    <row r="13" spans="2:46" x14ac:dyDescent="0.3">
      <c r="B13" s="58"/>
      <c r="C13" s="58"/>
      <c r="D13" s="58"/>
      <c r="E13" s="58"/>
      <c r="F13" s="58"/>
      <c r="G13" s="58"/>
      <c r="H13" s="58"/>
      <c r="I13" s="2" t="s">
        <v>61</v>
      </c>
      <c r="J13" s="58"/>
      <c r="K13" s="58"/>
      <c r="L13" s="58"/>
      <c r="M13" s="58"/>
    </row>
    <row r="14" spans="2:46" ht="15" customHeight="1" x14ac:dyDescent="0.3">
      <c r="B14" s="58" t="s">
        <v>68</v>
      </c>
      <c r="C14" s="58" t="s">
        <v>423</v>
      </c>
      <c r="D14" s="58">
        <v>5056142400005</v>
      </c>
      <c r="E14" s="58">
        <v>1</v>
      </c>
      <c r="F14" s="58" t="s">
        <v>59</v>
      </c>
      <c r="G14" s="58">
        <v>0.82</v>
      </c>
      <c r="H14" s="58">
        <v>0.82</v>
      </c>
      <c r="I14" s="2">
        <v>2</v>
      </c>
      <c r="J14" s="58">
        <v>1.75</v>
      </c>
      <c r="K14" s="58"/>
      <c r="L14" s="58"/>
      <c r="M14" s="58">
        <v>72559018</v>
      </c>
    </row>
    <row r="15" spans="2:46" x14ac:dyDescent="0.3">
      <c r="B15" s="58"/>
      <c r="C15" s="58"/>
      <c r="D15" s="58"/>
      <c r="E15" s="58"/>
      <c r="F15" s="58"/>
      <c r="G15" s="58"/>
      <c r="H15" s="58"/>
      <c r="I15" s="2" t="s">
        <v>61</v>
      </c>
      <c r="J15" s="58"/>
      <c r="K15" s="58"/>
      <c r="L15" s="58"/>
      <c r="M15" s="58"/>
    </row>
    <row r="16" spans="2:46" ht="15" customHeight="1" x14ac:dyDescent="0.3">
      <c r="B16" s="58" t="s">
        <v>68</v>
      </c>
      <c r="C16" s="58" t="s">
        <v>335</v>
      </c>
      <c r="D16" s="58">
        <v>5059697747014</v>
      </c>
      <c r="E16" s="58">
        <v>1</v>
      </c>
      <c r="F16" s="58" t="s">
        <v>59</v>
      </c>
      <c r="G16" s="58">
        <v>0.46</v>
      </c>
      <c r="H16" s="58">
        <v>0.46</v>
      </c>
      <c r="I16" s="2">
        <v>1.9</v>
      </c>
      <c r="J16" s="58">
        <v>1.9</v>
      </c>
      <c r="K16" s="58"/>
      <c r="L16" s="58"/>
      <c r="M16" s="58">
        <v>91717477</v>
      </c>
    </row>
    <row r="17" spans="2:13" x14ac:dyDescent="0.3">
      <c r="B17" s="58"/>
      <c r="C17" s="58"/>
      <c r="D17" s="58"/>
      <c r="E17" s="58"/>
      <c r="F17" s="58"/>
      <c r="G17" s="58"/>
      <c r="H17" s="58"/>
      <c r="I17" s="2" t="s">
        <v>61</v>
      </c>
      <c r="J17" s="58"/>
      <c r="K17" s="58"/>
      <c r="L17" s="58"/>
      <c r="M17" s="58"/>
    </row>
    <row r="18" spans="2:13" ht="15" customHeight="1" x14ac:dyDescent="0.3">
      <c r="B18" s="58" t="s">
        <v>68</v>
      </c>
      <c r="C18" s="58" t="s">
        <v>424</v>
      </c>
      <c r="D18" s="58">
        <v>5060195902461</v>
      </c>
      <c r="E18" s="58">
        <v>2</v>
      </c>
      <c r="F18" s="58" t="s">
        <v>59</v>
      </c>
      <c r="G18" s="58">
        <v>0.18</v>
      </c>
      <c r="H18" s="58">
        <v>0.35</v>
      </c>
      <c r="I18" s="2">
        <v>2.1</v>
      </c>
      <c r="J18" s="58">
        <v>4.2</v>
      </c>
      <c r="K18" s="58"/>
      <c r="L18" s="58"/>
      <c r="M18" s="58">
        <v>77898743</v>
      </c>
    </row>
    <row r="19" spans="2:13" x14ac:dyDescent="0.3">
      <c r="B19" s="58"/>
      <c r="C19" s="58"/>
      <c r="D19" s="58"/>
      <c r="E19" s="58"/>
      <c r="F19" s="58"/>
      <c r="G19" s="58"/>
      <c r="H19" s="58"/>
      <c r="I19" s="2" t="s">
        <v>61</v>
      </c>
      <c r="J19" s="58"/>
      <c r="K19" s="58"/>
      <c r="L19" s="58"/>
      <c r="M19" s="58"/>
    </row>
    <row r="20" spans="2:13" x14ac:dyDescent="0.3">
      <c r="B20" s="58" t="s">
        <v>68</v>
      </c>
      <c r="C20" s="58" t="s">
        <v>333</v>
      </c>
      <c r="D20" s="58">
        <v>5010003064744</v>
      </c>
      <c r="E20" s="58">
        <v>1</v>
      </c>
      <c r="F20" s="58" t="s">
        <v>59</v>
      </c>
      <c r="G20" s="58">
        <v>0.81</v>
      </c>
      <c r="H20" s="58">
        <v>0.81</v>
      </c>
      <c r="I20" s="2">
        <v>1.85</v>
      </c>
      <c r="J20" s="58">
        <v>1.85</v>
      </c>
      <c r="K20" s="58"/>
      <c r="L20" s="58"/>
      <c r="M20" s="58">
        <v>72367199</v>
      </c>
    </row>
    <row r="21" spans="2:13" x14ac:dyDescent="0.3">
      <c r="B21" s="58"/>
      <c r="C21" s="58"/>
      <c r="D21" s="58"/>
      <c r="E21" s="58"/>
      <c r="F21" s="58"/>
      <c r="G21" s="58"/>
      <c r="H21" s="58"/>
      <c r="I21" s="2" t="s">
        <v>61</v>
      </c>
      <c r="J21" s="58"/>
      <c r="K21" s="58"/>
      <c r="L21" s="58"/>
      <c r="M21" s="58"/>
    </row>
    <row r="22" spans="2:13" ht="15" customHeight="1" x14ac:dyDescent="0.3">
      <c r="B22" s="58" t="s">
        <v>68</v>
      </c>
      <c r="C22" s="58" t="s">
        <v>425</v>
      </c>
      <c r="D22" s="58">
        <v>5011579451518</v>
      </c>
      <c r="E22" s="58">
        <v>1</v>
      </c>
      <c r="F22" s="58" t="s">
        <v>59</v>
      </c>
      <c r="G22" s="58">
        <v>0.83</v>
      </c>
      <c r="H22" s="58">
        <v>0.83</v>
      </c>
      <c r="I22" s="2">
        <v>1.35</v>
      </c>
      <c r="J22" s="58">
        <v>1.35</v>
      </c>
      <c r="K22" s="58"/>
      <c r="L22" s="58"/>
      <c r="M22" s="58">
        <v>91063875</v>
      </c>
    </row>
    <row r="23" spans="2:13" x14ac:dyDescent="0.3">
      <c r="B23" s="58"/>
      <c r="C23" s="58"/>
      <c r="D23" s="58"/>
      <c r="E23" s="58"/>
      <c r="F23" s="58"/>
      <c r="G23" s="58"/>
      <c r="H23" s="58"/>
      <c r="I23" s="2" t="s">
        <v>61</v>
      </c>
      <c r="J23" s="58"/>
      <c r="K23" s="58"/>
      <c r="L23" s="58"/>
      <c r="M23" s="58"/>
    </row>
    <row r="24" spans="2:13" x14ac:dyDescent="0.3">
      <c r="B24" s="58" t="s">
        <v>57</v>
      </c>
      <c r="C24" s="58" t="s">
        <v>426</v>
      </c>
      <c r="D24" s="58">
        <v>10046586</v>
      </c>
      <c r="E24" s="58">
        <v>1</v>
      </c>
      <c r="F24" s="58" t="s">
        <v>59</v>
      </c>
      <c r="G24" s="58">
        <v>0.42</v>
      </c>
      <c r="H24" s="58">
        <v>0.42</v>
      </c>
      <c r="I24" s="2">
        <v>2.5</v>
      </c>
      <c r="J24" s="58">
        <v>2.5</v>
      </c>
      <c r="K24" s="58"/>
      <c r="L24" s="58"/>
      <c r="M24" s="58">
        <v>50502200</v>
      </c>
    </row>
    <row r="25" spans="2:13" x14ac:dyDescent="0.3">
      <c r="B25" s="58"/>
      <c r="C25" s="58"/>
      <c r="D25" s="58"/>
      <c r="E25" s="58"/>
      <c r="F25" s="58"/>
      <c r="G25" s="58"/>
      <c r="H25" s="58"/>
      <c r="I25" s="2" t="s">
        <v>61</v>
      </c>
      <c r="J25" s="58"/>
      <c r="K25" s="58"/>
      <c r="L25" s="58"/>
      <c r="M25" s="58"/>
    </row>
    <row r="26" spans="2:13" ht="15" customHeight="1" x14ac:dyDescent="0.3">
      <c r="B26" s="58" t="s">
        <v>57</v>
      </c>
      <c r="C26" s="58" t="s">
        <v>427</v>
      </c>
      <c r="D26" s="58">
        <v>5056265000250</v>
      </c>
      <c r="E26" s="58">
        <v>1</v>
      </c>
      <c r="F26" s="58" t="s">
        <v>59</v>
      </c>
      <c r="G26" s="58">
        <v>0.54</v>
      </c>
      <c r="H26" s="58">
        <v>0.54</v>
      </c>
      <c r="I26" s="2">
        <v>1.6</v>
      </c>
      <c r="J26" s="58">
        <v>1.6</v>
      </c>
      <c r="K26" s="58"/>
      <c r="L26" s="58"/>
      <c r="M26" s="58">
        <v>89625300</v>
      </c>
    </row>
    <row r="27" spans="2:13" x14ac:dyDescent="0.3">
      <c r="B27" s="58"/>
      <c r="C27" s="58"/>
      <c r="D27" s="58"/>
      <c r="E27" s="58"/>
      <c r="F27" s="58"/>
      <c r="G27" s="58"/>
      <c r="H27" s="58"/>
      <c r="I27" s="2" t="s">
        <v>61</v>
      </c>
      <c r="J27" s="58"/>
      <c r="K27" s="58"/>
      <c r="L27" s="58"/>
      <c r="M27" s="58"/>
    </row>
    <row r="28" spans="2:13" x14ac:dyDescent="0.3">
      <c r="B28" s="58" t="s">
        <v>57</v>
      </c>
      <c r="C28" s="58" t="s">
        <v>428</v>
      </c>
      <c r="D28" s="58">
        <v>3313787</v>
      </c>
      <c r="E28" s="58">
        <v>1</v>
      </c>
      <c r="F28" s="58" t="s">
        <v>59</v>
      </c>
      <c r="G28" s="58">
        <v>0.02</v>
      </c>
      <c r="H28" s="58">
        <v>0.02</v>
      </c>
      <c r="I28" s="2">
        <v>0.52</v>
      </c>
      <c r="J28" s="58">
        <v>0.52</v>
      </c>
      <c r="K28" s="58"/>
      <c r="L28" s="58"/>
      <c r="M28" s="58">
        <v>87179721</v>
      </c>
    </row>
    <row r="29" spans="2:13" x14ac:dyDescent="0.3">
      <c r="B29" s="58"/>
      <c r="C29" s="58"/>
      <c r="D29" s="58"/>
      <c r="E29" s="58"/>
      <c r="F29" s="58"/>
      <c r="G29" s="58"/>
      <c r="H29" s="58"/>
      <c r="I29" s="2" t="s">
        <v>61</v>
      </c>
      <c r="J29" s="58"/>
      <c r="K29" s="58"/>
      <c r="L29" s="58"/>
      <c r="M29" s="58"/>
    </row>
    <row r="30" spans="2:13" x14ac:dyDescent="0.3">
      <c r="B30" s="58" t="s">
        <v>57</v>
      </c>
      <c r="C30" s="58" t="s">
        <v>429</v>
      </c>
      <c r="D30" s="58">
        <v>3304990</v>
      </c>
      <c r="E30" s="58">
        <v>5</v>
      </c>
      <c r="F30" s="58" t="s">
        <v>59</v>
      </c>
      <c r="G30" s="58">
        <v>1.53</v>
      </c>
      <c r="H30" s="58">
        <v>7.64</v>
      </c>
      <c r="I30" s="2">
        <v>0.68</v>
      </c>
      <c r="J30" s="58">
        <v>3.4</v>
      </c>
      <c r="K30" s="58"/>
      <c r="L30" s="58"/>
      <c r="M30" s="58">
        <v>87864503</v>
      </c>
    </row>
    <row r="31" spans="2:13" x14ac:dyDescent="0.3">
      <c r="B31" s="58"/>
      <c r="C31" s="58"/>
      <c r="D31" s="58"/>
      <c r="E31" s="58"/>
      <c r="F31" s="58"/>
      <c r="G31" s="58"/>
      <c r="H31" s="58"/>
      <c r="I31" s="2" t="s">
        <v>61</v>
      </c>
      <c r="J31" s="58"/>
      <c r="K31" s="58"/>
      <c r="L31" s="58"/>
      <c r="M31" s="58"/>
    </row>
    <row r="32" spans="2:13" x14ac:dyDescent="0.3">
      <c r="B32" s="58" t="s">
        <v>57</v>
      </c>
      <c r="C32" s="58" t="s">
        <v>430</v>
      </c>
      <c r="D32" s="58">
        <v>3259986</v>
      </c>
      <c r="E32" s="58">
        <v>2</v>
      </c>
      <c r="F32" s="58" t="s">
        <v>59</v>
      </c>
      <c r="G32" s="58">
        <v>1.51</v>
      </c>
      <c r="H32" s="58">
        <v>3.02</v>
      </c>
      <c r="I32" s="2">
        <v>1.85</v>
      </c>
      <c r="J32" s="58">
        <v>3.2</v>
      </c>
      <c r="K32" s="58"/>
      <c r="L32" s="58"/>
      <c r="M32" s="58">
        <v>78888575</v>
      </c>
    </row>
    <row r="33" spans="2:13" x14ac:dyDescent="0.3">
      <c r="B33" s="58"/>
      <c r="C33" s="58"/>
      <c r="D33" s="58"/>
      <c r="E33" s="58"/>
      <c r="F33" s="58"/>
      <c r="G33" s="58"/>
      <c r="H33" s="58"/>
      <c r="I33" s="2" t="s">
        <v>61</v>
      </c>
      <c r="J33" s="58"/>
      <c r="K33" s="58"/>
      <c r="L33" s="58"/>
      <c r="M33" s="58"/>
    </row>
    <row r="34" spans="2:13" ht="15" customHeight="1" x14ac:dyDescent="0.3">
      <c r="B34" s="58" t="s">
        <v>83</v>
      </c>
      <c r="C34" s="58" t="s">
        <v>431</v>
      </c>
      <c r="D34" s="58">
        <v>5059697744068</v>
      </c>
      <c r="E34" s="58">
        <v>1</v>
      </c>
      <c r="F34" s="58" t="s">
        <v>59</v>
      </c>
      <c r="G34" s="58">
        <v>0.25</v>
      </c>
      <c r="H34" s="58">
        <v>0.25</v>
      </c>
      <c r="I34" s="2">
        <v>1.25</v>
      </c>
      <c r="J34" s="58">
        <v>1.25</v>
      </c>
      <c r="K34" s="58"/>
      <c r="L34" s="58"/>
      <c r="M34" s="58">
        <v>92444982</v>
      </c>
    </row>
    <row r="35" spans="2:13" x14ac:dyDescent="0.3">
      <c r="B35" s="58"/>
      <c r="C35" s="58"/>
      <c r="D35" s="58"/>
      <c r="E35" s="58"/>
      <c r="F35" s="58"/>
      <c r="G35" s="58"/>
      <c r="H35" s="58"/>
      <c r="I35" s="2" t="s">
        <v>61</v>
      </c>
      <c r="J35" s="58"/>
      <c r="K35" s="58"/>
      <c r="L35" s="58"/>
      <c r="M35" s="58"/>
    </row>
  </sheetData>
  <mergeCells count="187"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4:G5"/>
    <mergeCell ref="H4:H5"/>
    <mergeCell ref="J4:J5"/>
    <mergeCell ref="K4:K5"/>
    <mergeCell ref="L4:L5"/>
    <mergeCell ref="M4:M5"/>
    <mergeCell ref="H2:H3"/>
    <mergeCell ref="J2:J3"/>
    <mergeCell ref="K2:K3"/>
    <mergeCell ref="L2:L3"/>
    <mergeCell ref="M2:M3"/>
    <mergeCell ref="G2:G3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8:G9"/>
    <mergeCell ref="H8:H9"/>
    <mergeCell ref="J8:J9"/>
    <mergeCell ref="K8:K9"/>
    <mergeCell ref="L8:L9"/>
    <mergeCell ref="M8:M9"/>
    <mergeCell ref="H6:H7"/>
    <mergeCell ref="J6:J7"/>
    <mergeCell ref="K6:K7"/>
    <mergeCell ref="L6:L7"/>
    <mergeCell ref="M6:M7"/>
    <mergeCell ref="G6:G7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2:G13"/>
    <mergeCell ref="H12:H13"/>
    <mergeCell ref="J12:J13"/>
    <mergeCell ref="K12:K13"/>
    <mergeCell ref="L12:L13"/>
    <mergeCell ref="M12:M13"/>
    <mergeCell ref="H10:H11"/>
    <mergeCell ref="J10:J11"/>
    <mergeCell ref="K10:K11"/>
    <mergeCell ref="L10:L11"/>
    <mergeCell ref="M10:M11"/>
    <mergeCell ref="G10:G11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6:G17"/>
    <mergeCell ref="H16:H17"/>
    <mergeCell ref="J16:J17"/>
    <mergeCell ref="K16:K17"/>
    <mergeCell ref="L16:L17"/>
    <mergeCell ref="M16:M17"/>
    <mergeCell ref="H14:H15"/>
    <mergeCell ref="J14:J15"/>
    <mergeCell ref="K14:K15"/>
    <mergeCell ref="L14:L15"/>
    <mergeCell ref="M14:M15"/>
    <mergeCell ref="G14:G15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20:G21"/>
    <mergeCell ref="H20:H21"/>
    <mergeCell ref="J20:J21"/>
    <mergeCell ref="K20:K21"/>
    <mergeCell ref="L20:L21"/>
    <mergeCell ref="M20:M21"/>
    <mergeCell ref="H18:H19"/>
    <mergeCell ref="J18:J19"/>
    <mergeCell ref="K18:K19"/>
    <mergeCell ref="L18:L19"/>
    <mergeCell ref="M18:M19"/>
    <mergeCell ref="G18:G19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4:G25"/>
    <mergeCell ref="H24:H25"/>
    <mergeCell ref="J24:J25"/>
    <mergeCell ref="K24:K25"/>
    <mergeCell ref="L24:L25"/>
    <mergeCell ref="M24:M25"/>
    <mergeCell ref="H22:H23"/>
    <mergeCell ref="J22:J23"/>
    <mergeCell ref="K22:K23"/>
    <mergeCell ref="L22:L23"/>
    <mergeCell ref="M22:M23"/>
    <mergeCell ref="G22:G23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8:G29"/>
    <mergeCell ref="H28:H29"/>
    <mergeCell ref="J28:J29"/>
    <mergeCell ref="K28:K29"/>
    <mergeCell ref="L28:L29"/>
    <mergeCell ref="M28:M29"/>
    <mergeCell ref="H26:H27"/>
    <mergeCell ref="J26:J27"/>
    <mergeCell ref="K26:K27"/>
    <mergeCell ref="L26:L27"/>
    <mergeCell ref="M26:M27"/>
    <mergeCell ref="G26:G27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2:G33"/>
    <mergeCell ref="H32:H33"/>
    <mergeCell ref="J32:J33"/>
    <mergeCell ref="K32:K33"/>
    <mergeCell ref="L32:L33"/>
    <mergeCell ref="M32:M33"/>
    <mergeCell ref="H30:H31"/>
    <mergeCell ref="J30:J31"/>
    <mergeCell ref="K30:K31"/>
    <mergeCell ref="L30:L31"/>
    <mergeCell ref="M30:M31"/>
    <mergeCell ref="G30:G31"/>
    <mergeCell ref="H34:H35"/>
    <mergeCell ref="J34:J35"/>
    <mergeCell ref="K34:K35"/>
    <mergeCell ref="L34:L35"/>
    <mergeCell ref="M34:M35"/>
    <mergeCell ref="B34:B35"/>
    <mergeCell ref="C34:C35"/>
    <mergeCell ref="D34:D35"/>
    <mergeCell ref="E34:E35"/>
    <mergeCell ref="F34:F35"/>
    <mergeCell ref="G34:G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BC83-3E6A-44EB-85B8-4A985A5EF534}">
  <dimension ref="A1:M48"/>
  <sheetViews>
    <sheetView topLeftCell="A31" workbookViewId="0">
      <selection activeCell="O42" sqref="O42"/>
    </sheetView>
  </sheetViews>
  <sheetFormatPr defaultRowHeight="14.4" x14ac:dyDescent="0.3"/>
  <cols>
    <col min="1" max="1" width="12.5546875" customWidth="1"/>
    <col min="2" max="3" width="23.109375" customWidth="1"/>
    <col min="4" max="4" width="20.5546875" customWidth="1"/>
  </cols>
  <sheetData>
    <row r="1" spans="1:13" x14ac:dyDescent="0.3">
      <c r="C1" t="s">
        <v>615</v>
      </c>
      <c r="E1" t="s">
        <v>615</v>
      </c>
      <c r="F1" t="s">
        <v>616</v>
      </c>
      <c r="G1" t="s">
        <v>754</v>
      </c>
      <c r="I1" t="s">
        <v>671</v>
      </c>
      <c r="J1" t="s">
        <v>672</v>
      </c>
      <c r="K1" t="s">
        <v>673</v>
      </c>
      <c r="L1" t="s">
        <v>642</v>
      </c>
      <c r="M1" t="s">
        <v>43</v>
      </c>
    </row>
    <row r="2" spans="1:13" s="11" customFormat="1" ht="21" x14ac:dyDescent="0.4">
      <c r="B2" s="11" t="s">
        <v>490</v>
      </c>
      <c r="D2" s="27"/>
      <c r="E2" s="11">
        <f>SUM(D3:D17)</f>
        <v>413.66</v>
      </c>
      <c r="F2" s="11">
        <f>SUM(D19:D35)</f>
        <v>883.35</v>
      </c>
      <c r="G2" s="11">
        <f>SUM(D36:D51)</f>
        <v>330.66999999999996</v>
      </c>
      <c r="I2" s="40">
        <v>707.96699999999998</v>
      </c>
      <c r="J2">
        <v>588.48400000000004</v>
      </c>
      <c r="K2">
        <v>799.98299999999995</v>
      </c>
      <c r="L2">
        <v>876.18400000000008</v>
      </c>
      <c r="M2">
        <f>SUM(E2:L2)</f>
        <v>4600.2979999999998</v>
      </c>
    </row>
    <row r="3" spans="1:13" x14ac:dyDescent="0.3">
      <c r="A3" s="3">
        <v>45415</v>
      </c>
      <c r="B3" t="s">
        <v>494</v>
      </c>
      <c r="D3">
        <v>2.4</v>
      </c>
    </row>
    <row r="4" spans="1:13" x14ac:dyDescent="0.3">
      <c r="B4" t="s">
        <v>495</v>
      </c>
      <c r="D4">
        <v>9.1999999999999993</v>
      </c>
    </row>
    <row r="5" spans="1:13" x14ac:dyDescent="0.3">
      <c r="B5" t="s">
        <v>124</v>
      </c>
      <c r="D5">
        <v>11</v>
      </c>
    </row>
    <row r="6" spans="1:13" x14ac:dyDescent="0.3">
      <c r="A6" s="3">
        <v>45417</v>
      </c>
      <c r="B6" t="s">
        <v>491</v>
      </c>
      <c r="D6">
        <v>5.4</v>
      </c>
    </row>
    <row r="7" spans="1:13" x14ac:dyDescent="0.3">
      <c r="A7" s="3">
        <v>45417</v>
      </c>
      <c r="B7" t="s">
        <v>492</v>
      </c>
      <c r="D7">
        <v>12.96</v>
      </c>
    </row>
    <row r="8" spans="1:13" x14ac:dyDescent="0.3">
      <c r="A8" s="3">
        <v>45417</v>
      </c>
      <c r="B8" t="s">
        <v>493</v>
      </c>
      <c r="D8">
        <v>5</v>
      </c>
    </row>
    <row r="9" spans="1:13" x14ac:dyDescent="0.3">
      <c r="A9" s="3">
        <v>45419</v>
      </c>
      <c r="B9" t="s">
        <v>12</v>
      </c>
      <c r="D9">
        <v>102.6</v>
      </c>
    </row>
    <row r="10" spans="1:13" x14ac:dyDescent="0.3">
      <c r="A10" s="3">
        <v>45420</v>
      </c>
      <c r="B10" t="s">
        <v>13</v>
      </c>
      <c r="D10">
        <v>5</v>
      </c>
    </row>
    <row r="11" spans="1:13" x14ac:dyDescent="0.3">
      <c r="A11" s="3">
        <v>45422</v>
      </c>
      <c r="B11" t="s">
        <v>14</v>
      </c>
      <c r="D11">
        <v>52.8</v>
      </c>
    </row>
    <row r="12" spans="1:13" x14ac:dyDescent="0.3">
      <c r="A12" s="3">
        <v>45425</v>
      </c>
      <c r="B12" t="s">
        <v>15</v>
      </c>
      <c r="D12">
        <f>3.6+6.8</f>
        <v>10.4</v>
      </c>
    </row>
    <row r="13" spans="1:13" x14ac:dyDescent="0.3">
      <c r="A13" s="3">
        <v>45428</v>
      </c>
      <c r="B13" t="s">
        <v>16</v>
      </c>
      <c r="D13">
        <v>15.9</v>
      </c>
    </row>
    <row r="14" spans="1:13" x14ac:dyDescent="0.3">
      <c r="A14" s="3">
        <v>45429</v>
      </c>
      <c r="B14" t="s">
        <v>17</v>
      </c>
      <c r="D14">
        <v>40</v>
      </c>
    </row>
    <row r="15" spans="1:13" x14ac:dyDescent="0.3">
      <c r="A15" s="3">
        <v>45429</v>
      </c>
      <c r="B15" t="s">
        <v>18</v>
      </c>
      <c r="D15">
        <v>35</v>
      </c>
    </row>
    <row r="16" spans="1:13" x14ac:dyDescent="0.3">
      <c r="A16" s="3">
        <v>45429</v>
      </c>
      <c r="B16" t="s">
        <v>19</v>
      </c>
      <c r="D16">
        <v>10</v>
      </c>
    </row>
    <row r="17" spans="1:5" x14ac:dyDescent="0.3">
      <c r="A17" s="3">
        <v>45433</v>
      </c>
      <c r="B17" t="s">
        <v>489</v>
      </c>
      <c r="D17">
        <v>96</v>
      </c>
    </row>
    <row r="18" spans="1:5" x14ac:dyDescent="0.3">
      <c r="A18" s="3"/>
      <c r="D18">
        <f>SUM(D3:D17)</f>
        <v>413.66</v>
      </c>
    </row>
    <row r="19" spans="1:5" x14ac:dyDescent="0.3">
      <c r="A19" s="3">
        <v>45447</v>
      </c>
      <c r="B19" t="s">
        <v>605</v>
      </c>
      <c r="C19" t="s">
        <v>606</v>
      </c>
      <c r="D19">
        <v>36</v>
      </c>
      <c r="E19">
        <f>20*6*0.3</f>
        <v>36</v>
      </c>
    </row>
    <row r="20" spans="1:5" x14ac:dyDescent="0.3">
      <c r="B20" t="s">
        <v>607</v>
      </c>
      <c r="C20" t="s">
        <v>614</v>
      </c>
      <c r="D20">
        <f>E20</f>
        <v>278.40000000000003</v>
      </c>
      <c r="E20">
        <f>58*12*0.4</f>
        <v>278.40000000000003</v>
      </c>
    </row>
    <row r="21" spans="1:5" x14ac:dyDescent="0.3">
      <c r="A21" s="3">
        <v>45448</v>
      </c>
      <c r="B21" t="s">
        <v>610</v>
      </c>
      <c r="C21" t="s">
        <v>611</v>
      </c>
      <c r="D21">
        <v>36</v>
      </c>
    </row>
    <row r="22" spans="1:5" x14ac:dyDescent="0.3">
      <c r="B22" t="s">
        <v>612</v>
      </c>
      <c r="C22" t="s">
        <v>613</v>
      </c>
      <c r="D22">
        <f>E22</f>
        <v>38.400000000000006</v>
      </c>
      <c r="E22">
        <f>8*12*0.4</f>
        <v>38.400000000000006</v>
      </c>
    </row>
    <row r="25" spans="1:5" x14ac:dyDescent="0.3">
      <c r="A25" s="3">
        <v>45456</v>
      </c>
      <c r="B25" t="s">
        <v>618</v>
      </c>
      <c r="D25">
        <v>58.8</v>
      </c>
    </row>
    <row r="26" spans="1:5" x14ac:dyDescent="0.3">
      <c r="B26" t="s">
        <v>489</v>
      </c>
      <c r="D26">
        <v>16.350000000000001</v>
      </c>
    </row>
    <row r="27" spans="1:5" x14ac:dyDescent="0.3">
      <c r="B27" t="s">
        <v>607</v>
      </c>
      <c r="C27" t="s">
        <v>619</v>
      </c>
      <c r="D27">
        <v>115.2</v>
      </c>
      <c r="E27">
        <f>24*12*0.4</f>
        <v>115.2</v>
      </c>
    </row>
    <row r="28" spans="1:5" x14ac:dyDescent="0.3">
      <c r="B28" t="s">
        <v>620</v>
      </c>
      <c r="C28" t="s">
        <v>621</v>
      </c>
      <c r="D28">
        <v>18.899999999999999</v>
      </c>
      <c r="E28">
        <f>7*2.7</f>
        <v>18.900000000000002</v>
      </c>
    </row>
    <row r="29" spans="1:5" x14ac:dyDescent="0.3">
      <c r="B29" t="s">
        <v>622</v>
      </c>
      <c r="C29" t="s">
        <v>623</v>
      </c>
      <c r="D29">
        <v>72</v>
      </c>
      <c r="E29">
        <f>180*0.4</f>
        <v>72</v>
      </c>
    </row>
    <row r="30" spans="1:5" x14ac:dyDescent="0.3">
      <c r="B30" t="s">
        <v>624</v>
      </c>
      <c r="C30" t="s">
        <v>625</v>
      </c>
      <c r="D30">
        <v>4.4000000000000004</v>
      </c>
      <c r="E30">
        <f>11*0.4</f>
        <v>4.4000000000000004</v>
      </c>
    </row>
    <row r="31" spans="1:5" x14ac:dyDescent="0.3">
      <c r="B31" t="s">
        <v>618</v>
      </c>
      <c r="C31" t="s">
        <v>646</v>
      </c>
      <c r="D31">
        <v>71.400000000000006</v>
      </c>
      <c r="E31">
        <f>17*4.2</f>
        <v>71.400000000000006</v>
      </c>
    </row>
    <row r="32" spans="1:5" x14ac:dyDescent="0.3">
      <c r="B32" t="s">
        <v>626</v>
      </c>
      <c r="C32" t="s">
        <v>629</v>
      </c>
      <c r="D32">
        <v>36</v>
      </c>
    </row>
    <row r="33" spans="1:9" x14ac:dyDescent="0.3">
      <c r="B33" t="s">
        <v>627</v>
      </c>
      <c r="C33" t="s">
        <v>628</v>
      </c>
      <c r="D33">
        <v>12</v>
      </c>
    </row>
    <row r="34" spans="1:9" x14ac:dyDescent="0.3">
      <c r="A34" s="3">
        <v>45463</v>
      </c>
      <c r="B34" t="s">
        <v>699</v>
      </c>
      <c r="C34" t="s">
        <v>700</v>
      </c>
      <c r="D34">
        <v>52</v>
      </c>
      <c r="F34">
        <f>52000/200</f>
        <v>260</v>
      </c>
      <c r="G34">
        <f>F34/12</f>
        <v>21.666666666666668</v>
      </c>
    </row>
    <row r="35" spans="1:9" x14ac:dyDescent="0.3">
      <c r="B35" t="s">
        <v>618</v>
      </c>
      <c r="D35">
        <v>37.5</v>
      </c>
    </row>
    <row r="36" spans="1:9" x14ac:dyDescent="0.3">
      <c r="A36" s="3">
        <v>45482</v>
      </c>
      <c r="B36" t="s">
        <v>742</v>
      </c>
      <c r="C36" t="s">
        <v>743</v>
      </c>
      <c r="D36">
        <f>70*0.325</f>
        <v>22.75</v>
      </c>
    </row>
    <row r="37" spans="1:9" x14ac:dyDescent="0.3">
      <c r="B37" t="s">
        <v>744</v>
      </c>
      <c r="C37" t="s">
        <v>745</v>
      </c>
      <c r="D37">
        <f>12*0.48</f>
        <v>5.76</v>
      </c>
    </row>
    <row r="38" spans="1:9" x14ac:dyDescent="0.3">
      <c r="B38" t="s">
        <v>746</v>
      </c>
      <c r="C38" t="s">
        <v>747</v>
      </c>
      <c r="D38">
        <f>37*6*0.5</f>
        <v>111</v>
      </c>
    </row>
    <row r="39" spans="1:9" x14ac:dyDescent="0.3">
      <c r="B39" t="s">
        <v>748</v>
      </c>
      <c r="C39" t="s">
        <v>749</v>
      </c>
      <c r="D39">
        <f>77*6*0.18</f>
        <v>83.16</v>
      </c>
    </row>
    <row r="40" spans="1:9" x14ac:dyDescent="0.3">
      <c r="B40" t="s">
        <v>750</v>
      </c>
      <c r="C40" t="s">
        <v>751</v>
      </c>
      <c r="D40">
        <f>20*6*0.18</f>
        <v>21.599999999999998</v>
      </c>
    </row>
    <row r="41" spans="1:9" x14ac:dyDescent="0.3">
      <c r="B41" t="s">
        <v>755</v>
      </c>
      <c r="C41" t="s">
        <v>752</v>
      </c>
      <c r="D41">
        <f>10*12*0.4</f>
        <v>48</v>
      </c>
    </row>
    <row r="42" spans="1:9" x14ac:dyDescent="0.3">
      <c r="B42" t="s">
        <v>607</v>
      </c>
      <c r="C42" t="s">
        <v>753</v>
      </c>
      <c r="D42">
        <f>8*12*0.4</f>
        <v>38.400000000000006</v>
      </c>
    </row>
    <row r="43" spans="1:9" x14ac:dyDescent="0.3">
      <c r="A43" s="3">
        <v>45492</v>
      </c>
      <c r="B43" t="s">
        <v>759</v>
      </c>
      <c r="F43" t="s">
        <v>760</v>
      </c>
    </row>
    <row r="44" spans="1:9" x14ac:dyDescent="0.3">
      <c r="F44" t="s">
        <v>761</v>
      </c>
      <c r="G44">
        <v>0.4</v>
      </c>
      <c r="H44">
        <v>27</v>
      </c>
      <c r="I44">
        <f>G44*H44</f>
        <v>10.8</v>
      </c>
    </row>
    <row r="45" spans="1:9" x14ac:dyDescent="0.3">
      <c r="F45" t="s">
        <v>762</v>
      </c>
      <c r="G45">
        <v>0.18</v>
      </c>
      <c r="H45">
        <v>90</v>
      </c>
      <c r="I45">
        <f t="shared" ref="I45:I47" si="0">G45*H45</f>
        <v>16.2</v>
      </c>
    </row>
    <row r="46" spans="1:9" x14ac:dyDescent="0.3">
      <c r="F46" t="s">
        <v>763</v>
      </c>
      <c r="G46">
        <v>0.5</v>
      </c>
      <c r="H46">
        <v>120</v>
      </c>
      <c r="I46">
        <f t="shared" si="0"/>
        <v>60</v>
      </c>
    </row>
    <row r="47" spans="1:9" x14ac:dyDescent="0.3">
      <c r="F47" t="s">
        <v>764</v>
      </c>
      <c r="G47">
        <v>0.4</v>
      </c>
      <c r="H47">
        <v>15</v>
      </c>
      <c r="I47">
        <f t="shared" si="0"/>
        <v>6</v>
      </c>
    </row>
    <row r="48" spans="1:9" x14ac:dyDescent="0.3">
      <c r="I48">
        <f>SUM(I44:I47)</f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5E44-C660-48F2-9BA8-BFA47BE41153}">
  <dimension ref="A2:K31"/>
  <sheetViews>
    <sheetView workbookViewId="0">
      <selection activeCell="N35" sqref="N35"/>
    </sheetView>
  </sheetViews>
  <sheetFormatPr defaultRowHeight="14.4" x14ac:dyDescent="0.3"/>
  <cols>
    <col min="2" max="2" width="35.109375" customWidth="1"/>
    <col min="3" max="3" width="23.109375" customWidth="1"/>
    <col min="4" max="4" width="43.44140625" customWidth="1"/>
    <col min="5" max="5" width="17.77734375" customWidth="1"/>
  </cols>
  <sheetData>
    <row r="2" spans="1:11" x14ac:dyDescent="0.3">
      <c r="B2" t="s">
        <v>50</v>
      </c>
      <c r="E2" t="s">
        <v>1103</v>
      </c>
      <c r="F2" s="3">
        <v>45438</v>
      </c>
      <c r="G2" s="3">
        <v>45441</v>
      </c>
      <c r="H2" t="s">
        <v>616</v>
      </c>
      <c r="I2" t="s">
        <v>1107</v>
      </c>
      <c r="K2" t="s">
        <v>596</v>
      </c>
    </row>
    <row r="3" spans="1:11" x14ac:dyDescent="0.3">
      <c r="A3" s="3">
        <v>45438</v>
      </c>
      <c r="B3" t="s">
        <v>595</v>
      </c>
      <c r="C3" t="s">
        <v>581</v>
      </c>
      <c r="E3">
        <f>SUM(F3:Q3)</f>
        <v>28.247999999999998</v>
      </c>
      <c r="F3">
        <f>B20/1000</f>
        <v>8.4489999999999998</v>
      </c>
      <c r="G3">
        <f>(B21+B22)/1000</f>
        <v>3.6219999999999999</v>
      </c>
      <c r="H3">
        <f>SUM(B24:B27)</f>
        <v>5.4420000000000002</v>
      </c>
      <c r="I3">
        <f>B30+B31</f>
        <v>8.8000000000000007</v>
      </c>
      <c r="K3">
        <v>1.9350000000000001</v>
      </c>
    </row>
    <row r="4" spans="1:11" x14ac:dyDescent="0.3">
      <c r="B4">
        <v>100</v>
      </c>
      <c r="C4" t="s">
        <v>582</v>
      </c>
      <c r="D4" t="s">
        <v>583</v>
      </c>
    </row>
    <row r="5" spans="1:11" x14ac:dyDescent="0.3">
      <c r="B5">
        <v>170</v>
      </c>
      <c r="C5" t="s">
        <v>584</v>
      </c>
      <c r="D5" t="s">
        <v>585</v>
      </c>
      <c r="H5">
        <f>B28</f>
        <v>26.4</v>
      </c>
    </row>
    <row r="6" spans="1:11" x14ac:dyDescent="0.3">
      <c r="B6">
        <v>0</v>
      </c>
      <c r="C6" t="s">
        <v>584</v>
      </c>
      <c r="D6" t="s">
        <v>585</v>
      </c>
    </row>
    <row r="7" spans="1:11" x14ac:dyDescent="0.3">
      <c r="B7">
        <v>178</v>
      </c>
      <c r="C7" t="s">
        <v>584</v>
      </c>
      <c r="D7" t="s">
        <v>585</v>
      </c>
    </row>
    <row r="8" spans="1:11" x14ac:dyDescent="0.3">
      <c r="B8">
        <v>206</v>
      </c>
      <c r="C8" t="s">
        <v>584</v>
      </c>
      <c r="D8" t="s">
        <v>585</v>
      </c>
    </row>
    <row r="9" spans="1:11" x14ac:dyDescent="0.3">
      <c r="B9">
        <v>285</v>
      </c>
      <c r="C9" t="s">
        <v>586</v>
      </c>
      <c r="D9" t="s">
        <v>585</v>
      </c>
    </row>
    <row r="10" spans="1:11" x14ac:dyDescent="0.3">
      <c r="B10">
        <v>828</v>
      </c>
      <c r="C10" t="s">
        <v>586</v>
      </c>
      <c r="D10" t="s">
        <v>585</v>
      </c>
    </row>
    <row r="11" spans="1:11" x14ac:dyDescent="0.3">
      <c r="B11">
        <v>1470</v>
      </c>
      <c r="C11" t="s">
        <v>587</v>
      </c>
      <c r="D11" t="s">
        <v>585</v>
      </c>
    </row>
    <row r="12" spans="1:11" x14ac:dyDescent="0.3">
      <c r="B12">
        <v>706</v>
      </c>
      <c r="C12" t="s">
        <v>587</v>
      </c>
      <c r="D12" t="s">
        <v>585</v>
      </c>
    </row>
    <row r="13" spans="1:11" x14ac:dyDescent="0.3">
      <c r="B13">
        <v>2520</v>
      </c>
      <c r="C13" t="s">
        <v>587</v>
      </c>
      <c r="D13" t="s">
        <v>585</v>
      </c>
    </row>
    <row r="14" spans="1:11" x14ac:dyDescent="0.3">
      <c r="B14">
        <v>318</v>
      </c>
      <c r="C14" t="s">
        <v>588</v>
      </c>
      <c r="D14" t="s">
        <v>589</v>
      </c>
    </row>
    <row r="15" spans="1:11" x14ac:dyDescent="0.3">
      <c r="B15">
        <v>414</v>
      </c>
      <c r="C15" t="s">
        <v>590</v>
      </c>
      <c r="D15" t="s">
        <v>591</v>
      </c>
    </row>
    <row r="16" spans="1:11" x14ac:dyDescent="0.3">
      <c r="B16">
        <v>500</v>
      </c>
      <c r="C16" t="s">
        <v>590</v>
      </c>
      <c r="D16" t="s">
        <v>591</v>
      </c>
    </row>
    <row r="17" spans="1:5" x14ac:dyDescent="0.3">
      <c r="B17">
        <v>530</v>
      </c>
      <c r="C17" t="s">
        <v>590</v>
      </c>
      <c r="D17" t="s">
        <v>591</v>
      </c>
    </row>
    <row r="18" spans="1:5" x14ac:dyDescent="0.3">
      <c r="B18">
        <v>86</v>
      </c>
      <c r="C18" t="s">
        <v>592</v>
      </c>
      <c r="D18" t="s">
        <v>593</v>
      </c>
    </row>
    <row r="19" spans="1:5" x14ac:dyDescent="0.3">
      <c r="B19">
        <v>138</v>
      </c>
      <c r="C19" t="s">
        <v>594</v>
      </c>
      <c r="D19" t="s">
        <v>583</v>
      </c>
    </row>
    <row r="20" spans="1:5" x14ac:dyDescent="0.3">
      <c r="A20" s="3">
        <v>45438</v>
      </c>
      <c r="B20">
        <f>SUM(B4:B19)</f>
        <v>8449</v>
      </c>
    </row>
    <row r="21" spans="1:5" x14ac:dyDescent="0.3">
      <c r="A21" s="3">
        <v>45441</v>
      </c>
      <c r="B21">
        <v>22</v>
      </c>
      <c r="C21" t="s">
        <v>592</v>
      </c>
      <c r="D21" t="s">
        <v>593</v>
      </c>
    </row>
    <row r="22" spans="1:5" x14ac:dyDescent="0.3">
      <c r="B22">
        <v>3600</v>
      </c>
      <c r="C22" t="s">
        <v>608</v>
      </c>
      <c r="D22" t="s">
        <v>609</v>
      </c>
    </row>
    <row r="23" spans="1:5" x14ac:dyDescent="0.3">
      <c r="B23" t="s">
        <v>1102</v>
      </c>
    </row>
    <row r="24" spans="1:5" x14ac:dyDescent="0.3">
      <c r="A24" s="3">
        <v>45455</v>
      </c>
      <c r="B24">
        <v>1.7</v>
      </c>
      <c r="C24" t="s">
        <v>617</v>
      </c>
    </row>
    <row r="25" spans="1:5" x14ac:dyDescent="0.3">
      <c r="A25" s="3">
        <v>45460</v>
      </c>
      <c r="B25">
        <v>0.5</v>
      </c>
      <c r="C25" t="s">
        <v>701</v>
      </c>
    </row>
    <row r="26" spans="1:5" x14ac:dyDescent="0.3">
      <c r="A26" s="3">
        <v>45463</v>
      </c>
      <c r="B26">
        <v>0.24199999999999999</v>
      </c>
      <c r="C26" t="s">
        <v>702</v>
      </c>
    </row>
    <row r="27" spans="1:5" x14ac:dyDescent="0.3">
      <c r="A27" s="3">
        <v>45469</v>
      </c>
      <c r="B27">
        <v>3</v>
      </c>
      <c r="C27" t="s">
        <v>703</v>
      </c>
    </row>
    <row r="28" spans="1:5" x14ac:dyDescent="0.3">
      <c r="A28" s="3">
        <v>45469</v>
      </c>
      <c r="B28">
        <f>88*0.3</f>
        <v>26.4</v>
      </c>
      <c r="C28" t="s">
        <v>704</v>
      </c>
    </row>
    <row r="30" spans="1:5" x14ac:dyDescent="0.3">
      <c r="A30" s="3">
        <v>45508</v>
      </c>
      <c r="B30">
        <v>4.8</v>
      </c>
      <c r="C30" t="s">
        <v>1104</v>
      </c>
      <c r="D30" t="s">
        <v>591</v>
      </c>
      <c r="E30" t="s">
        <v>1105</v>
      </c>
    </row>
    <row r="31" spans="1:5" x14ac:dyDescent="0.3">
      <c r="B31">
        <v>4</v>
      </c>
      <c r="C31" t="s">
        <v>1106</v>
      </c>
      <c r="E31" t="s">
        <v>1105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4A21-D898-4EF9-80A7-4BAC813AEBAE}">
  <dimension ref="A2:H38"/>
  <sheetViews>
    <sheetView workbookViewId="0">
      <selection activeCell="O17" sqref="O17"/>
    </sheetView>
  </sheetViews>
  <sheetFormatPr defaultRowHeight="14.4" x14ac:dyDescent="0.3"/>
  <cols>
    <col min="1" max="1" width="30.44140625" customWidth="1"/>
    <col min="2" max="2" width="28.6640625" customWidth="1"/>
    <col min="3" max="3" width="10.44140625" customWidth="1"/>
    <col min="4" max="4" width="24.33203125" customWidth="1"/>
  </cols>
  <sheetData>
    <row r="2" spans="1:8" x14ac:dyDescent="0.3">
      <c r="C2" t="s">
        <v>644</v>
      </c>
      <c r="G2" t="s">
        <v>643</v>
      </c>
    </row>
    <row r="3" spans="1:8" x14ac:dyDescent="0.3">
      <c r="C3" s="22"/>
      <c r="D3" s="8"/>
      <c r="E3" s="8"/>
      <c r="F3" s="8"/>
      <c r="G3" s="8"/>
      <c r="H3" s="8"/>
    </row>
    <row r="4" spans="1:8" x14ac:dyDescent="0.3">
      <c r="A4" s="11" t="s">
        <v>645</v>
      </c>
      <c r="C4" s="22">
        <f>SUM(C6:C108)</f>
        <v>539.04</v>
      </c>
      <c r="D4" s="8"/>
      <c r="E4" s="8"/>
      <c r="F4" s="8"/>
      <c r="G4" s="8"/>
      <c r="H4" s="8"/>
    </row>
    <row r="5" spans="1:8" x14ac:dyDescent="0.3">
      <c r="A5" s="11"/>
      <c r="C5" s="22"/>
      <c r="D5" s="8"/>
      <c r="E5" s="8"/>
      <c r="F5" s="8"/>
      <c r="G5" s="8"/>
      <c r="H5" s="8"/>
    </row>
    <row r="6" spans="1:8" x14ac:dyDescent="0.3">
      <c r="A6" t="s">
        <v>31</v>
      </c>
      <c r="B6" t="s">
        <v>489</v>
      </c>
      <c r="C6" s="22">
        <v>14.28</v>
      </c>
      <c r="D6" s="8"/>
      <c r="E6" s="8"/>
      <c r="F6" s="8"/>
      <c r="G6" s="8" t="s">
        <v>642</v>
      </c>
      <c r="H6" s="8"/>
    </row>
    <row r="7" spans="1:8" x14ac:dyDescent="0.3">
      <c r="A7" t="s">
        <v>31</v>
      </c>
      <c r="B7" t="s">
        <v>641</v>
      </c>
      <c r="C7" s="22">
        <v>14.28</v>
      </c>
      <c r="D7" s="8"/>
      <c r="E7" s="8"/>
      <c r="F7" s="8"/>
      <c r="G7" s="8"/>
      <c r="H7" s="8"/>
    </row>
    <row r="8" spans="1:8" x14ac:dyDescent="0.3">
      <c r="A8" t="s">
        <v>31</v>
      </c>
      <c r="B8" t="s">
        <v>32</v>
      </c>
      <c r="C8" s="20">
        <v>40</v>
      </c>
      <c r="D8" s="20" t="s">
        <v>33</v>
      </c>
      <c r="E8" s="8"/>
      <c r="F8" s="8"/>
      <c r="G8" s="21">
        <v>45423</v>
      </c>
      <c r="H8" s="8"/>
    </row>
    <row r="9" spans="1:8" x14ac:dyDescent="0.3">
      <c r="A9" t="s">
        <v>34</v>
      </c>
      <c r="B9" t="s">
        <v>35</v>
      </c>
      <c r="C9" s="8">
        <v>64</v>
      </c>
      <c r="D9" s="8" t="s">
        <v>36</v>
      </c>
      <c r="E9" s="8"/>
      <c r="F9" s="8"/>
      <c r="G9" s="21">
        <v>45417</v>
      </c>
      <c r="H9" s="8"/>
    </row>
    <row r="10" spans="1:8" x14ac:dyDescent="0.3">
      <c r="A10" t="s">
        <v>34</v>
      </c>
      <c r="B10" t="s">
        <v>37</v>
      </c>
      <c r="C10" s="8">
        <f>10*2.38</f>
        <v>23.799999999999997</v>
      </c>
      <c r="D10" s="8" t="s">
        <v>38</v>
      </c>
      <c r="E10" s="8"/>
      <c r="F10" s="8"/>
      <c r="G10" s="21">
        <v>45424</v>
      </c>
      <c r="H10" s="8"/>
    </row>
    <row r="11" spans="1:8" x14ac:dyDescent="0.3">
      <c r="A11" t="s">
        <v>31</v>
      </c>
      <c r="B11" t="s">
        <v>489</v>
      </c>
      <c r="C11" s="8">
        <v>14.28</v>
      </c>
      <c r="D11" s="8" t="s">
        <v>597</v>
      </c>
      <c r="E11" s="8"/>
      <c r="F11" s="8"/>
      <c r="G11" s="21">
        <v>45433</v>
      </c>
      <c r="H11" s="8"/>
    </row>
    <row r="12" spans="1:8" x14ac:dyDescent="0.3">
      <c r="A12" t="s">
        <v>598</v>
      </c>
      <c r="B12" t="s">
        <v>599</v>
      </c>
      <c r="C12" s="8">
        <v>20</v>
      </c>
      <c r="D12" s="8" t="s">
        <v>600</v>
      </c>
      <c r="E12" s="8"/>
      <c r="F12" s="8"/>
      <c r="G12" s="21">
        <v>45441</v>
      </c>
      <c r="H12" s="8"/>
    </row>
    <row r="13" spans="1:8" x14ac:dyDescent="0.3">
      <c r="A13" t="s">
        <v>630</v>
      </c>
      <c r="B13" t="s">
        <v>607</v>
      </c>
      <c r="C13" s="8">
        <v>4.8</v>
      </c>
      <c r="D13" s="8" t="s">
        <v>631</v>
      </c>
      <c r="E13" s="8"/>
      <c r="F13" s="8"/>
      <c r="G13" s="21">
        <v>45450</v>
      </c>
      <c r="H13" s="8"/>
    </row>
    <row r="14" spans="1:8" x14ac:dyDescent="0.3">
      <c r="B14" t="s">
        <v>610</v>
      </c>
      <c r="C14" s="8">
        <f>24*0.3</f>
        <v>7.1999999999999993</v>
      </c>
      <c r="D14" s="8"/>
      <c r="E14" s="8"/>
      <c r="F14" s="8"/>
      <c r="G14" s="21"/>
      <c r="H14" s="8"/>
    </row>
    <row r="15" spans="1:8" x14ac:dyDescent="0.3">
      <c r="B15" t="s">
        <v>632</v>
      </c>
      <c r="C15" s="8">
        <v>10</v>
      </c>
      <c r="D15" s="8" t="s">
        <v>633</v>
      </c>
      <c r="E15" s="8"/>
      <c r="F15" s="8"/>
      <c r="G15" s="21">
        <v>45452</v>
      </c>
      <c r="H15" s="8"/>
    </row>
    <row r="16" spans="1:8" x14ac:dyDescent="0.3">
      <c r="B16" t="s">
        <v>375</v>
      </c>
      <c r="C16" s="8">
        <v>10</v>
      </c>
      <c r="D16" s="8" t="s">
        <v>634</v>
      </c>
      <c r="E16" s="8"/>
      <c r="F16" s="8"/>
      <c r="G16" s="21"/>
      <c r="H16" s="8"/>
    </row>
    <row r="17" spans="1:8" x14ac:dyDescent="0.3">
      <c r="B17" t="s">
        <v>607</v>
      </c>
      <c r="C17" s="8">
        <v>4.8</v>
      </c>
      <c r="D17" s="8" t="s">
        <v>631</v>
      </c>
      <c r="E17" s="8"/>
      <c r="F17" s="8"/>
      <c r="G17" s="21">
        <v>45456</v>
      </c>
      <c r="H17" s="8"/>
    </row>
    <row r="18" spans="1:8" x14ac:dyDescent="0.3">
      <c r="B18" t="s">
        <v>618</v>
      </c>
      <c r="C18" s="8">
        <v>4</v>
      </c>
      <c r="D18" s="8" t="s">
        <v>631</v>
      </c>
      <c r="E18" s="8"/>
      <c r="F18" s="8"/>
      <c r="G18" s="21"/>
      <c r="H18" s="8"/>
    </row>
    <row r="19" spans="1:8" x14ac:dyDescent="0.3">
      <c r="B19" t="s">
        <v>637</v>
      </c>
      <c r="C19" s="8">
        <v>2</v>
      </c>
      <c r="D19" s="8" t="s">
        <v>640</v>
      </c>
      <c r="E19" s="8"/>
      <c r="F19" s="8"/>
      <c r="G19" s="21"/>
      <c r="H19" s="8"/>
    </row>
    <row r="20" spans="1:8" x14ac:dyDescent="0.3">
      <c r="B20" t="s">
        <v>626</v>
      </c>
      <c r="C20" s="8">
        <v>2</v>
      </c>
      <c r="D20" s="8"/>
      <c r="E20" s="8"/>
      <c r="F20" s="8"/>
      <c r="G20" s="21">
        <v>45459</v>
      </c>
      <c r="H20" s="8"/>
    </row>
    <row r="21" spans="1:8" x14ac:dyDescent="0.3">
      <c r="B21" t="s">
        <v>626</v>
      </c>
      <c r="C21" s="8">
        <v>2</v>
      </c>
      <c r="D21" s="8"/>
      <c r="E21" s="8"/>
      <c r="F21" s="8"/>
      <c r="G21" s="21"/>
      <c r="H21" s="8"/>
    </row>
    <row r="22" spans="1:8" x14ac:dyDescent="0.3">
      <c r="B22" t="s">
        <v>618</v>
      </c>
      <c r="C22" s="8">
        <v>3</v>
      </c>
      <c r="D22" s="8" t="s">
        <v>696</v>
      </c>
      <c r="E22" s="8"/>
      <c r="F22" s="8"/>
      <c r="G22" s="21"/>
      <c r="H22" s="8"/>
    </row>
    <row r="23" spans="1:8" x14ac:dyDescent="0.3">
      <c r="B23" t="s">
        <v>697</v>
      </c>
      <c r="C23" s="8">
        <v>4</v>
      </c>
      <c r="D23" s="8"/>
      <c r="E23" s="8"/>
      <c r="F23" s="8"/>
      <c r="G23" s="21"/>
      <c r="H23" s="8"/>
    </row>
    <row r="24" spans="1:8" x14ac:dyDescent="0.3">
      <c r="B24" t="s">
        <v>695</v>
      </c>
      <c r="C24" s="8">
        <v>4</v>
      </c>
      <c r="D24" s="8"/>
      <c r="E24" s="8"/>
      <c r="F24" s="8"/>
      <c r="G24" s="21"/>
      <c r="H24" s="8"/>
    </row>
    <row r="25" spans="1:8" x14ac:dyDescent="0.3">
      <c r="B25" t="s">
        <v>698</v>
      </c>
      <c r="C25" s="8">
        <v>5</v>
      </c>
      <c r="D25" s="8"/>
      <c r="E25" s="8"/>
      <c r="F25" s="8"/>
      <c r="G25" s="21"/>
      <c r="H25" s="8"/>
    </row>
    <row r="26" spans="1:8" x14ac:dyDescent="0.3">
      <c r="C26" s="8">
        <f>SUM(C13:C25)</f>
        <v>62.8</v>
      </c>
      <c r="D26" s="8"/>
      <c r="E26" s="8"/>
      <c r="F26" s="8"/>
      <c r="G26" s="21"/>
      <c r="H26" s="8"/>
    </row>
    <row r="27" spans="1:8" x14ac:dyDescent="0.3">
      <c r="C27" s="8"/>
      <c r="D27" s="8"/>
      <c r="E27" s="8"/>
      <c r="F27" s="8"/>
      <c r="G27" s="21"/>
      <c r="H27" s="8"/>
    </row>
    <row r="28" spans="1:8" x14ac:dyDescent="0.3">
      <c r="C28" s="8"/>
      <c r="D28" s="8"/>
      <c r="E28" s="8"/>
      <c r="F28" s="8"/>
      <c r="G28" s="21"/>
      <c r="H28" s="8"/>
    </row>
    <row r="29" spans="1:8" x14ac:dyDescent="0.3">
      <c r="A29" t="s">
        <v>635</v>
      </c>
      <c r="B29" t="s">
        <v>375</v>
      </c>
      <c r="C29" s="8">
        <v>5</v>
      </c>
      <c r="D29" s="8" t="s">
        <v>636</v>
      </c>
      <c r="E29" s="8"/>
      <c r="F29" s="8"/>
      <c r="G29" s="21">
        <v>45452</v>
      </c>
      <c r="H29" s="8"/>
    </row>
    <row r="30" spans="1:8" x14ac:dyDescent="0.3">
      <c r="B30" t="s">
        <v>57</v>
      </c>
      <c r="C30" s="8">
        <v>8</v>
      </c>
      <c r="D30" s="8" t="s">
        <v>633</v>
      </c>
      <c r="E30" s="8"/>
      <c r="F30" s="8"/>
      <c r="G30" s="21"/>
      <c r="H30" s="8"/>
    </row>
    <row r="31" spans="1:8" x14ac:dyDescent="0.3">
      <c r="B31" t="s">
        <v>607</v>
      </c>
      <c r="C31" s="8">
        <f>3*4.8</f>
        <v>14.399999999999999</v>
      </c>
      <c r="D31" s="8" t="s">
        <v>638</v>
      </c>
      <c r="E31" s="8"/>
      <c r="F31" s="8"/>
      <c r="G31" s="21">
        <v>45456</v>
      </c>
      <c r="H31" s="8"/>
    </row>
    <row r="32" spans="1:8" x14ac:dyDescent="0.3">
      <c r="B32" t="s">
        <v>618</v>
      </c>
      <c r="C32" s="8">
        <f>5*4.2</f>
        <v>21</v>
      </c>
      <c r="D32" s="8" t="s">
        <v>639</v>
      </c>
      <c r="E32" s="8"/>
      <c r="F32" s="8"/>
      <c r="G32" s="21"/>
      <c r="H32" s="8"/>
    </row>
    <row r="33" spans="2:8" x14ac:dyDescent="0.3">
      <c r="B33" t="s">
        <v>622</v>
      </c>
      <c r="C33" s="8">
        <v>2</v>
      </c>
      <c r="D33" s="8" t="s">
        <v>640</v>
      </c>
      <c r="E33" s="8"/>
      <c r="F33" s="8"/>
      <c r="G33" s="21"/>
      <c r="H33" s="8"/>
    </row>
    <row r="34" spans="2:8" x14ac:dyDescent="0.3">
      <c r="B34" t="s">
        <v>626</v>
      </c>
      <c r="C34" s="8">
        <v>8</v>
      </c>
      <c r="D34" s="8"/>
      <c r="E34" s="8"/>
      <c r="F34" s="8"/>
      <c r="G34" s="21"/>
      <c r="H34" s="8"/>
    </row>
    <row r="35" spans="2:8" x14ac:dyDescent="0.3">
      <c r="B35" t="s">
        <v>689</v>
      </c>
      <c r="C35">
        <f>2.5*17</f>
        <v>42.5</v>
      </c>
      <c r="D35" s="8" t="s">
        <v>694</v>
      </c>
      <c r="G35" s="3">
        <v>45459</v>
      </c>
    </row>
    <row r="36" spans="2:8" x14ac:dyDescent="0.3">
      <c r="B36" t="s">
        <v>626</v>
      </c>
      <c r="C36">
        <v>4</v>
      </c>
    </row>
    <row r="37" spans="2:8" x14ac:dyDescent="0.3">
      <c r="B37" t="s">
        <v>695</v>
      </c>
      <c r="C37" s="8">
        <v>6.5</v>
      </c>
      <c r="D37" s="8" t="s">
        <v>628</v>
      </c>
    </row>
    <row r="38" spans="2:8" x14ac:dyDescent="0.3">
      <c r="C38">
        <f>SUM(C29:C37)</f>
        <v>111.4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4338-743D-4533-8294-AE9F16D1CE8E}">
  <dimension ref="A1:J11"/>
  <sheetViews>
    <sheetView workbookViewId="0">
      <selection activeCell="C6" sqref="C6"/>
    </sheetView>
  </sheetViews>
  <sheetFormatPr defaultRowHeight="14.4" x14ac:dyDescent="0.3"/>
  <cols>
    <col min="1" max="1" width="16.88671875" customWidth="1"/>
    <col min="5" max="5" width="14.109375" customWidth="1"/>
    <col min="7" max="7" width="18.44140625" customWidth="1"/>
    <col min="9" max="9" width="13.33203125" customWidth="1"/>
  </cols>
  <sheetData>
    <row r="1" spans="1:10" ht="24.9" customHeight="1" x14ac:dyDescent="0.3">
      <c r="A1" s="11"/>
      <c r="B1" s="11" t="s">
        <v>667</v>
      </c>
      <c r="C1" s="11" t="s">
        <v>668</v>
      </c>
      <c r="D1" s="11" t="s">
        <v>669</v>
      </c>
      <c r="E1" s="11" t="s">
        <v>670</v>
      </c>
      <c r="F1" s="11" t="s">
        <v>675</v>
      </c>
      <c r="G1" s="11" t="s">
        <v>676</v>
      </c>
      <c r="H1" s="11" t="s">
        <v>43</v>
      </c>
      <c r="I1" s="11" t="s">
        <v>674</v>
      </c>
    </row>
    <row r="2" spans="1:10" ht="21" x14ac:dyDescent="0.4">
      <c r="A2" t="s">
        <v>671</v>
      </c>
      <c r="B2" s="40">
        <v>707.96699999999998</v>
      </c>
      <c r="C2" s="40">
        <v>32.466000000000001</v>
      </c>
      <c r="D2" s="40">
        <v>2.4000000000000004</v>
      </c>
      <c r="E2" s="40">
        <v>5.5990000000000002</v>
      </c>
      <c r="F2" s="40"/>
      <c r="H2">
        <v>748.43200000000002</v>
      </c>
    </row>
    <row r="3" spans="1:10" x14ac:dyDescent="0.3">
      <c r="A3" t="s">
        <v>672</v>
      </c>
      <c r="B3">
        <v>588.48400000000004</v>
      </c>
      <c r="C3">
        <v>116.48000000000002</v>
      </c>
      <c r="D3">
        <v>0</v>
      </c>
      <c r="E3">
        <v>8.0920000000000005</v>
      </c>
      <c r="F3">
        <v>14.375</v>
      </c>
      <c r="G3">
        <v>3.5999999999999996</v>
      </c>
      <c r="H3">
        <v>731.03100000000006</v>
      </c>
    </row>
    <row r="4" spans="1:10" x14ac:dyDescent="0.3">
      <c r="A4" t="s">
        <v>673</v>
      </c>
      <c r="B4">
        <v>799.98299999999995</v>
      </c>
      <c r="C4">
        <v>82.641999999999996</v>
      </c>
      <c r="D4">
        <v>0</v>
      </c>
      <c r="E4">
        <v>8.990000000000002</v>
      </c>
      <c r="F4">
        <v>0</v>
      </c>
      <c r="H4">
        <f>SUM(B4:G4)</f>
        <v>891.61500000000001</v>
      </c>
    </row>
    <row r="5" spans="1:10" x14ac:dyDescent="0.3">
      <c r="A5" t="s">
        <v>642</v>
      </c>
      <c r="B5">
        <v>876.18400000000008</v>
      </c>
      <c r="C5">
        <v>8.8000000000000007</v>
      </c>
      <c r="H5">
        <f>SUM(B5:G5)</f>
        <v>884.98400000000004</v>
      </c>
    </row>
    <row r="6" spans="1:10" x14ac:dyDescent="0.3">
      <c r="A6" t="s">
        <v>43</v>
      </c>
      <c r="B6">
        <f>SUM(B2:B5)</f>
        <v>2972.6180000000004</v>
      </c>
      <c r="C6">
        <f t="shared" ref="C6:H6" si="0">SUM(C2:C5)</f>
        <v>240.38800000000003</v>
      </c>
      <c r="D6">
        <f t="shared" si="0"/>
        <v>2.4000000000000004</v>
      </c>
      <c r="E6">
        <f t="shared" si="0"/>
        <v>22.681000000000004</v>
      </c>
      <c r="F6">
        <f t="shared" si="0"/>
        <v>14.375</v>
      </c>
      <c r="G6">
        <f t="shared" si="0"/>
        <v>3.5999999999999996</v>
      </c>
      <c r="H6">
        <f t="shared" si="0"/>
        <v>3256.0620000000004</v>
      </c>
      <c r="I6">
        <v>7</v>
      </c>
      <c r="J6" t="s">
        <v>679</v>
      </c>
    </row>
    <row r="7" spans="1:10" x14ac:dyDescent="0.3">
      <c r="I7">
        <v>1.6</v>
      </c>
      <c r="J7" t="s">
        <v>678</v>
      </c>
    </row>
    <row r="8" spans="1:10" x14ac:dyDescent="0.3">
      <c r="I8">
        <v>10</v>
      </c>
      <c r="J8" t="s">
        <v>677</v>
      </c>
    </row>
    <row r="9" spans="1:10" x14ac:dyDescent="0.3">
      <c r="I9">
        <v>1.6</v>
      </c>
      <c r="J9" t="s">
        <v>678</v>
      </c>
    </row>
    <row r="10" spans="1:10" x14ac:dyDescent="0.3">
      <c r="I10">
        <v>3</v>
      </c>
      <c r="J10" t="s">
        <v>679</v>
      </c>
    </row>
    <row r="11" spans="1:10" x14ac:dyDescent="0.3">
      <c r="I11">
        <v>5</v>
      </c>
      <c r="J11" t="s">
        <v>680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0E29-8EB9-4184-9138-5C91CF7738E4}">
  <dimension ref="A1:R20"/>
  <sheetViews>
    <sheetView workbookViewId="0">
      <selection activeCell="E25" sqref="E25"/>
    </sheetView>
  </sheetViews>
  <sheetFormatPr defaultRowHeight="14.4" x14ac:dyDescent="0.3"/>
  <cols>
    <col min="1" max="1" width="36.21875" customWidth="1"/>
    <col min="2" max="2" width="29.109375" customWidth="1"/>
    <col min="3" max="3" width="21.33203125" style="8" customWidth="1"/>
    <col min="4" max="4" width="25.33203125" style="8" customWidth="1"/>
    <col min="5" max="5" width="25.88671875" style="8" customWidth="1"/>
    <col min="6" max="7" width="16" style="8" customWidth="1"/>
    <col min="8" max="9" width="12.44140625" style="8" customWidth="1"/>
    <col min="10" max="10" width="11.5546875" style="8" customWidth="1"/>
    <col min="14" max="14" width="9.88671875" bestFit="1" customWidth="1"/>
  </cols>
  <sheetData>
    <row r="1" spans="1:18" x14ac:dyDescent="0.3">
      <c r="A1" s="17" t="s">
        <v>765</v>
      </c>
      <c r="B1">
        <v>93</v>
      </c>
      <c r="D1" s="8" t="s">
        <v>0</v>
      </c>
      <c r="E1" s="8" t="s">
        <v>666</v>
      </c>
    </row>
    <row r="2" spans="1:18" x14ac:dyDescent="0.3">
      <c r="A2" s="17" t="s">
        <v>1109</v>
      </c>
      <c r="B2">
        <v>20</v>
      </c>
    </row>
    <row r="3" spans="1:18" ht="39.6" customHeight="1" x14ac:dyDescent="0.3">
      <c r="A3" s="30" t="s">
        <v>1</v>
      </c>
      <c r="B3" s="44">
        <f>SUM(B5:B11)+B13+B15-B1-B2</f>
        <v>8103.2314000000006</v>
      </c>
      <c r="C3" s="8" t="s">
        <v>50</v>
      </c>
      <c r="D3" s="9">
        <f>D8+D11+D13+D15</f>
        <v>2812.6764000000003</v>
      </c>
      <c r="E3" s="9">
        <f>SUM(C11:H11)+SUM(C13:H13)+D8+I15</f>
        <v>2416.181</v>
      </c>
    </row>
    <row r="4" spans="1:18" x14ac:dyDescent="0.3">
      <c r="A4" t="s">
        <v>602</v>
      </c>
      <c r="B4" s="29">
        <f>D9+B12+B14+B16</f>
        <v>15596.310000000001</v>
      </c>
      <c r="C4" s="8" t="s">
        <v>603</v>
      </c>
      <c r="D4" s="18">
        <f>D9+D12+D14+D16</f>
        <v>14713.98</v>
      </c>
      <c r="M4" s="7"/>
      <c r="O4" s="7"/>
    </row>
    <row r="7" spans="1:18" x14ac:dyDescent="0.3">
      <c r="A7" s="31" t="s">
        <v>2</v>
      </c>
      <c r="B7" s="31">
        <v>715.26600000000019</v>
      </c>
      <c r="D7" s="8" t="s">
        <v>3</v>
      </c>
      <c r="N7" s="26"/>
    </row>
    <row r="8" spans="1:18" x14ac:dyDescent="0.3">
      <c r="A8" s="31" t="s">
        <v>4</v>
      </c>
      <c r="B8" s="31">
        <v>731.03099999999984</v>
      </c>
      <c r="D8" s="9">
        <f>'Market Drayton (April)'!O2</f>
        <v>143.82000000000002</v>
      </c>
    </row>
    <row r="9" spans="1:18" x14ac:dyDescent="0.3">
      <c r="A9" s="31" t="s">
        <v>5</v>
      </c>
      <c r="B9" s="31">
        <v>891.6149999999999</v>
      </c>
      <c r="D9" s="14">
        <f>'Market Drayton (April)'!O3</f>
        <v>870.40000000000009</v>
      </c>
      <c r="N9" s="3"/>
      <c r="O9" s="3"/>
      <c r="P9" s="3"/>
      <c r="Q9" s="3"/>
      <c r="R9" s="3"/>
    </row>
    <row r="10" spans="1:18" x14ac:dyDescent="0.3">
      <c r="A10" s="31" t="s">
        <v>604</v>
      </c>
      <c r="B10" s="31">
        <v>1055.338</v>
      </c>
      <c r="C10" s="8" t="s">
        <v>6</v>
      </c>
      <c r="D10" s="8" t="s">
        <v>0</v>
      </c>
      <c r="E10" s="8" t="s">
        <v>7</v>
      </c>
      <c r="F10" s="8" t="s">
        <v>8</v>
      </c>
      <c r="G10" s="8" t="s">
        <v>9</v>
      </c>
      <c r="H10" s="8" t="s">
        <v>569</v>
      </c>
      <c r="I10" s="8" t="s">
        <v>756</v>
      </c>
      <c r="J10" s="8" t="s">
        <v>11</v>
      </c>
      <c r="K10" s="8" t="s">
        <v>10</v>
      </c>
      <c r="L10" s="20" t="s">
        <v>705</v>
      </c>
    </row>
    <row r="11" spans="1:18" x14ac:dyDescent="0.3">
      <c r="A11" t="s">
        <v>20</v>
      </c>
      <c r="B11" s="7">
        <f>SUM(C11:K11)</f>
        <v>1477.8439999999998</v>
      </c>
      <c r="C11" s="9">
        <f>Hadley!O2</f>
        <v>31.809999999999995</v>
      </c>
      <c r="D11" s="9">
        <f>'Market Drayton (May)'!P2</f>
        <v>821.76599999999974</v>
      </c>
      <c r="E11" s="9">
        <f>Madeley!O2</f>
        <v>30.349999999999998</v>
      </c>
      <c r="F11" s="9">
        <f>Malinslee!O2</f>
        <v>14.02</v>
      </c>
      <c r="G11" s="9">
        <f>Rugeley!O2</f>
        <v>19.739999999999998</v>
      </c>
      <c r="H11" s="8">
        <f>Waitrose!J2</f>
        <v>118.25</v>
      </c>
      <c r="J11" s="8">
        <f>'Other Donations '!E3</f>
        <v>28.247999999999998</v>
      </c>
      <c r="K11">
        <f>'NotJust from May'!E2</f>
        <v>413.66</v>
      </c>
    </row>
    <row r="12" spans="1:18" s="13" customFormat="1" x14ac:dyDescent="0.3">
      <c r="A12" s="13" t="s">
        <v>21</v>
      </c>
      <c r="B12" s="13">
        <f>SUM(C12:M12)</f>
        <v>4922.1600000000008</v>
      </c>
      <c r="C12" s="14">
        <f>Hadley!O3</f>
        <v>283.10000000000002</v>
      </c>
      <c r="D12" s="14">
        <f>'Market Drayton (May)'!P3</f>
        <v>4450.4800000000005</v>
      </c>
      <c r="E12" s="14">
        <f>Madeley!O3</f>
        <v>91.26</v>
      </c>
      <c r="F12" s="14">
        <f>Malinslee!O3</f>
        <v>59.499999999999993</v>
      </c>
      <c r="G12" s="14">
        <f>Rugeley!O3</f>
        <v>37.820000000000007</v>
      </c>
      <c r="H12" s="14"/>
      <c r="I12" s="14"/>
      <c r="J12" s="14"/>
    </row>
    <row r="13" spans="1:18" x14ac:dyDescent="0.3">
      <c r="A13" t="s">
        <v>22</v>
      </c>
      <c r="B13">
        <f>SUM(C13:L13)</f>
        <v>2046.7980000000002</v>
      </c>
      <c r="D13" s="9">
        <f>'Market Drayton (June)'!O2</f>
        <v>978.79800000000012</v>
      </c>
      <c r="H13" s="8">
        <f>Waitrose!K2+Waitrose!L2</f>
        <v>158.25</v>
      </c>
      <c r="K13">
        <f>'NotJust from May'!F2</f>
        <v>883.35</v>
      </c>
      <c r="L13">
        <f>'Other Donations '!H5</f>
        <v>26.4</v>
      </c>
    </row>
    <row r="14" spans="1:18" s="12" customFormat="1" x14ac:dyDescent="0.3">
      <c r="A14" s="13" t="s">
        <v>23</v>
      </c>
      <c r="B14" s="13">
        <f>SUM(C14:K14)</f>
        <v>4600.6499999999996</v>
      </c>
      <c r="C14" s="14"/>
      <c r="D14" s="14">
        <f>'Market Drayton (June)'!O3</f>
        <v>4600.6499999999996</v>
      </c>
      <c r="E14" s="14"/>
      <c r="F14" s="14"/>
      <c r="G14" s="14"/>
      <c r="H14" s="14"/>
      <c r="I14" s="14"/>
      <c r="J14" s="14"/>
    </row>
    <row r="15" spans="1:18" x14ac:dyDescent="0.3">
      <c r="A15" t="s">
        <v>24</v>
      </c>
      <c r="B15" s="7">
        <f>SUM(D15:M15)</f>
        <v>1298.3393999999998</v>
      </c>
      <c r="D15" s="9">
        <f>'Market Drayton (July)'!O2</f>
        <v>868.29240000000004</v>
      </c>
      <c r="I15" s="9">
        <f>Wallsall!O2</f>
        <v>99.37700000000001</v>
      </c>
      <c r="K15">
        <f>'NotJust from May'!G2</f>
        <v>330.66999999999996</v>
      </c>
    </row>
    <row r="16" spans="1:18" s="12" customFormat="1" x14ac:dyDescent="0.3">
      <c r="A16" s="12" t="s">
        <v>25</v>
      </c>
      <c r="B16" s="13">
        <f>SUM(D16:M16)</f>
        <v>5203.0999999999995</v>
      </c>
      <c r="C16" s="14"/>
      <c r="D16" s="14">
        <f>'Market Drayton (July)'!O3</f>
        <v>4792.45</v>
      </c>
      <c r="E16" s="14"/>
      <c r="F16" s="14"/>
      <c r="G16" s="14"/>
      <c r="H16" s="14"/>
      <c r="I16" s="14">
        <f>Wallsall!O3</f>
        <v>410.65</v>
      </c>
      <c r="J16" s="14"/>
    </row>
    <row r="17" spans="1:10" x14ac:dyDescent="0.3">
      <c r="A17" t="s">
        <v>26</v>
      </c>
    </row>
    <row r="18" spans="1:10" s="12" customFormat="1" x14ac:dyDescent="0.3">
      <c r="A18" s="12" t="s">
        <v>27</v>
      </c>
      <c r="B18" s="13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t="s">
        <v>28</v>
      </c>
    </row>
    <row r="20" spans="1:10" s="12" customFormat="1" x14ac:dyDescent="0.3">
      <c r="A20" s="12" t="s">
        <v>29</v>
      </c>
      <c r="B20" s="13"/>
      <c r="C20" s="14"/>
      <c r="D20" s="14"/>
      <c r="E20" s="14"/>
      <c r="F20" s="14"/>
      <c r="G20" s="14"/>
      <c r="H20" s="14"/>
      <c r="I20" s="14"/>
      <c r="J20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74B-9797-47E3-89C7-918EFA7C7665}">
  <dimension ref="A1:AT102"/>
  <sheetViews>
    <sheetView workbookViewId="0">
      <selection activeCell="W12" sqref="W12"/>
    </sheetView>
  </sheetViews>
  <sheetFormatPr defaultRowHeight="14.4" x14ac:dyDescent="0.3"/>
  <cols>
    <col min="2" max="2" width="37.109375" customWidth="1"/>
    <col min="3" max="3" width="61.109375" customWidth="1"/>
    <col min="13" max="13" width="9.109375" customWidth="1"/>
  </cols>
  <sheetData>
    <row r="1" spans="1:46" x14ac:dyDescent="0.3">
      <c r="O1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ht="28.8" x14ac:dyDescent="0.3">
      <c r="B2" s="1"/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6">
        <f>SUM(P2:AT2)</f>
        <v>31.809999999999995</v>
      </c>
      <c r="P2" s="6">
        <f>SUM(H3:H54)</f>
        <v>16.05</v>
      </c>
      <c r="Q2">
        <f>SUM(H54:H101)</f>
        <v>15.759999999999996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x14ac:dyDescent="0.3">
      <c r="A3" s="3">
        <v>45413</v>
      </c>
      <c r="B3" s="58" t="s">
        <v>57</v>
      </c>
      <c r="C3" s="58" t="s">
        <v>58</v>
      </c>
      <c r="D3" s="58">
        <v>3424605</v>
      </c>
      <c r="E3" s="58">
        <v>8</v>
      </c>
      <c r="F3" s="58" t="s">
        <v>59</v>
      </c>
      <c r="G3" s="58">
        <v>0.06</v>
      </c>
      <c r="H3" s="58">
        <v>0.51</v>
      </c>
      <c r="I3" s="2">
        <v>1.1499999999999999</v>
      </c>
      <c r="J3" s="58">
        <v>9.1999999999999993</v>
      </c>
      <c r="K3" s="58"/>
      <c r="L3" s="58"/>
      <c r="M3" s="58">
        <v>90606230</v>
      </c>
      <c r="N3" t="s">
        <v>60</v>
      </c>
      <c r="O3" s="6">
        <f>SUM(P3:AT3)</f>
        <v>283.10000000000002</v>
      </c>
      <c r="P3">
        <f>SUM(J3:J54)</f>
        <v>148.85000000000002</v>
      </c>
      <c r="Q3">
        <f>SUM(J55:J102)</f>
        <v>134.25</v>
      </c>
    </row>
    <row r="4" spans="1:46" x14ac:dyDescent="0.3">
      <c r="A4" s="3">
        <v>45413</v>
      </c>
      <c r="B4" s="58"/>
      <c r="C4" s="58"/>
      <c r="D4" s="58"/>
      <c r="E4" s="58"/>
      <c r="F4" s="58"/>
      <c r="G4" s="58"/>
      <c r="H4" s="58"/>
      <c r="I4" s="2" t="s">
        <v>61</v>
      </c>
      <c r="J4" s="58"/>
      <c r="K4" s="58"/>
      <c r="L4" s="58"/>
      <c r="M4" s="58"/>
    </row>
    <row r="5" spans="1:46" ht="15" customHeight="1" x14ac:dyDescent="0.3">
      <c r="A5" s="3">
        <v>45413</v>
      </c>
      <c r="B5" s="58" t="s">
        <v>57</v>
      </c>
      <c r="C5" s="58" t="s">
        <v>62</v>
      </c>
      <c r="D5" s="58">
        <v>5059697254093</v>
      </c>
      <c r="E5" s="58">
        <v>7</v>
      </c>
      <c r="F5" s="58" t="s">
        <v>59</v>
      </c>
      <c r="G5" s="58">
        <v>0.03</v>
      </c>
      <c r="H5" s="58">
        <v>0.18</v>
      </c>
      <c r="I5" s="2">
        <v>0.75</v>
      </c>
      <c r="J5" s="58">
        <v>5.95</v>
      </c>
      <c r="K5" s="58"/>
      <c r="L5" s="58"/>
      <c r="M5" s="58">
        <v>91177343</v>
      </c>
    </row>
    <row r="6" spans="1:46" x14ac:dyDescent="0.3">
      <c r="A6" s="3">
        <v>45413</v>
      </c>
      <c r="B6" s="58"/>
      <c r="C6" s="58"/>
      <c r="D6" s="58"/>
      <c r="E6" s="58"/>
      <c r="F6" s="58"/>
      <c r="G6" s="58"/>
      <c r="H6" s="58"/>
      <c r="I6" s="2" t="s">
        <v>61</v>
      </c>
      <c r="J6" s="58"/>
      <c r="K6" s="58"/>
      <c r="L6" s="58"/>
      <c r="M6" s="58"/>
    </row>
    <row r="7" spans="1:46" x14ac:dyDescent="0.3">
      <c r="A7" s="3">
        <v>45413</v>
      </c>
      <c r="B7" s="58" t="s">
        <v>57</v>
      </c>
      <c r="C7" s="58" t="s">
        <v>63</v>
      </c>
      <c r="D7" s="58">
        <v>3274880</v>
      </c>
      <c r="E7" s="58">
        <v>1</v>
      </c>
      <c r="F7" s="58" t="s">
        <v>59</v>
      </c>
      <c r="G7" s="58">
        <v>0.56999999999999995</v>
      </c>
      <c r="H7" s="58">
        <v>0.56999999999999995</v>
      </c>
      <c r="I7" s="2">
        <v>1.9</v>
      </c>
      <c r="J7" s="58">
        <v>1.9</v>
      </c>
      <c r="K7" s="58"/>
      <c r="L7" s="58"/>
      <c r="M7" s="58">
        <v>82909195</v>
      </c>
    </row>
    <row r="8" spans="1:46" x14ac:dyDescent="0.3">
      <c r="A8" s="3">
        <v>45413</v>
      </c>
      <c r="B8" s="58"/>
      <c r="C8" s="58"/>
      <c r="D8" s="58"/>
      <c r="E8" s="58"/>
      <c r="F8" s="58"/>
      <c r="G8" s="58"/>
      <c r="H8" s="58"/>
      <c r="I8" s="2" t="s">
        <v>61</v>
      </c>
      <c r="J8" s="58"/>
      <c r="K8" s="58"/>
      <c r="L8" s="58"/>
      <c r="M8" s="58"/>
    </row>
    <row r="9" spans="1:46" ht="15" customHeight="1" x14ac:dyDescent="0.3">
      <c r="A9" s="3">
        <v>45413</v>
      </c>
      <c r="B9" s="58" t="s">
        <v>57</v>
      </c>
      <c r="C9" s="58" t="s">
        <v>64</v>
      </c>
      <c r="D9" s="58">
        <v>5057753494520</v>
      </c>
      <c r="E9" s="58">
        <v>2</v>
      </c>
      <c r="F9" s="58" t="s">
        <v>59</v>
      </c>
      <c r="G9" s="58">
        <v>0.09</v>
      </c>
      <c r="H9" s="58">
        <v>0.18</v>
      </c>
      <c r="I9" s="2">
        <v>1.3</v>
      </c>
      <c r="J9" s="58">
        <v>2.6</v>
      </c>
      <c r="K9" s="58"/>
      <c r="L9" s="58"/>
      <c r="M9" s="58">
        <v>85589204</v>
      </c>
    </row>
    <row r="10" spans="1:46" x14ac:dyDescent="0.3">
      <c r="A10" s="3">
        <v>45413</v>
      </c>
      <c r="B10" s="58"/>
      <c r="C10" s="58"/>
      <c r="D10" s="58"/>
      <c r="E10" s="58"/>
      <c r="F10" s="58"/>
      <c r="G10" s="58"/>
      <c r="H10" s="58"/>
      <c r="I10" s="2" t="s">
        <v>61</v>
      </c>
      <c r="J10" s="58"/>
      <c r="K10" s="58"/>
      <c r="L10" s="58"/>
      <c r="M10" s="58"/>
    </row>
    <row r="11" spans="1:46" ht="15" customHeight="1" x14ac:dyDescent="0.3">
      <c r="A11" s="3">
        <v>45413</v>
      </c>
      <c r="B11" s="58" t="s">
        <v>57</v>
      </c>
      <c r="C11" s="58" t="s">
        <v>65</v>
      </c>
      <c r="D11" s="58">
        <v>5059697684951</v>
      </c>
      <c r="E11" s="58">
        <v>10</v>
      </c>
      <c r="F11" s="58" t="s">
        <v>59</v>
      </c>
      <c r="G11" s="58">
        <v>0.03</v>
      </c>
      <c r="H11" s="58">
        <v>0.27</v>
      </c>
      <c r="I11" s="2">
        <v>0.85</v>
      </c>
      <c r="J11" s="58">
        <v>8.5</v>
      </c>
      <c r="K11" s="58"/>
      <c r="L11" s="58"/>
      <c r="M11" s="58">
        <v>90856964</v>
      </c>
    </row>
    <row r="12" spans="1:46" x14ac:dyDescent="0.3">
      <c r="A12" s="3">
        <v>45413</v>
      </c>
      <c r="B12" s="58"/>
      <c r="C12" s="58"/>
      <c r="D12" s="58"/>
      <c r="E12" s="58"/>
      <c r="F12" s="58"/>
      <c r="G12" s="58"/>
      <c r="H12" s="58"/>
      <c r="I12" s="2" t="s">
        <v>61</v>
      </c>
      <c r="J12" s="58"/>
      <c r="K12" s="58"/>
      <c r="L12" s="58"/>
      <c r="M12" s="58"/>
    </row>
    <row r="13" spans="1:46" x14ac:dyDescent="0.3">
      <c r="A13" s="3">
        <v>45413</v>
      </c>
      <c r="B13" s="58" t="s">
        <v>57</v>
      </c>
      <c r="C13" s="58" t="s">
        <v>66</v>
      </c>
      <c r="D13" s="58">
        <v>3474433</v>
      </c>
      <c r="E13" s="58">
        <v>6</v>
      </c>
      <c r="F13" s="58" t="s">
        <v>59</v>
      </c>
      <c r="G13" s="58">
        <v>0.1</v>
      </c>
      <c r="H13" s="58">
        <v>0.62</v>
      </c>
      <c r="I13" s="2">
        <v>1.3</v>
      </c>
      <c r="J13" s="58">
        <v>7.8</v>
      </c>
      <c r="K13" s="58"/>
      <c r="L13" s="58"/>
      <c r="M13" s="58">
        <v>91258893</v>
      </c>
    </row>
    <row r="14" spans="1:46" x14ac:dyDescent="0.3">
      <c r="A14" s="3">
        <v>45413</v>
      </c>
      <c r="B14" s="58"/>
      <c r="C14" s="58"/>
      <c r="D14" s="58"/>
      <c r="E14" s="58"/>
      <c r="F14" s="58"/>
      <c r="G14" s="58"/>
      <c r="H14" s="58"/>
      <c r="I14" s="2" t="s">
        <v>61</v>
      </c>
      <c r="J14" s="58"/>
      <c r="K14" s="58"/>
      <c r="L14" s="58"/>
      <c r="M14" s="58"/>
    </row>
    <row r="15" spans="1:46" x14ac:dyDescent="0.3">
      <c r="A15" s="3">
        <v>45413</v>
      </c>
      <c r="B15" s="58" t="s">
        <v>57</v>
      </c>
      <c r="C15" s="58" t="s">
        <v>67</v>
      </c>
      <c r="D15" s="58">
        <v>3257272</v>
      </c>
      <c r="E15" s="58">
        <v>1</v>
      </c>
      <c r="F15" s="58" t="s">
        <v>59</v>
      </c>
      <c r="G15" s="58">
        <v>0.17</v>
      </c>
      <c r="H15" s="58">
        <v>0.17</v>
      </c>
      <c r="I15" s="2">
        <v>2.1</v>
      </c>
      <c r="J15" s="58">
        <v>2.1</v>
      </c>
      <c r="K15" s="58"/>
      <c r="L15" s="58"/>
      <c r="M15" s="58">
        <v>78589566</v>
      </c>
    </row>
    <row r="16" spans="1:46" x14ac:dyDescent="0.3">
      <c r="A16" s="3">
        <v>45413</v>
      </c>
      <c r="B16" s="58"/>
      <c r="C16" s="58"/>
      <c r="D16" s="58"/>
      <c r="E16" s="58"/>
      <c r="F16" s="58"/>
      <c r="G16" s="58"/>
      <c r="H16" s="58"/>
      <c r="I16" s="2" t="s">
        <v>61</v>
      </c>
      <c r="J16" s="58"/>
      <c r="K16" s="58"/>
      <c r="L16" s="58"/>
      <c r="M16" s="58"/>
    </row>
    <row r="17" spans="1:13" x14ac:dyDescent="0.3">
      <c r="A17" s="3">
        <v>45413</v>
      </c>
      <c r="B17" s="58" t="s">
        <v>68</v>
      </c>
      <c r="C17" s="58" t="s">
        <v>69</v>
      </c>
      <c r="D17" s="58">
        <v>3063378</v>
      </c>
      <c r="E17" s="58">
        <v>2</v>
      </c>
      <c r="F17" s="58" t="s">
        <v>59</v>
      </c>
      <c r="G17" s="58">
        <v>0.08</v>
      </c>
      <c r="H17" s="58">
        <v>0.16</v>
      </c>
      <c r="I17" s="2">
        <v>1.1000000000000001</v>
      </c>
      <c r="J17" s="58">
        <v>2.2000000000000002</v>
      </c>
      <c r="K17" s="58"/>
      <c r="L17" s="58"/>
      <c r="M17" s="58">
        <v>67880681</v>
      </c>
    </row>
    <row r="18" spans="1:13" x14ac:dyDescent="0.3">
      <c r="A18" s="3">
        <v>45413</v>
      </c>
      <c r="B18" s="58"/>
      <c r="C18" s="58"/>
      <c r="D18" s="58"/>
      <c r="E18" s="58"/>
      <c r="F18" s="58"/>
      <c r="G18" s="58"/>
      <c r="H18" s="58"/>
      <c r="I18" s="2" t="s">
        <v>61</v>
      </c>
      <c r="J18" s="58"/>
      <c r="K18" s="58"/>
      <c r="L18" s="58"/>
      <c r="M18" s="58"/>
    </row>
    <row r="19" spans="1:13" x14ac:dyDescent="0.3">
      <c r="A19" s="3">
        <v>45413</v>
      </c>
      <c r="B19" s="58" t="s">
        <v>68</v>
      </c>
      <c r="C19" s="58" t="s">
        <v>70</v>
      </c>
      <c r="D19" s="58">
        <v>3269435</v>
      </c>
      <c r="E19" s="58">
        <v>3</v>
      </c>
      <c r="F19" s="58" t="s">
        <v>59</v>
      </c>
      <c r="G19" s="58">
        <v>7.0000000000000007E-2</v>
      </c>
      <c r="H19" s="58">
        <v>0.2</v>
      </c>
      <c r="I19" s="2">
        <v>0.75</v>
      </c>
      <c r="J19" s="58">
        <v>2.25</v>
      </c>
      <c r="K19" s="58"/>
      <c r="L19" s="58"/>
      <c r="M19" s="58">
        <v>81301961</v>
      </c>
    </row>
    <row r="20" spans="1:13" x14ac:dyDescent="0.3">
      <c r="A20" s="3">
        <v>45413</v>
      </c>
      <c r="B20" s="58"/>
      <c r="C20" s="58"/>
      <c r="D20" s="58"/>
      <c r="E20" s="58"/>
      <c r="F20" s="58"/>
      <c r="G20" s="58"/>
      <c r="H20" s="58"/>
      <c r="I20" s="2" t="s">
        <v>61</v>
      </c>
      <c r="J20" s="58"/>
      <c r="K20" s="58"/>
      <c r="L20" s="58"/>
      <c r="M20" s="58"/>
    </row>
    <row r="21" spans="1:13" x14ac:dyDescent="0.3">
      <c r="A21" s="3">
        <v>45413</v>
      </c>
      <c r="B21" s="58" t="s">
        <v>68</v>
      </c>
      <c r="C21" s="58" t="s">
        <v>71</v>
      </c>
      <c r="D21" s="58">
        <v>3063255</v>
      </c>
      <c r="E21" s="58">
        <v>2</v>
      </c>
      <c r="F21" s="58" t="s">
        <v>59</v>
      </c>
      <c r="G21" s="58">
        <v>0.05</v>
      </c>
      <c r="H21" s="58">
        <v>0.1</v>
      </c>
      <c r="I21" s="2">
        <v>1.1000000000000001</v>
      </c>
      <c r="J21" s="58">
        <v>2.2000000000000002</v>
      </c>
      <c r="K21" s="58"/>
      <c r="L21" s="58"/>
      <c r="M21" s="58">
        <v>67879770</v>
      </c>
    </row>
    <row r="22" spans="1:13" x14ac:dyDescent="0.3">
      <c r="A22" s="3">
        <v>45413</v>
      </c>
      <c r="B22" s="58"/>
      <c r="C22" s="58"/>
      <c r="D22" s="58"/>
      <c r="E22" s="58"/>
      <c r="F22" s="58"/>
      <c r="G22" s="58"/>
      <c r="H22" s="58"/>
      <c r="I22" s="2" t="s">
        <v>61</v>
      </c>
      <c r="J22" s="58"/>
      <c r="K22" s="58"/>
      <c r="L22" s="58"/>
      <c r="M22" s="58"/>
    </row>
    <row r="23" spans="1:13" x14ac:dyDescent="0.3">
      <c r="A23" s="3">
        <v>45413</v>
      </c>
      <c r="B23" s="58" t="s">
        <v>68</v>
      </c>
      <c r="C23" s="58" t="s">
        <v>72</v>
      </c>
      <c r="D23" s="58">
        <v>3269275</v>
      </c>
      <c r="E23" s="58">
        <v>9</v>
      </c>
      <c r="F23" s="58" t="s">
        <v>59</v>
      </c>
      <c r="G23" s="58">
        <v>7.0000000000000007E-2</v>
      </c>
      <c r="H23" s="58">
        <v>0.63</v>
      </c>
      <c r="I23" s="2">
        <v>1.1000000000000001</v>
      </c>
      <c r="J23" s="58">
        <v>9.9</v>
      </c>
      <c r="K23" s="58"/>
      <c r="L23" s="58"/>
      <c r="M23" s="58">
        <v>81301454</v>
      </c>
    </row>
    <row r="24" spans="1:13" x14ac:dyDescent="0.3">
      <c r="A24" s="3">
        <v>45413</v>
      </c>
      <c r="B24" s="58"/>
      <c r="C24" s="58"/>
      <c r="D24" s="58"/>
      <c r="E24" s="58"/>
      <c r="F24" s="58"/>
      <c r="G24" s="58"/>
      <c r="H24" s="58"/>
      <c r="I24" s="2" t="s">
        <v>61</v>
      </c>
      <c r="J24" s="58"/>
      <c r="K24" s="58"/>
      <c r="L24" s="58"/>
      <c r="M24" s="58"/>
    </row>
    <row r="25" spans="1:13" x14ac:dyDescent="0.3">
      <c r="A25" s="3">
        <v>45413</v>
      </c>
      <c r="B25" s="58" t="s">
        <v>68</v>
      </c>
      <c r="C25" s="58" t="s">
        <v>73</v>
      </c>
      <c r="D25" s="58">
        <v>3305034</v>
      </c>
      <c r="E25" s="58">
        <v>6</v>
      </c>
      <c r="F25" s="58" t="s">
        <v>59</v>
      </c>
      <c r="G25" s="58">
        <v>0</v>
      </c>
      <c r="H25" s="58">
        <v>0.01</v>
      </c>
      <c r="I25" s="2">
        <v>1</v>
      </c>
      <c r="J25" s="58">
        <v>6</v>
      </c>
      <c r="K25" s="58"/>
      <c r="L25" s="58"/>
      <c r="M25" s="58">
        <v>89426991</v>
      </c>
    </row>
    <row r="26" spans="1:13" x14ac:dyDescent="0.3">
      <c r="A26" s="3">
        <v>45413</v>
      </c>
      <c r="B26" s="58"/>
      <c r="C26" s="58"/>
      <c r="D26" s="58"/>
      <c r="E26" s="58"/>
      <c r="F26" s="58"/>
      <c r="G26" s="58"/>
      <c r="H26" s="58"/>
      <c r="I26" s="2" t="s">
        <v>61</v>
      </c>
      <c r="J26" s="58"/>
      <c r="K26" s="58"/>
      <c r="L26" s="58"/>
      <c r="M26" s="58"/>
    </row>
    <row r="27" spans="1:13" ht="15" customHeight="1" x14ac:dyDescent="0.3">
      <c r="A27" s="3">
        <v>45413</v>
      </c>
      <c r="B27" s="58" t="s">
        <v>68</v>
      </c>
      <c r="C27" s="58" t="s">
        <v>74</v>
      </c>
      <c r="D27" s="58">
        <v>5057753932602</v>
      </c>
      <c r="E27" s="58">
        <v>6</v>
      </c>
      <c r="F27" s="58" t="s">
        <v>59</v>
      </c>
      <c r="G27" s="58">
        <v>0.44</v>
      </c>
      <c r="H27" s="58">
        <v>2.65</v>
      </c>
      <c r="I27" s="2">
        <v>1.2</v>
      </c>
      <c r="J27" s="58">
        <v>7.5</v>
      </c>
      <c r="K27" s="58"/>
      <c r="L27" s="58"/>
      <c r="M27" s="58">
        <v>87585326</v>
      </c>
    </row>
    <row r="28" spans="1:13" x14ac:dyDescent="0.3">
      <c r="A28" s="3">
        <v>45413</v>
      </c>
      <c r="B28" s="58"/>
      <c r="C28" s="58"/>
      <c r="D28" s="58"/>
      <c r="E28" s="58"/>
      <c r="F28" s="58"/>
      <c r="G28" s="58"/>
      <c r="H28" s="58"/>
      <c r="I28" s="2" t="s">
        <v>61</v>
      </c>
      <c r="J28" s="58"/>
      <c r="K28" s="58"/>
      <c r="L28" s="58"/>
      <c r="M28" s="58"/>
    </row>
    <row r="29" spans="1:13" x14ac:dyDescent="0.3">
      <c r="A29" s="3">
        <v>45413</v>
      </c>
      <c r="B29" s="58" t="s">
        <v>68</v>
      </c>
      <c r="C29" s="58" t="s">
        <v>75</v>
      </c>
      <c r="D29" s="58">
        <v>3277621</v>
      </c>
      <c r="E29" s="58">
        <v>6</v>
      </c>
      <c r="F29" s="58" t="s">
        <v>59</v>
      </c>
      <c r="G29" s="58">
        <v>0.08</v>
      </c>
      <c r="H29" s="58">
        <v>0.46</v>
      </c>
      <c r="I29" s="2">
        <v>1.2</v>
      </c>
      <c r="J29" s="58">
        <v>7.2</v>
      </c>
      <c r="K29" s="58"/>
      <c r="L29" s="58"/>
      <c r="M29" s="58">
        <v>83688234</v>
      </c>
    </row>
    <row r="30" spans="1:13" x14ac:dyDescent="0.3">
      <c r="A30" s="3">
        <v>45413</v>
      </c>
      <c r="B30" s="58"/>
      <c r="C30" s="58"/>
      <c r="D30" s="58"/>
      <c r="E30" s="58"/>
      <c r="F30" s="58"/>
      <c r="G30" s="58"/>
      <c r="H30" s="58"/>
      <c r="I30" s="2" t="s">
        <v>61</v>
      </c>
      <c r="J30" s="58"/>
      <c r="K30" s="58"/>
      <c r="L30" s="58"/>
      <c r="M30" s="58"/>
    </row>
    <row r="31" spans="1:13" x14ac:dyDescent="0.3">
      <c r="A31" s="3">
        <v>45413</v>
      </c>
      <c r="B31" s="58" t="s">
        <v>68</v>
      </c>
      <c r="C31" s="58" t="s">
        <v>76</v>
      </c>
      <c r="D31" s="58">
        <v>3063330</v>
      </c>
      <c r="E31" s="58">
        <v>7</v>
      </c>
      <c r="F31" s="58" t="s">
        <v>59</v>
      </c>
      <c r="G31" s="58">
        <v>0.08</v>
      </c>
      <c r="H31" s="58">
        <v>0.56000000000000005</v>
      </c>
      <c r="I31" s="2">
        <v>1.1000000000000001</v>
      </c>
      <c r="J31" s="58">
        <v>7.7</v>
      </c>
      <c r="K31" s="58"/>
      <c r="L31" s="58"/>
      <c r="M31" s="58">
        <v>67880462</v>
      </c>
    </row>
    <row r="32" spans="1:13" x14ac:dyDescent="0.3">
      <c r="A32" s="3">
        <v>45413</v>
      </c>
      <c r="B32" s="58"/>
      <c r="C32" s="58"/>
      <c r="D32" s="58"/>
      <c r="E32" s="58"/>
      <c r="F32" s="58"/>
      <c r="G32" s="58"/>
      <c r="H32" s="58"/>
      <c r="I32" s="2" t="s">
        <v>61</v>
      </c>
      <c r="J32" s="58"/>
      <c r="K32" s="58"/>
      <c r="L32" s="58"/>
      <c r="M32" s="58"/>
    </row>
    <row r="33" spans="1:13" ht="15" customHeight="1" x14ac:dyDescent="0.3">
      <c r="A33" s="3">
        <v>45413</v>
      </c>
      <c r="B33" s="58" t="s">
        <v>68</v>
      </c>
      <c r="C33" s="58" t="s">
        <v>77</v>
      </c>
      <c r="D33" s="58">
        <v>5057753912444</v>
      </c>
      <c r="E33" s="58">
        <v>3</v>
      </c>
      <c r="F33" s="58" t="s">
        <v>59</v>
      </c>
      <c r="G33" s="58">
        <v>0.22</v>
      </c>
      <c r="H33" s="58">
        <v>0.67</v>
      </c>
      <c r="I33" s="2">
        <v>0.9</v>
      </c>
      <c r="J33" s="58">
        <v>2.7</v>
      </c>
      <c r="K33" s="58"/>
      <c r="L33" s="58"/>
      <c r="M33" s="58">
        <v>87542625</v>
      </c>
    </row>
    <row r="34" spans="1:13" x14ac:dyDescent="0.3">
      <c r="A34" s="3">
        <v>45413</v>
      </c>
      <c r="B34" s="58"/>
      <c r="C34" s="58"/>
      <c r="D34" s="58"/>
      <c r="E34" s="58"/>
      <c r="F34" s="58"/>
      <c r="G34" s="58"/>
      <c r="H34" s="58"/>
      <c r="I34" s="2" t="s">
        <v>61</v>
      </c>
      <c r="J34" s="58"/>
      <c r="K34" s="58"/>
      <c r="L34" s="58"/>
      <c r="M34" s="58"/>
    </row>
    <row r="35" spans="1:13" x14ac:dyDescent="0.3">
      <c r="A35" s="3">
        <v>45413</v>
      </c>
      <c r="B35" s="58" t="s">
        <v>68</v>
      </c>
      <c r="C35" s="58" t="s">
        <v>78</v>
      </c>
      <c r="D35" s="58">
        <v>3269336</v>
      </c>
      <c r="E35" s="58">
        <v>1</v>
      </c>
      <c r="F35" s="58" t="s">
        <v>59</v>
      </c>
      <c r="G35" s="58">
        <v>0.09</v>
      </c>
      <c r="H35" s="58">
        <v>0.09</v>
      </c>
      <c r="I35" s="2">
        <v>1.1000000000000001</v>
      </c>
      <c r="J35" s="58">
        <v>1.1000000000000001</v>
      </c>
      <c r="K35" s="58"/>
      <c r="L35" s="58"/>
      <c r="M35" s="58">
        <v>81301598</v>
      </c>
    </row>
    <row r="36" spans="1:13" x14ac:dyDescent="0.3">
      <c r="A36" s="3">
        <v>45413</v>
      </c>
      <c r="B36" s="58"/>
      <c r="C36" s="58"/>
      <c r="D36" s="58"/>
      <c r="E36" s="58"/>
      <c r="F36" s="58"/>
      <c r="G36" s="58"/>
      <c r="H36" s="58"/>
      <c r="I36" s="2" t="s">
        <v>61</v>
      </c>
      <c r="J36" s="58"/>
      <c r="K36" s="58"/>
      <c r="L36" s="58"/>
      <c r="M36" s="58"/>
    </row>
    <row r="37" spans="1:13" x14ac:dyDescent="0.3">
      <c r="A37" s="3">
        <v>45413</v>
      </c>
      <c r="B37" s="58" t="s">
        <v>68</v>
      </c>
      <c r="C37" s="58" t="s">
        <v>79</v>
      </c>
      <c r="D37" s="58">
        <v>3269299</v>
      </c>
      <c r="E37" s="58">
        <v>5</v>
      </c>
      <c r="F37" s="58" t="s">
        <v>59</v>
      </c>
      <c r="G37" s="58">
        <v>0.09</v>
      </c>
      <c r="H37" s="58">
        <v>0.45</v>
      </c>
      <c r="I37" s="2">
        <v>1.1000000000000001</v>
      </c>
      <c r="J37" s="58">
        <v>5.5</v>
      </c>
      <c r="K37" s="58"/>
      <c r="L37" s="58"/>
      <c r="M37" s="58">
        <v>81301517</v>
      </c>
    </row>
    <row r="38" spans="1:13" x14ac:dyDescent="0.3">
      <c r="A38" s="3">
        <v>45413</v>
      </c>
      <c r="B38" s="58"/>
      <c r="C38" s="58"/>
      <c r="D38" s="58"/>
      <c r="E38" s="58"/>
      <c r="F38" s="58"/>
      <c r="G38" s="58"/>
      <c r="H38" s="58"/>
      <c r="I38" s="2" t="s">
        <v>61</v>
      </c>
      <c r="J38" s="58"/>
      <c r="K38" s="58"/>
      <c r="L38" s="58"/>
      <c r="M38" s="58"/>
    </row>
    <row r="39" spans="1:13" x14ac:dyDescent="0.3">
      <c r="A39" s="3">
        <v>45413</v>
      </c>
      <c r="B39" s="58" t="s">
        <v>68</v>
      </c>
      <c r="C39" s="58" t="s">
        <v>80</v>
      </c>
      <c r="D39" s="58">
        <v>9669</v>
      </c>
      <c r="E39" s="58">
        <v>7</v>
      </c>
      <c r="F39" s="58" t="s">
        <v>59</v>
      </c>
      <c r="G39" s="58">
        <v>0.09</v>
      </c>
      <c r="H39" s="58">
        <v>0.66</v>
      </c>
      <c r="I39" s="2">
        <v>1.1000000000000001</v>
      </c>
      <c r="J39" s="58">
        <v>7.7</v>
      </c>
      <c r="K39" s="58"/>
      <c r="L39" s="58"/>
      <c r="M39" s="58">
        <v>52412171</v>
      </c>
    </row>
    <row r="40" spans="1:13" x14ac:dyDescent="0.3">
      <c r="A40" s="3">
        <v>45413</v>
      </c>
      <c r="B40" s="58"/>
      <c r="C40" s="58"/>
      <c r="D40" s="58"/>
      <c r="E40" s="58"/>
      <c r="F40" s="58"/>
      <c r="G40" s="58"/>
      <c r="H40" s="58"/>
      <c r="I40" s="2" t="s">
        <v>61</v>
      </c>
      <c r="J40" s="58"/>
      <c r="K40" s="58"/>
      <c r="L40" s="58"/>
      <c r="M40" s="58"/>
    </row>
    <row r="41" spans="1:13" ht="15" customHeight="1" x14ac:dyDescent="0.3">
      <c r="A41" s="3">
        <v>45413</v>
      </c>
      <c r="B41" s="58" t="s">
        <v>81</v>
      </c>
      <c r="C41" s="58" t="s">
        <v>82</v>
      </c>
      <c r="D41" s="58">
        <v>5057753937362</v>
      </c>
      <c r="E41" s="58">
        <v>1</v>
      </c>
      <c r="F41" s="58" t="s">
        <v>59</v>
      </c>
      <c r="G41" s="58">
        <v>0.11</v>
      </c>
      <c r="H41" s="58">
        <v>0.11</v>
      </c>
      <c r="I41" s="2">
        <v>1.6</v>
      </c>
      <c r="J41" s="58">
        <v>1.6</v>
      </c>
      <c r="K41" s="58"/>
      <c r="L41" s="58"/>
      <c r="M41" s="58">
        <v>88632454</v>
      </c>
    </row>
    <row r="42" spans="1:13" x14ac:dyDescent="0.3">
      <c r="A42" s="3">
        <v>45413</v>
      </c>
      <c r="B42" s="58"/>
      <c r="C42" s="58"/>
      <c r="D42" s="58"/>
      <c r="E42" s="58"/>
      <c r="F42" s="58"/>
      <c r="G42" s="58"/>
      <c r="H42" s="58"/>
      <c r="I42" s="2" t="s">
        <v>61</v>
      </c>
      <c r="J42" s="58"/>
      <c r="K42" s="58"/>
      <c r="L42" s="58"/>
      <c r="M42" s="58"/>
    </row>
    <row r="43" spans="1:13" ht="15" customHeight="1" x14ac:dyDescent="0.3">
      <c r="A43" s="3">
        <v>45413</v>
      </c>
      <c r="B43" s="58" t="s">
        <v>83</v>
      </c>
      <c r="C43" s="58" t="s">
        <v>84</v>
      </c>
      <c r="D43" s="58">
        <v>5052003444270</v>
      </c>
      <c r="E43" s="58">
        <v>2</v>
      </c>
      <c r="F43" s="58" t="s">
        <v>59</v>
      </c>
      <c r="G43" s="58">
        <v>0.16</v>
      </c>
      <c r="H43" s="58">
        <v>0.32</v>
      </c>
      <c r="I43" s="2">
        <v>0.75</v>
      </c>
      <c r="J43" s="58">
        <v>1.7</v>
      </c>
      <c r="K43" s="58"/>
      <c r="L43" s="58"/>
      <c r="M43" s="58">
        <v>50194125</v>
      </c>
    </row>
    <row r="44" spans="1:13" x14ac:dyDescent="0.3">
      <c r="A44" s="3">
        <v>45413</v>
      </c>
      <c r="B44" s="58"/>
      <c r="C44" s="58"/>
      <c r="D44" s="58"/>
      <c r="E44" s="58"/>
      <c r="F44" s="58"/>
      <c r="G44" s="58"/>
      <c r="H44" s="58"/>
      <c r="I44" s="2" t="s">
        <v>61</v>
      </c>
      <c r="J44" s="58"/>
      <c r="K44" s="58"/>
      <c r="L44" s="58"/>
      <c r="M44" s="58"/>
    </row>
    <row r="45" spans="1:13" ht="15" customHeight="1" x14ac:dyDescent="0.3">
      <c r="A45" s="3">
        <v>45413</v>
      </c>
      <c r="B45" s="58" t="s">
        <v>83</v>
      </c>
      <c r="C45" s="58" t="s">
        <v>85</v>
      </c>
      <c r="D45" s="58">
        <v>5059697683732</v>
      </c>
      <c r="E45" s="58">
        <v>1</v>
      </c>
      <c r="F45" s="58" t="s">
        <v>59</v>
      </c>
      <c r="G45" s="58">
        <v>0.21</v>
      </c>
      <c r="H45" s="58">
        <v>0.21</v>
      </c>
      <c r="I45" s="2">
        <v>3</v>
      </c>
      <c r="J45" s="58">
        <v>3</v>
      </c>
      <c r="K45" s="58"/>
      <c r="L45" s="58"/>
      <c r="M45" s="58">
        <v>92544593</v>
      </c>
    </row>
    <row r="46" spans="1:13" x14ac:dyDescent="0.3">
      <c r="A46" s="3">
        <v>45413</v>
      </c>
      <c r="B46" s="58"/>
      <c r="C46" s="58"/>
      <c r="D46" s="58"/>
      <c r="E46" s="58"/>
      <c r="F46" s="58"/>
      <c r="G46" s="58"/>
      <c r="H46" s="58"/>
      <c r="I46" s="2" t="s">
        <v>61</v>
      </c>
      <c r="J46" s="58"/>
      <c r="K46" s="58"/>
      <c r="L46" s="58"/>
      <c r="M46" s="58"/>
    </row>
    <row r="47" spans="1:13" ht="15" customHeight="1" x14ac:dyDescent="0.3">
      <c r="A47" s="3">
        <v>45413</v>
      </c>
      <c r="B47" s="58" t="s">
        <v>83</v>
      </c>
      <c r="C47" s="58" t="s">
        <v>86</v>
      </c>
      <c r="D47" s="58">
        <v>5060150940002</v>
      </c>
      <c r="E47" s="58">
        <v>5</v>
      </c>
      <c r="F47" s="58" t="s">
        <v>59</v>
      </c>
      <c r="G47" s="58">
        <v>0.53</v>
      </c>
      <c r="H47" s="58">
        <v>2.63</v>
      </c>
      <c r="I47" s="2">
        <v>3.3</v>
      </c>
      <c r="J47" s="58">
        <v>19</v>
      </c>
      <c r="K47" s="58"/>
      <c r="L47" s="58"/>
      <c r="M47" s="58">
        <v>65859856</v>
      </c>
    </row>
    <row r="48" spans="1:13" x14ac:dyDescent="0.3">
      <c r="A48" s="3">
        <v>45413</v>
      </c>
      <c r="B48" s="58"/>
      <c r="C48" s="58"/>
      <c r="D48" s="58"/>
      <c r="E48" s="58"/>
      <c r="F48" s="58"/>
      <c r="G48" s="58"/>
      <c r="H48" s="58"/>
      <c r="I48" s="2" t="s">
        <v>61</v>
      </c>
      <c r="J48" s="58"/>
      <c r="K48" s="58"/>
      <c r="L48" s="58"/>
      <c r="M48" s="58"/>
    </row>
    <row r="49" spans="1:13" ht="15" customHeight="1" x14ac:dyDescent="0.3">
      <c r="A49" s="3">
        <v>45413</v>
      </c>
      <c r="B49" s="58" t="s">
        <v>83</v>
      </c>
      <c r="C49" s="58" t="s">
        <v>87</v>
      </c>
      <c r="D49" s="58">
        <v>5059697728150</v>
      </c>
      <c r="E49" s="58">
        <v>1</v>
      </c>
      <c r="F49" s="58" t="s">
        <v>59</v>
      </c>
      <c r="G49" s="58">
        <v>0.44</v>
      </c>
      <c r="H49" s="58">
        <v>0.44</v>
      </c>
      <c r="I49" s="2">
        <v>3.25</v>
      </c>
      <c r="J49" s="58">
        <v>3.5</v>
      </c>
      <c r="K49" s="58"/>
      <c r="L49" s="58"/>
      <c r="M49" s="58">
        <v>89936617</v>
      </c>
    </row>
    <row r="50" spans="1:13" x14ac:dyDescent="0.3">
      <c r="A50" s="3">
        <v>45413</v>
      </c>
      <c r="B50" s="58"/>
      <c r="C50" s="58"/>
      <c r="D50" s="58"/>
      <c r="E50" s="58"/>
      <c r="F50" s="58"/>
      <c r="G50" s="58"/>
      <c r="H50" s="58"/>
      <c r="I50" s="2" t="s">
        <v>61</v>
      </c>
      <c r="J50" s="58"/>
      <c r="K50" s="58"/>
      <c r="L50" s="58"/>
      <c r="M50" s="58"/>
    </row>
    <row r="51" spans="1:13" ht="15" customHeight="1" x14ac:dyDescent="0.3">
      <c r="A51" s="3">
        <v>45413</v>
      </c>
      <c r="B51" s="58" t="s">
        <v>83</v>
      </c>
      <c r="C51" s="58" t="s">
        <v>88</v>
      </c>
      <c r="D51" s="58">
        <v>5059697762635</v>
      </c>
      <c r="E51" s="58">
        <v>2</v>
      </c>
      <c r="F51" s="58" t="s">
        <v>59</v>
      </c>
      <c r="G51" s="58">
        <v>0.25</v>
      </c>
      <c r="H51" s="58">
        <v>0.5</v>
      </c>
      <c r="I51" s="2">
        <v>2.25</v>
      </c>
      <c r="J51" s="58">
        <v>4.3</v>
      </c>
      <c r="K51" s="58"/>
      <c r="L51" s="58"/>
      <c r="M51" s="58">
        <v>92438068</v>
      </c>
    </row>
    <row r="52" spans="1:13" x14ac:dyDescent="0.3">
      <c r="A52" s="3">
        <v>45413</v>
      </c>
      <c r="B52" s="58"/>
      <c r="C52" s="58"/>
      <c r="D52" s="58"/>
      <c r="E52" s="58"/>
      <c r="F52" s="58"/>
      <c r="G52" s="58"/>
      <c r="H52" s="58"/>
      <c r="I52" s="2" t="s">
        <v>61</v>
      </c>
      <c r="J52" s="58"/>
      <c r="K52" s="58"/>
      <c r="L52" s="58"/>
      <c r="M52" s="58"/>
    </row>
    <row r="53" spans="1:13" ht="15" customHeight="1" x14ac:dyDescent="0.3">
      <c r="A53" s="3">
        <v>45413</v>
      </c>
      <c r="B53" s="58" t="s">
        <v>83</v>
      </c>
      <c r="C53" s="58" t="s">
        <v>89</v>
      </c>
      <c r="D53" s="58">
        <v>5059697738265</v>
      </c>
      <c r="E53" s="58">
        <v>5</v>
      </c>
      <c r="F53" s="58" t="s">
        <v>59</v>
      </c>
      <c r="G53" s="58">
        <v>0.54</v>
      </c>
      <c r="H53" s="58">
        <v>2.7</v>
      </c>
      <c r="I53" s="2">
        <v>3.15</v>
      </c>
      <c r="J53" s="58">
        <v>15.75</v>
      </c>
      <c r="K53" s="58"/>
      <c r="L53" s="58"/>
      <c r="M53" s="58">
        <v>91715502</v>
      </c>
    </row>
    <row r="54" spans="1:13" x14ac:dyDescent="0.3">
      <c r="A54" s="3">
        <v>45413</v>
      </c>
      <c r="B54" s="58"/>
      <c r="C54" s="58"/>
      <c r="D54" s="58"/>
      <c r="E54" s="58"/>
      <c r="F54" s="58"/>
      <c r="G54" s="58"/>
      <c r="H54" s="58"/>
      <c r="I54" s="2" t="s">
        <v>61</v>
      </c>
      <c r="J54" s="58"/>
      <c r="K54" s="58"/>
      <c r="L54" s="58"/>
      <c r="M54" s="58"/>
    </row>
    <row r="55" spans="1:13" s="17" customFormat="1" ht="14.4" customHeight="1" x14ac:dyDescent="0.3">
      <c r="A55" s="15">
        <v>45414</v>
      </c>
      <c r="B55" s="58" t="s">
        <v>83</v>
      </c>
      <c r="C55" s="58" t="s">
        <v>90</v>
      </c>
      <c r="D55" s="58">
        <v>5000342001340</v>
      </c>
      <c r="E55" s="58">
        <v>2</v>
      </c>
      <c r="F55" s="58" t="s">
        <v>59</v>
      </c>
      <c r="G55" s="58">
        <v>0.42</v>
      </c>
      <c r="H55" s="58">
        <v>0.83</v>
      </c>
      <c r="I55" s="16">
        <v>3</v>
      </c>
      <c r="J55" s="58">
        <v>5.2</v>
      </c>
      <c r="K55" s="58"/>
      <c r="L55" s="58"/>
      <c r="M55" s="58">
        <v>93045820</v>
      </c>
    </row>
    <row r="56" spans="1:13" x14ac:dyDescent="0.3">
      <c r="A56" s="3">
        <v>45414</v>
      </c>
      <c r="B56" s="58"/>
      <c r="C56" s="58"/>
      <c r="D56" s="58"/>
      <c r="E56" s="58"/>
      <c r="F56" s="58"/>
      <c r="G56" s="58"/>
      <c r="H56" s="58"/>
      <c r="I56" s="2" t="s">
        <v>61</v>
      </c>
      <c r="J56" s="58"/>
      <c r="K56" s="58"/>
      <c r="L56" s="58"/>
      <c r="M56" s="58"/>
    </row>
    <row r="57" spans="1:13" ht="14.4" customHeight="1" x14ac:dyDescent="0.3">
      <c r="A57" s="3">
        <v>45414</v>
      </c>
      <c r="B57" s="58" t="s">
        <v>83</v>
      </c>
      <c r="C57" s="58" t="s">
        <v>91</v>
      </c>
      <c r="D57" s="58">
        <v>5059697734304</v>
      </c>
      <c r="E57" s="58">
        <v>1</v>
      </c>
      <c r="F57" s="58" t="s">
        <v>59</v>
      </c>
      <c r="G57" s="58">
        <v>0.34</v>
      </c>
      <c r="H57" s="58">
        <v>0.34</v>
      </c>
      <c r="I57" s="2">
        <v>3.75</v>
      </c>
      <c r="J57" s="58">
        <v>4.3</v>
      </c>
      <c r="K57" s="58"/>
      <c r="L57" s="58"/>
      <c r="M57" s="58">
        <v>92754315</v>
      </c>
    </row>
    <row r="58" spans="1:13" x14ac:dyDescent="0.3">
      <c r="A58" s="3">
        <v>45414</v>
      </c>
      <c r="B58" s="58"/>
      <c r="C58" s="58"/>
      <c r="D58" s="58"/>
      <c r="E58" s="58"/>
      <c r="F58" s="58"/>
      <c r="G58" s="58"/>
      <c r="H58" s="58"/>
      <c r="I58" s="2" t="s">
        <v>61</v>
      </c>
      <c r="J58" s="58"/>
      <c r="K58" s="58"/>
      <c r="L58" s="58"/>
      <c r="M58" s="58"/>
    </row>
    <row r="59" spans="1:13" ht="14.4" customHeight="1" x14ac:dyDescent="0.3">
      <c r="A59" s="3">
        <v>45414</v>
      </c>
      <c r="B59" s="58" t="s">
        <v>83</v>
      </c>
      <c r="C59" s="58" t="s">
        <v>92</v>
      </c>
      <c r="D59" s="58">
        <v>5059697749933</v>
      </c>
      <c r="E59" s="58">
        <v>1</v>
      </c>
      <c r="F59" s="58" t="s">
        <v>59</v>
      </c>
      <c r="G59" s="58">
        <v>0.31</v>
      </c>
      <c r="H59" s="58">
        <v>0.31</v>
      </c>
      <c r="I59" s="2">
        <v>3</v>
      </c>
      <c r="J59" s="58">
        <v>3</v>
      </c>
      <c r="K59" s="58"/>
      <c r="L59" s="58"/>
      <c r="M59" s="58">
        <v>91067364</v>
      </c>
    </row>
    <row r="60" spans="1:13" x14ac:dyDescent="0.3">
      <c r="A60" s="3">
        <v>45414</v>
      </c>
      <c r="B60" s="58"/>
      <c r="C60" s="58"/>
      <c r="D60" s="58"/>
      <c r="E60" s="58"/>
      <c r="F60" s="58"/>
      <c r="G60" s="58"/>
      <c r="H60" s="58"/>
      <c r="I60" s="2" t="s">
        <v>61</v>
      </c>
      <c r="J60" s="58"/>
      <c r="K60" s="58"/>
      <c r="L60" s="58"/>
      <c r="M60" s="58"/>
    </row>
    <row r="61" spans="1:13" ht="14.4" customHeight="1" x14ac:dyDescent="0.3">
      <c r="A61" s="3">
        <v>45414</v>
      </c>
      <c r="B61" s="58" t="s">
        <v>83</v>
      </c>
      <c r="C61" s="58" t="s">
        <v>93</v>
      </c>
      <c r="D61" s="58">
        <v>5059697704420</v>
      </c>
      <c r="E61" s="58">
        <v>4</v>
      </c>
      <c r="F61" s="58" t="s">
        <v>59</v>
      </c>
      <c r="G61" s="58">
        <v>0.32</v>
      </c>
      <c r="H61" s="58">
        <v>1.27</v>
      </c>
      <c r="I61" s="2">
        <v>3</v>
      </c>
      <c r="J61" s="58">
        <v>13.8</v>
      </c>
      <c r="K61" s="58"/>
      <c r="L61" s="58"/>
      <c r="M61" s="58">
        <v>92435716</v>
      </c>
    </row>
    <row r="62" spans="1:13" x14ac:dyDescent="0.3">
      <c r="A62" s="3">
        <v>45414</v>
      </c>
      <c r="B62" s="58"/>
      <c r="C62" s="58"/>
      <c r="D62" s="58"/>
      <c r="E62" s="58"/>
      <c r="F62" s="58"/>
      <c r="G62" s="58"/>
      <c r="H62" s="58"/>
      <c r="I62" s="2" t="s">
        <v>61</v>
      </c>
      <c r="J62" s="58"/>
      <c r="K62" s="58"/>
      <c r="L62" s="58"/>
      <c r="M62" s="58"/>
    </row>
    <row r="63" spans="1:13" ht="14.4" customHeight="1" x14ac:dyDescent="0.3">
      <c r="A63" s="3">
        <v>45414</v>
      </c>
      <c r="B63" s="58" t="s">
        <v>83</v>
      </c>
      <c r="C63" s="58" t="s">
        <v>94</v>
      </c>
      <c r="D63" s="58">
        <v>5019503034165</v>
      </c>
      <c r="E63" s="58">
        <v>3</v>
      </c>
      <c r="F63" s="58" t="s">
        <v>59</v>
      </c>
      <c r="G63" s="58">
        <v>0.11</v>
      </c>
      <c r="H63" s="58">
        <v>0.34</v>
      </c>
      <c r="I63" s="2">
        <v>2.75</v>
      </c>
      <c r="J63" s="58">
        <v>8.25</v>
      </c>
      <c r="K63" s="58"/>
      <c r="L63" s="58"/>
      <c r="M63" s="58">
        <v>85104589</v>
      </c>
    </row>
    <row r="64" spans="1:13" x14ac:dyDescent="0.3">
      <c r="A64" s="3">
        <v>45414</v>
      </c>
      <c r="B64" s="58"/>
      <c r="C64" s="58"/>
      <c r="D64" s="58"/>
      <c r="E64" s="58"/>
      <c r="F64" s="58"/>
      <c r="G64" s="58"/>
      <c r="H64" s="58"/>
      <c r="I64" s="2" t="s">
        <v>61</v>
      </c>
      <c r="J64" s="58"/>
      <c r="K64" s="58"/>
      <c r="L64" s="58"/>
      <c r="M64" s="58"/>
    </row>
    <row r="65" spans="1:13" ht="14.4" customHeight="1" x14ac:dyDescent="0.3">
      <c r="A65" s="3">
        <v>45414</v>
      </c>
      <c r="B65" s="58" t="s">
        <v>83</v>
      </c>
      <c r="C65" s="58" t="s">
        <v>95</v>
      </c>
      <c r="D65" s="58">
        <v>5059697695940</v>
      </c>
      <c r="E65" s="58">
        <v>1</v>
      </c>
      <c r="F65" s="58" t="s">
        <v>59</v>
      </c>
      <c r="G65" s="58">
        <v>0.42</v>
      </c>
      <c r="H65" s="58">
        <v>0.42</v>
      </c>
      <c r="I65" s="2">
        <v>4.5</v>
      </c>
      <c r="J65" s="58">
        <v>4.5</v>
      </c>
      <c r="K65" s="58"/>
      <c r="L65" s="58"/>
      <c r="M65" s="58">
        <v>90931777</v>
      </c>
    </row>
    <row r="66" spans="1:13" x14ac:dyDescent="0.3">
      <c r="A66" s="3">
        <v>45414</v>
      </c>
      <c r="B66" s="58"/>
      <c r="C66" s="58"/>
      <c r="D66" s="58"/>
      <c r="E66" s="58"/>
      <c r="F66" s="58"/>
      <c r="G66" s="58"/>
      <c r="H66" s="58"/>
      <c r="I66" s="2" t="s">
        <v>61</v>
      </c>
      <c r="J66" s="58"/>
      <c r="K66" s="58"/>
      <c r="L66" s="58"/>
      <c r="M66" s="58"/>
    </row>
    <row r="67" spans="1:13" ht="14.4" customHeight="1" x14ac:dyDescent="0.3">
      <c r="A67" s="3">
        <v>45414</v>
      </c>
      <c r="B67" s="58" t="s">
        <v>83</v>
      </c>
      <c r="C67" s="58" t="s">
        <v>96</v>
      </c>
      <c r="D67" s="58">
        <v>5036589203896</v>
      </c>
      <c r="E67" s="58">
        <v>1</v>
      </c>
      <c r="F67" s="58" t="s">
        <v>59</v>
      </c>
      <c r="G67" s="58">
        <v>0.44</v>
      </c>
      <c r="H67" s="58">
        <v>0.44</v>
      </c>
      <c r="I67" s="2">
        <v>2.9</v>
      </c>
      <c r="J67" s="58">
        <v>2.9</v>
      </c>
      <c r="K67" s="58"/>
      <c r="L67" s="58"/>
      <c r="M67" s="58">
        <v>66165631</v>
      </c>
    </row>
    <row r="68" spans="1:13" x14ac:dyDescent="0.3">
      <c r="A68" s="3">
        <v>45414</v>
      </c>
      <c r="B68" s="58"/>
      <c r="C68" s="58"/>
      <c r="D68" s="58"/>
      <c r="E68" s="58"/>
      <c r="F68" s="58"/>
      <c r="G68" s="58"/>
      <c r="H68" s="58"/>
      <c r="I68" s="2" t="s">
        <v>61</v>
      </c>
      <c r="J68" s="58"/>
      <c r="K68" s="58"/>
      <c r="L68" s="58"/>
      <c r="M68" s="58"/>
    </row>
    <row r="69" spans="1:13" x14ac:dyDescent="0.3">
      <c r="A69" s="3">
        <v>45414</v>
      </c>
      <c r="B69" s="58" t="s">
        <v>57</v>
      </c>
      <c r="C69" s="58" t="s">
        <v>97</v>
      </c>
      <c r="D69" s="58">
        <v>3471319</v>
      </c>
      <c r="E69" s="58">
        <v>3</v>
      </c>
      <c r="F69" s="58" t="s">
        <v>59</v>
      </c>
      <c r="G69" s="58">
        <v>0.32</v>
      </c>
      <c r="H69" s="58">
        <v>0.97</v>
      </c>
      <c r="I69" s="2">
        <v>1.5</v>
      </c>
      <c r="J69" s="58">
        <v>4.5</v>
      </c>
      <c r="K69" s="58"/>
      <c r="L69" s="58"/>
      <c r="M69" s="58">
        <v>91826428</v>
      </c>
    </row>
    <row r="70" spans="1:13" x14ac:dyDescent="0.3">
      <c r="A70" s="3">
        <v>45414</v>
      </c>
      <c r="B70" s="58"/>
      <c r="C70" s="58"/>
      <c r="D70" s="58"/>
      <c r="E70" s="58"/>
      <c r="F70" s="58"/>
      <c r="G70" s="58"/>
      <c r="H70" s="58"/>
      <c r="I70" s="2" t="s">
        <v>61</v>
      </c>
      <c r="J70" s="58"/>
      <c r="K70" s="58"/>
      <c r="L70" s="58"/>
      <c r="M70" s="58"/>
    </row>
    <row r="71" spans="1:13" x14ac:dyDescent="0.3">
      <c r="A71" s="3">
        <v>45414</v>
      </c>
      <c r="B71" s="58" t="s">
        <v>57</v>
      </c>
      <c r="C71" s="58" t="s">
        <v>98</v>
      </c>
      <c r="D71" s="58">
        <v>3424773</v>
      </c>
      <c r="E71" s="58">
        <v>1</v>
      </c>
      <c r="F71" s="58" t="s">
        <v>59</v>
      </c>
      <c r="G71" s="58">
        <v>0.33</v>
      </c>
      <c r="H71" s="58">
        <v>0.33</v>
      </c>
      <c r="I71" s="2">
        <v>1.5</v>
      </c>
      <c r="J71" s="58">
        <v>1.5</v>
      </c>
      <c r="K71" s="58"/>
      <c r="L71" s="58"/>
      <c r="M71" s="58">
        <v>92332446</v>
      </c>
    </row>
    <row r="72" spans="1:13" x14ac:dyDescent="0.3">
      <c r="A72" s="3">
        <v>45414</v>
      </c>
      <c r="B72" s="58"/>
      <c r="C72" s="58"/>
      <c r="D72" s="58"/>
      <c r="E72" s="58"/>
      <c r="F72" s="58"/>
      <c r="G72" s="58"/>
      <c r="H72" s="58"/>
      <c r="I72" s="2" t="s">
        <v>61</v>
      </c>
      <c r="J72" s="58"/>
      <c r="K72" s="58"/>
      <c r="L72" s="58"/>
      <c r="M72" s="58"/>
    </row>
    <row r="73" spans="1:13" x14ac:dyDescent="0.3">
      <c r="A73" s="3">
        <v>45414</v>
      </c>
      <c r="B73" s="58" t="s">
        <v>68</v>
      </c>
      <c r="C73" s="58" t="s">
        <v>75</v>
      </c>
      <c r="D73" s="58">
        <v>3277621</v>
      </c>
      <c r="E73" s="58">
        <v>8</v>
      </c>
      <c r="F73" s="58" t="s">
        <v>59</v>
      </c>
      <c r="G73" s="58">
        <v>0.08</v>
      </c>
      <c r="H73" s="58">
        <v>0.62</v>
      </c>
      <c r="I73" s="2">
        <v>1.2</v>
      </c>
      <c r="J73" s="58">
        <v>9.6</v>
      </c>
      <c r="K73" s="58"/>
      <c r="L73" s="58"/>
      <c r="M73" s="58">
        <v>83688234</v>
      </c>
    </row>
    <row r="74" spans="1:13" x14ac:dyDescent="0.3">
      <c r="A74" s="3">
        <v>45414</v>
      </c>
      <c r="B74" s="58"/>
      <c r="C74" s="58"/>
      <c r="D74" s="58"/>
      <c r="E74" s="58"/>
      <c r="F74" s="58"/>
      <c r="G74" s="58"/>
      <c r="H74" s="58"/>
      <c r="I74" s="2" t="s">
        <v>61</v>
      </c>
      <c r="J74" s="58"/>
      <c r="K74" s="58"/>
      <c r="L74" s="58"/>
      <c r="M74" s="58"/>
    </row>
    <row r="75" spans="1:13" x14ac:dyDescent="0.3">
      <c r="A75" s="3">
        <v>45414</v>
      </c>
      <c r="B75" s="58" t="s">
        <v>68</v>
      </c>
      <c r="C75" s="58" t="s">
        <v>80</v>
      </c>
      <c r="D75" s="58">
        <v>9669</v>
      </c>
      <c r="E75" s="58">
        <v>1</v>
      </c>
      <c r="F75" s="58" t="s">
        <v>59</v>
      </c>
      <c r="G75" s="58">
        <v>0.09</v>
      </c>
      <c r="H75" s="58">
        <v>0.09</v>
      </c>
      <c r="I75" s="2">
        <v>1.1000000000000001</v>
      </c>
      <c r="J75" s="58">
        <v>1.1000000000000001</v>
      </c>
      <c r="K75" s="58"/>
      <c r="L75" s="58"/>
      <c r="M75" s="58">
        <v>52412171</v>
      </c>
    </row>
    <row r="76" spans="1:13" x14ac:dyDescent="0.3">
      <c r="A76" s="3">
        <v>45414</v>
      </c>
      <c r="B76" s="58"/>
      <c r="C76" s="58"/>
      <c r="D76" s="58"/>
      <c r="E76" s="58"/>
      <c r="F76" s="58"/>
      <c r="G76" s="58"/>
      <c r="H76" s="58"/>
      <c r="I76" s="2" t="s">
        <v>61</v>
      </c>
      <c r="J76" s="58"/>
      <c r="K76" s="58"/>
      <c r="L76" s="58"/>
      <c r="M76" s="58"/>
    </row>
    <row r="77" spans="1:13" x14ac:dyDescent="0.3">
      <c r="A77" s="3">
        <v>45414</v>
      </c>
      <c r="B77" s="58" t="s">
        <v>68</v>
      </c>
      <c r="C77" s="58" t="s">
        <v>71</v>
      </c>
      <c r="D77" s="58">
        <v>3063255</v>
      </c>
      <c r="E77" s="58">
        <v>2</v>
      </c>
      <c r="F77" s="58" t="s">
        <v>59</v>
      </c>
      <c r="G77" s="58">
        <v>0.05</v>
      </c>
      <c r="H77" s="58">
        <v>0.1</v>
      </c>
      <c r="I77" s="2">
        <v>1.1000000000000001</v>
      </c>
      <c r="J77" s="58">
        <v>2.2000000000000002</v>
      </c>
      <c r="K77" s="58"/>
      <c r="L77" s="58"/>
      <c r="M77" s="58">
        <v>67879770</v>
      </c>
    </row>
    <row r="78" spans="1:13" x14ac:dyDescent="0.3">
      <c r="A78" s="3">
        <v>45414</v>
      </c>
      <c r="B78" s="58"/>
      <c r="C78" s="58"/>
      <c r="D78" s="58"/>
      <c r="E78" s="58"/>
      <c r="F78" s="58"/>
      <c r="G78" s="58"/>
      <c r="H78" s="58"/>
      <c r="I78" s="2" t="s">
        <v>61</v>
      </c>
      <c r="J78" s="58"/>
      <c r="K78" s="58"/>
      <c r="L78" s="58"/>
      <c r="M78" s="58"/>
    </row>
    <row r="79" spans="1:13" ht="14.4" customHeight="1" x14ac:dyDescent="0.3">
      <c r="A79" s="3">
        <v>45414</v>
      </c>
      <c r="B79" s="58" t="s">
        <v>68</v>
      </c>
      <c r="C79" s="58" t="s">
        <v>99</v>
      </c>
      <c r="D79" s="58">
        <v>5010044010038</v>
      </c>
      <c r="E79" s="58">
        <v>1</v>
      </c>
      <c r="F79" s="58" t="s">
        <v>59</v>
      </c>
      <c r="G79" s="58">
        <v>0.3</v>
      </c>
      <c r="H79" s="58">
        <v>0.3</v>
      </c>
      <c r="I79" s="2">
        <v>2.6</v>
      </c>
      <c r="J79" s="58">
        <v>2.6</v>
      </c>
      <c r="K79" s="58"/>
      <c r="L79" s="58"/>
      <c r="M79" s="58">
        <v>91493901</v>
      </c>
    </row>
    <row r="80" spans="1:13" x14ac:dyDescent="0.3">
      <c r="A80" s="3">
        <v>45414</v>
      </c>
      <c r="B80" s="58"/>
      <c r="C80" s="58"/>
      <c r="D80" s="58"/>
      <c r="E80" s="58"/>
      <c r="F80" s="58"/>
      <c r="G80" s="58"/>
      <c r="H80" s="58"/>
      <c r="I80" s="2" t="s">
        <v>61</v>
      </c>
      <c r="J80" s="58"/>
      <c r="K80" s="58"/>
      <c r="L80" s="58"/>
      <c r="M80" s="58"/>
    </row>
    <row r="81" spans="1:13" x14ac:dyDescent="0.3">
      <c r="A81" s="3">
        <v>45414</v>
      </c>
      <c r="B81" s="58" t="s">
        <v>68</v>
      </c>
      <c r="C81" s="58" t="s">
        <v>73</v>
      </c>
      <c r="D81" s="58">
        <v>3305034</v>
      </c>
      <c r="E81" s="58">
        <v>6</v>
      </c>
      <c r="F81" s="58" t="s">
        <v>59</v>
      </c>
      <c r="G81" s="58">
        <v>0</v>
      </c>
      <c r="H81" s="58">
        <v>0.01</v>
      </c>
      <c r="I81" s="2">
        <v>1</v>
      </c>
      <c r="J81" s="58">
        <v>6</v>
      </c>
      <c r="K81" s="58"/>
      <c r="L81" s="58"/>
      <c r="M81" s="58">
        <v>89426991</v>
      </c>
    </row>
    <row r="82" spans="1:13" x14ac:dyDescent="0.3">
      <c r="A82" s="3">
        <v>45414</v>
      </c>
      <c r="B82" s="58"/>
      <c r="C82" s="58"/>
      <c r="D82" s="58"/>
      <c r="E82" s="58"/>
      <c r="F82" s="58"/>
      <c r="G82" s="58"/>
      <c r="H82" s="58"/>
      <c r="I82" s="2" t="s">
        <v>61</v>
      </c>
      <c r="J82" s="58"/>
      <c r="K82" s="58"/>
      <c r="L82" s="58"/>
      <c r="M82" s="58"/>
    </row>
    <row r="83" spans="1:13" x14ac:dyDescent="0.3">
      <c r="A83" s="3">
        <v>45414</v>
      </c>
      <c r="B83" s="58" t="s">
        <v>68</v>
      </c>
      <c r="C83" s="58" t="s">
        <v>100</v>
      </c>
      <c r="D83" s="58">
        <v>3220283</v>
      </c>
      <c r="E83" s="58">
        <v>3</v>
      </c>
      <c r="F83" s="58" t="s">
        <v>59</v>
      </c>
      <c r="G83" s="58">
        <v>0.1</v>
      </c>
      <c r="H83" s="58">
        <v>0.31</v>
      </c>
      <c r="I83" s="2">
        <v>1.1000000000000001</v>
      </c>
      <c r="J83" s="58">
        <v>3.3</v>
      </c>
      <c r="K83" s="58"/>
      <c r="L83" s="58"/>
      <c r="M83" s="58">
        <v>71425069</v>
      </c>
    </row>
    <row r="84" spans="1:13" x14ac:dyDescent="0.3">
      <c r="A84" s="3">
        <v>45414</v>
      </c>
      <c r="B84" s="58"/>
      <c r="C84" s="58"/>
      <c r="D84" s="58"/>
      <c r="E84" s="58"/>
      <c r="F84" s="58"/>
      <c r="G84" s="58"/>
      <c r="H84" s="58"/>
      <c r="I84" s="2" t="s">
        <v>61</v>
      </c>
      <c r="J84" s="58"/>
      <c r="K84" s="58"/>
      <c r="L84" s="58"/>
      <c r="M84" s="58"/>
    </row>
    <row r="85" spans="1:13" ht="14.4" customHeight="1" x14ac:dyDescent="0.3">
      <c r="A85" s="3">
        <v>45414</v>
      </c>
      <c r="B85" s="58" t="s">
        <v>68</v>
      </c>
      <c r="C85" s="58" t="s">
        <v>101</v>
      </c>
      <c r="D85" s="58">
        <v>5057545845882</v>
      </c>
      <c r="E85" s="58">
        <v>1</v>
      </c>
      <c r="F85" s="58" t="s">
        <v>59</v>
      </c>
      <c r="G85" s="58">
        <v>0.22</v>
      </c>
      <c r="H85" s="58">
        <v>0.22</v>
      </c>
      <c r="I85" s="2">
        <v>1.8</v>
      </c>
      <c r="J85" s="58">
        <v>1.8</v>
      </c>
      <c r="K85" s="58"/>
      <c r="L85" s="58"/>
      <c r="M85" s="58">
        <v>84800129</v>
      </c>
    </row>
    <row r="86" spans="1:13" x14ac:dyDescent="0.3">
      <c r="A86" s="3">
        <v>45414</v>
      </c>
      <c r="B86" s="58"/>
      <c r="C86" s="58"/>
      <c r="D86" s="58"/>
      <c r="E86" s="58"/>
      <c r="F86" s="58"/>
      <c r="G86" s="58"/>
      <c r="H86" s="58"/>
      <c r="I86" s="2" t="s">
        <v>61</v>
      </c>
      <c r="J86" s="58"/>
      <c r="K86" s="58"/>
      <c r="L86" s="58"/>
      <c r="M86" s="58"/>
    </row>
    <row r="87" spans="1:13" ht="14.4" customHeight="1" x14ac:dyDescent="0.3">
      <c r="A87" s="3">
        <v>45414</v>
      </c>
      <c r="B87" s="58" t="s">
        <v>68</v>
      </c>
      <c r="C87" s="58" t="s">
        <v>72</v>
      </c>
      <c r="D87" s="58">
        <v>3269275</v>
      </c>
      <c r="E87" s="58">
        <v>12</v>
      </c>
      <c r="F87" s="58" t="s">
        <v>59</v>
      </c>
      <c r="G87" s="58">
        <v>7.0000000000000007E-2</v>
      </c>
      <c r="H87" s="58">
        <v>0.84</v>
      </c>
      <c r="I87" s="2">
        <v>1.1000000000000001</v>
      </c>
      <c r="J87" s="58">
        <v>13.2</v>
      </c>
      <c r="K87" s="58"/>
      <c r="L87" s="58"/>
      <c r="M87" s="58">
        <v>81301454</v>
      </c>
    </row>
    <row r="88" spans="1:13" x14ac:dyDescent="0.3">
      <c r="A88" s="3">
        <v>45414</v>
      </c>
      <c r="B88" s="58"/>
      <c r="C88" s="58"/>
      <c r="D88" s="58"/>
      <c r="E88" s="58"/>
      <c r="F88" s="58"/>
      <c r="G88" s="58"/>
      <c r="H88" s="58"/>
      <c r="I88" s="2" t="s">
        <v>61</v>
      </c>
      <c r="J88" s="58"/>
      <c r="K88" s="58"/>
      <c r="L88" s="58"/>
      <c r="M88" s="58"/>
    </row>
    <row r="89" spans="1:13" ht="14.4" customHeight="1" x14ac:dyDescent="0.3">
      <c r="A89" s="3">
        <v>45414</v>
      </c>
      <c r="B89" s="58" t="s">
        <v>68</v>
      </c>
      <c r="C89" s="58" t="s">
        <v>102</v>
      </c>
      <c r="D89" s="58">
        <v>5057753913267</v>
      </c>
      <c r="E89" s="58">
        <v>4</v>
      </c>
      <c r="F89" s="58" t="s">
        <v>59</v>
      </c>
      <c r="G89" s="58">
        <v>0.32</v>
      </c>
      <c r="H89" s="58">
        <v>1.29</v>
      </c>
      <c r="I89" s="2">
        <v>1.7</v>
      </c>
      <c r="J89" s="58">
        <v>6.8</v>
      </c>
      <c r="K89" s="58"/>
      <c r="L89" s="58"/>
      <c r="M89" s="58">
        <v>86019308</v>
      </c>
    </row>
    <row r="90" spans="1:13" x14ac:dyDescent="0.3">
      <c r="A90" s="3">
        <v>45414</v>
      </c>
      <c r="B90" s="58"/>
      <c r="C90" s="58"/>
      <c r="D90" s="58"/>
      <c r="E90" s="58"/>
      <c r="F90" s="58"/>
      <c r="G90" s="58"/>
      <c r="H90" s="58"/>
      <c r="I90" s="2" t="s">
        <v>61</v>
      </c>
      <c r="J90" s="58"/>
      <c r="K90" s="58"/>
      <c r="L90" s="58"/>
      <c r="M90" s="58"/>
    </row>
    <row r="91" spans="1:13" ht="14.4" customHeight="1" x14ac:dyDescent="0.3">
      <c r="A91" s="3">
        <v>45414</v>
      </c>
      <c r="B91" s="58" t="s">
        <v>68</v>
      </c>
      <c r="C91" s="58" t="s">
        <v>103</v>
      </c>
      <c r="D91" s="58">
        <v>5054268240291</v>
      </c>
      <c r="E91" s="58">
        <v>3</v>
      </c>
      <c r="F91" s="58" t="s">
        <v>59</v>
      </c>
      <c r="G91" s="58">
        <v>0.43</v>
      </c>
      <c r="H91" s="58">
        <v>1.28</v>
      </c>
      <c r="I91" s="2">
        <v>2.2999999999999998</v>
      </c>
      <c r="J91" s="58">
        <v>6.9</v>
      </c>
      <c r="K91" s="58"/>
      <c r="L91" s="58"/>
      <c r="M91" s="58">
        <v>76539134</v>
      </c>
    </row>
    <row r="92" spans="1:13" x14ac:dyDescent="0.3">
      <c r="A92" s="3">
        <v>45414</v>
      </c>
      <c r="B92" s="58"/>
      <c r="C92" s="58"/>
      <c r="D92" s="58"/>
      <c r="E92" s="58"/>
      <c r="F92" s="58"/>
      <c r="G92" s="58"/>
      <c r="H92" s="58"/>
      <c r="I92" s="2" t="s">
        <v>61</v>
      </c>
      <c r="J92" s="58"/>
      <c r="K92" s="58"/>
      <c r="L92" s="58"/>
      <c r="M92" s="58"/>
    </row>
    <row r="93" spans="1:13" x14ac:dyDescent="0.3">
      <c r="A93" s="3">
        <v>45414</v>
      </c>
      <c r="B93" s="58" t="s">
        <v>68</v>
      </c>
      <c r="C93" s="58" t="s">
        <v>78</v>
      </c>
      <c r="D93" s="58">
        <v>3269336</v>
      </c>
      <c r="E93" s="58">
        <v>5</v>
      </c>
      <c r="F93" s="58" t="s">
        <v>59</v>
      </c>
      <c r="G93" s="58">
        <v>0.09</v>
      </c>
      <c r="H93" s="58">
        <v>0.45</v>
      </c>
      <c r="I93" s="2">
        <v>1.1000000000000001</v>
      </c>
      <c r="J93" s="58">
        <v>5.5</v>
      </c>
      <c r="K93" s="58"/>
      <c r="L93" s="58"/>
      <c r="M93" s="58">
        <v>81301598</v>
      </c>
    </row>
    <row r="94" spans="1:13" x14ac:dyDescent="0.3">
      <c r="A94" s="3">
        <v>45414</v>
      </c>
      <c r="B94" s="58"/>
      <c r="C94" s="58"/>
      <c r="D94" s="58"/>
      <c r="E94" s="58"/>
      <c r="F94" s="58"/>
      <c r="G94" s="58"/>
      <c r="H94" s="58"/>
      <c r="I94" s="2" t="s">
        <v>61</v>
      </c>
      <c r="J94" s="58"/>
      <c r="K94" s="58"/>
      <c r="L94" s="58"/>
      <c r="M94" s="58"/>
    </row>
    <row r="95" spans="1:13" ht="14.4" customHeight="1" x14ac:dyDescent="0.3">
      <c r="A95" s="3">
        <v>45414</v>
      </c>
      <c r="B95" s="58" t="s">
        <v>68</v>
      </c>
      <c r="C95" s="58" t="s">
        <v>104</v>
      </c>
      <c r="D95" s="58">
        <v>5057753909550</v>
      </c>
      <c r="E95" s="58">
        <v>1</v>
      </c>
      <c r="F95" s="58" t="s">
        <v>59</v>
      </c>
      <c r="G95" s="58">
        <v>0.22</v>
      </c>
      <c r="H95" s="58">
        <v>0.22</v>
      </c>
      <c r="I95" s="2">
        <v>0.8</v>
      </c>
      <c r="J95" s="58">
        <v>0.8</v>
      </c>
      <c r="K95" s="58"/>
      <c r="L95" s="58"/>
      <c r="M95" s="58">
        <v>87588997</v>
      </c>
    </row>
    <row r="96" spans="1:13" x14ac:dyDescent="0.3">
      <c r="A96" s="3">
        <v>45414</v>
      </c>
      <c r="B96" s="58"/>
      <c r="C96" s="58"/>
      <c r="D96" s="58"/>
      <c r="E96" s="58"/>
      <c r="F96" s="58"/>
      <c r="G96" s="58"/>
      <c r="H96" s="58"/>
      <c r="I96" s="2" t="s">
        <v>61</v>
      </c>
      <c r="J96" s="58"/>
      <c r="K96" s="58"/>
      <c r="L96" s="58"/>
      <c r="M96" s="58"/>
    </row>
    <row r="97" spans="1:13" x14ac:dyDescent="0.3">
      <c r="A97" s="3">
        <v>45414</v>
      </c>
      <c r="B97" s="58" t="s">
        <v>68</v>
      </c>
      <c r="C97" s="58" t="s">
        <v>79</v>
      </c>
      <c r="D97" s="58">
        <v>3269299</v>
      </c>
      <c r="E97" s="58">
        <v>6</v>
      </c>
      <c r="F97" s="58" t="s">
        <v>59</v>
      </c>
      <c r="G97" s="58">
        <v>0.09</v>
      </c>
      <c r="H97" s="58">
        <v>0.54</v>
      </c>
      <c r="I97" s="2">
        <v>1.1000000000000001</v>
      </c>
      <c r="J97" s="58">
        <v>6.6</v>
      </c>
      <c r="K97" s="58"/>
      <c r="L97" s="58"/>
      <c r="M97" s="58">
        <v>81301517</v>
      </c>
    </row>
    <row r="98" spans="1:13" x14ac:dyDescent="0.3">
      <c r="A98" s="3">
        <v>45414</v>
      </c>
      <c r="B98" s="58"/>
      <c r="C98" s="58"/>
      <c r="D98" s="58"/>
      <c r="E98" s="58"/>
      <c r="F98" s="58"/>
      <c r="G98" s="58"/>
      <c r="H98" s="58"/>
      <c r="I98" s="2" t="s">
        <v>61</v>
      </c>
      <c r="J98" s="58"/>
      <c r="K98" s="58"/>
      <c r="L98" s="58"/>
      <c r="M98" s="58"/>
    </row>
    <row r="99" spans="1:13" x14ac:dyDescent="0.3">
      <c r="A99" s="3">
        <v>45414</v>
      </c>
      <c r="B99" s="58" t="s">
        <v>68</v>
      </c>
      <c r="C99" s="58" t="s">
        <v>69</v>
      </c>
      <c r="D99" s="58">
        <v>3063378</v>
      </c>
      <c r="E99" s="58">
        <v>9</v>
      </c>
      <c r="F99" s="58" t="s">
        <v>59</v>
      </c>
      <c r="G99" s="58">
        <v>0.08</v>
      </c>
      <c r="H99" s="58">
        <v>0.71</v>
      </c>
      <c r="I99" s="2">
        <v>1.1000000000000001</v>
      </c>
      <c r="J99" s="58">
        <v>9.9</v>
      </c>
      <c r="K99" s="58"/>
      <c r="L99" s="58"/>
      <c r="M99" s="58">
        <v>67880681</v>
      </c>
    </row>
    <row r="100" spans="1:13" x14ac:dyDescent="0.3">
      <c r="A100" s="3">
        <v>45414</v>
      </c>
      <c r="B100" s="58"/>
      <c r="C100" s="58"/>
      <c r="D100" s="58"/>
      <c r="E100" s="58"/>
      <c r="F100" s="58"/>
      <c r="G100" s="58"/>
      <c r="H100" s="58"/>
      <c r="I100" s="2" t="s">
        <v>61</v>
      </c>
      <c r="J100" s="58"/>
      <c r="K100" s="58"/>
      <c r="L100" s="58"/>
      <c r="M100" s="58"/>
    </row>
    <row r="101" spans="1:13" ht="14.4" customHeight="1" x14ac:dyDescent="0.3">
      <c r="A101" s="3">
        <v>45414</v>
      </c>
      <c r="B101" s="58" t="s">
        <v>68</v>
      </c>
      <c r="C101" s="58" t="s">
        <v>74</v>
      </c>
      <c r="D101" s="58">
        <v>5057753932602</v>
      </c>
      <c r="E101" s="58">
        <v>8</v>
      </c>
      <c r="F101" s="58" t="s">
        <v>59</v>
      </c>
      <c r="G101" s="58">
        <v>0.44</v>
      </c>
      <c r="H101" s="58">
        <v>3.53</v>
      </c>
      <c r="I101" s="2">
        <v>1.25</v>
      </c>
      <c r="J101" s="58">
        <v>10</v>
      </c>
      <c r="K101" s="58"/>
      <c r="L101" s="58"/>
      <c r="M101" s="58">
        <v>87585326</v>
      </c>
    </row>
    <row r="102" spans="1:13" x14ac:dyDescent="0.3">
      <c r="A102" s="3">
        <v>45414</v>
      </c>
      <c r="B102" s="58"/>
      <c r="C102" s="58"/>
      <c r="D102" s="58"/>
      <c r="E102" s="58"/>
      <c r="F102" s="58"/>
      <c r="G102" s="58"/>
      <c r="H102" s="58"/>
      <c r="I102" s="2" t="s">
        <v>61</v>
      </c>
      <c r="J102" s="58"/>
      <c r="K102" s="58"/>
      <c r="L102" s="58"/>
      <c r="M102" s="58"/>
    </row>
  </sheetData>
  <mergeCells count="550">
    <mergeCell ref="L99:L100"/>
    <mergeCell ref="M99:M100"/>
    <mergeCell ref="B101:B102"/>
    <mergeCell ref="C101:C102"/>
    <mergeCell ref="D101:D102"/>
    <mergeCell ref="E101:E102"/>
    <mergeCell ref="F101:F102"/>
    <mergeCell ref="G101:G102"/>
    <mergeCell ref="H101:H102"/>
    <mergeCell ref="J101:J102"/>
    <mergeCell ref="K101:K102"/>
    <mergeCell ref="L101:L102"/>
    <mergeCell ref="M101:M102"/>
    <mergeCell ref="B99:B100"/>
    <mergeCell ref="C99:C100"/>
    <mergeCell ref="D99:D100"/>
    <mergeCell ref="E99:E100"/>
    <mergeCell ref="F99:F100"/>
    <mergeCell ref="G99:G100"/>
    <mergeCell ref="H99:H100"/>
    <mergeCell ref="J99:J100"/>
    <mergeCell ref="K99:K100"/>
    <mergeCell ref="L95:L96"/>
    <mergeCell ref="M95:M96"/>
    <mergeCell ref="B97:B98"/>
    <mergeCell ref="C97:C98"/>
    <mergeCell ref="D97:D98"/>
    <mergeCell ref="E97:E98"/>
    <mergeCell ref="F97:F98"/>
    <mergeCell ref="G97:G98"/>
    <mergeCell ref="H97:H98"/>
    <mergeCell ref="J97:J98"/>
    <mergeCell ref="K97:K98"/>
    <mergeCell ref="L97:L98"/>
    <mergeCell ref="M97:M98"/>
    <mergeCell ref="B95:B96"/>
    <mergeCell ref="C95:C96"/>
    <mergeCell ref="D95:D96"/>
    <mergeCell ref="E95:E96"/>
    <mergeCell ref="F95:F96"/>
    <mergeCell ref="G95:G96"/>
    <mergeCell ref="H95:H96"/>
    <mergeCell ref="J95:J96"/>
    <mergeCell ref="K95:K96"/>
    <mergeCell ref="L91:L92"/>
    <mergeCell ref="M91:M92"/>
    <mergeCell ref="B93:B94"/>
    <mergeCell ref="C93:C94"/>
    <mergeCell ref="D93:D94"/>
    <mergeCell ref="E93:E94"/>
    <mergeCell ref="F93:F94"/>
    <mergeCell ref="G93:G94"/>
    <mergeCell ref="H93:H94"/>
    <mergeCell ref="J93:J94"/>
    <mergeCell ref="K93:K94"/>
    <mergeCell ref="L93:L94"/>
    <mergeCell ref="M93:M94"/>
    <mergeCell ref="B91:B92"/>
    <mergeCell ref="C91:C92"/>
    <mergeCell ref="D91:D92"/>
    <mergeCell ref="E91:E92"/>
    <mergeCell ref="F91:F92"/>
    <mergeCell ref="G91:G92"/>
    <mergeCell ref="H91:H92"/>
    <mergeCell ref="J91:J92"/>
    <mergeCell ref="K91:K92"/>
    <mergeCell ref="L87:L88"/>
    <mergeCell ref="M87:M88"/>
    <mergeCell ref="B89:B90"/>
    <mergeCell ref="C89:C90"/>
    <mergeCell ref="D89:D90"/>
    <mergeCell ref="E89:E90"/>
    <mergeCell ref="F89:F90"/>
    <mergeCell ref="G89:G90"/>
    <mergeCell ref="H89:H90"/>
    <mergeCell ref="J89:J90"/>
    <mergeCell ref="K89:K90"/>
    <mergeCell ref="L89:L90"/>
    <mergeCell ref="M89:M90"/>
    <mergeCell ref="B87:B88"/>
    <mergeCell ref="C87:C88"/>
    <mergeCell ref="D87:D88"/>
    <mergeCell ref="E87:E88"/>
    <mergeCell ref="F87:F88"/>
    <mergeCell ref="G87:G88"/>
    <mergeCell ref="H87:H88"/>
    <mergeCell ref="J87:J88"/>
    <mergeCell ref="K87:K88"/>
    <mergeCell ref="L83:L84"/>
    <mergeCell ref="M83:M84"/>
    <mergeCell ref="B85:B86"/>
    <mergeCell ref="C85:C86"/>
    <mergeCell ref="D85:D86"/>
    <mergeCell ref="E85:E86"/>
    <mergeCell ref="F85:F86"/>
    <mergeCell ref="G85:G86"/>
    <mergeCell ref="H85:H86"/>
    <mergeCell ref="J85:J86"/>
    <mergeCell ref="K85:K86"/>
    <mergeCell ref="L85:L86"/>
    <mergeCell ref="M85:M86"/>
    <mergeCell ref="B83:B84"/>
    <mergeCell ref="C83:C84"/>
    <mergeCell ref="D83:D84"/>
    <mergeCell ref="E83:E84"/>
    <mergeCell ref="F83:F84"/>
    <mergeCell ref="G83:G84"/>
    <mergeCell ref="H83:H84"/>
    <mergeCell ref="J83:J84"/>
    <mergeCell ref="K83:K84"/>
    <mergeCell ref="L79:L80"/>
    <mergeCell ref="M79:M80"/>
    <mergeCell ref="B81:B82"/>
    <mergeCell ref="C81:C82"/>
    <mergeCell ref="D81:D82"/>
    <mergeCell ref="E81:E82"/>
    <mergeCell ref="F81:F82"/>
    <mergeCell ref="G81:G82"/>
    <mergeCell ref="H81:H82"/>
    <mergeCell ref="J81:J82"/>
    <mergeCell ref="K81:K82"/>
    <mergeCell ref="L81:L82"/>
    <mergeCell ref="M81:M82"/>
    <mergeCell ref="B79:B80"/>
    <mergeCell ref="C79:C80"/>
    <mergeCell ref="D79:D80"/>
    <mergeCell ref="E79:E80"/>
    <mergeCell ref="F79:F80"/>
    <mergeCell ref="G79:G80"/>
    <mergeCell ref="H79:H80"/>
    <mergeCell ref="J79:J80"/>
    <mergeCell ref="K79:K80"/>
    <mergeCell ref="L75:L76"/>
    <mergeCell ref="M75:M76"/>
    <mergeCell ref="B77:B78"/>
    <mergeCell ref="C77:C78"/>
    <mergeCell ref="D77:D78"/>
    <mergeCell ref="E77:E78"/>
    <mergeCell ref="F77:F78"/>
    <mergeCell ref="G77:G78"/>
    <mergeCell ref="H77:H78"/>
    <mergeCell ref="J77:J78"/>
    <mergeCell ref="K77:K78"/>
    <mergeCell ref="L77:L78"/>
    <mergeCell ref="M77:M78"/>
    <mergeCell ref="B75:B76"/>
    <mergeCell ref="C75:C76"/>
    <mergeCell ref="D75:D76"/>
    <mergeCell ref="E75:E76"/>
    <mergeCell ref="F75:F76"/>
    <mergeCell ref="G75:G76"/>
    <mergeCell ref="H75:H76"/>
    <mergeCell ref="J75:J76"/>
    <mergeCell ref="K75:K76"/>
    <mergeCell ref="L71:L72"/>
    <mergeCell ref="M71:M72"/>
    <mergeCell ref="B73:B74"/>
    <mergeCell ref="C73:C74"/>
    <mergeCell ref="D73:D74"/>
    <mergeCell ref="E73:E74"/>
    <mergeCell ref="F73:F74"/>
    <mergeCell ref="G73:G74"/>
    <mergeCell ref="H73:H74"/>
    <mergeCell ref="J73:J74"/>
    <mergeCell ref="K73:K74"/>
    <mergeCell ref="L73:L74"/>
    <mergeCell ref="M73:M74"/>
    <mergeCell ref="B71:B72"/>
    <mergeCell ref="C71:C72"/>
    <mergeCell ref="D71:D72"/>
    <mergeCell ref="E71:E72"/>
    <mergeCell ref="F71:F72"/>
    <mergeCell ref="G71:G72"/>
    <mergeCell ref="H71:H72"/>
    <mergeCell ref="J71:J72"/>
    <mergeCell ref="K71:K72"/>
    <mergeCell ref="L67:L68"/>
    <mergeCell ref="M67:M68"/>
    <mergeCell ref="B69:B70"/>
    <mergeCell ref="C69:C70"/>
    <mergeCell ref="D69:D70"/>
    <mergeCell ref="E69:E70"/>
    <mergeCell ref="F69:F70"/>
    <mergeCell ref="G69:G70"/>
    <mergeCell ref="H69:H70"/>
    <mergeCell ref="J69:J70"/>
    <mergeCell ref="K69:K70"/>
    <mergeCell ref="L69:L70"/>
    <mergeCell ref="M69:M70"/>
    <mergeCell ref="B67:B68"/>
    <mergeCell ref="C67:C68"/>
    <mergeCell ref="D67:D68"/>
    <mergeCell ref="E67:E68"/>
    <mergeCell ref="F67:F68"/>
    <mergeCell ref="G67:G68"/>
    <mergeCell ref="H67:H68"/>
    <mergeCell ref="J67:J68"/>
    <mergeCell ref="K67:K68"/>
    <mergeCell ref="L63:L64"/>
    <mergeCell ref="M63:M64"/>
    <mergeCell ref="B65:B66"/>
    <mergeCell ref="C65:C66"/>
    <mergeCell ref="D65:D66"/>
    <mergeCell ref="E65:E66"/>
    <mergeCell ref="F65:F66"/>
    <mergeCell ref="G65:G66"/>
    <mergeCell ref="H65:H66"/>
    <mergeCell ref="J65:J66"/>
    <mergeCell ref="K65:K66"/>
    <mergeCell ref="L65:L66"/>
    <mergeCell ref="M65:M66"/>
    <mergeCell ref="B63:B64"/>
    <mergeCell ref="C63:C64"/>
    <mergeCell ref="D63:D64"/>
    <mergeCell ref="E63:E64"/>
    <mergeCell ref="F63:F64"/>
    <mergeCell ref="G63:G64"/>
    <mergeCell ref="H63:H64"/>
    <mergeCell ref="J63:J64"/>
    <mergeCell ref="K63:K64"/>
    <mergeCell ref="L59:L60"/>
    <mergeCell ref="M59:M60"/>
    <mergeCell ref="B61:B62"/>
    <mergeCell ref="C61:C62"/>
    <mergeCell ref="D61:D62"/>
    <mergeCell ref="E61:E62"/>
    <mergeCell ref="F61:F62"/>
    <mergeCell ref="G61:G62"/>
    <mergeCell ref="H61:H62"/>
    <mergeCell ref="J61:J62"/>
    <mergeCell ref="K61:K62"/>
    <mergeCell ref="L61:L62"/>
    <mergeCell ref="M61:M62"/>
    <mergeCell ref="B59:B60"/>
    <mergeCell ref="C59:C60"/>
    <mergeCell ref="D59:D60"/>
    <mergeCell ref="E59:E60"/>
    <mergeCell ref="F59:F60"/>
    <mergeCell ref="G59:G60"/>
    <mergeCell ref="H59:H60"/>
    <mergeCell ref="J59:J60"/>
    <mergeCell ref="K59:K60"/>
    <mergeCell ref="L55:L56"/>
    <mergeCell ref="M55:M56"/>
    <mergeCell ref="B57:B58"/>
    <mergeCell ref="C57:C58"/>
    <mergeCell ref="D57:D58"/>
    <mergeCell ref="E57:E58"/>
    <mergeCell ref="F57:F58"/>
    <mergeCell ref="G57:G58"/>
    <mergeCell ref="H57:H58"/>
    <mergeCell ref="J57:J58"/>
    <mergeCell ref="K57:K58"/>
    <mergeCell ref="L57:L58"/>
    <mergeCell ref="M57:M58"/>
    <mergeCell ref="B55:B56"/>
    <mergeCell ref="C55:C56"/>
    <mergeCell ref="D55:D56"/>
    <mergeCell ref="E55:E56"/>
    <mergeCell ref="F55:F56"/>
    <mergeCell ref="G55:G56"/>
    <mergeCell ref="H55:H56"/>
    <mergeCell ref="J55:J56"/>
    <mergeCell ref="K55:K56"/>
    <mergeCell ref="G53:G54"/>
    <mergeCell ref="H53:H54"/>
    <mergeCell ref="J53:J54"/>
    <mergeCell ref="K53:K54"/>
    <mergeCell ref="L53:L54"/>
    <mergeCell ref="M53:M54"/>
    <mergeCell ref="H51:H52"/>
    <mergeCell ref="J51:J52"/>
    <mergeCell ref="K51:K52"/>
    <mergeCell ref="L51:L52"/>
    <mergeCell ref="M51:M52"/>
    <mergeCell ref="G51:G52"/>
    <mergeCell ref="B53:B54"/>
    <mergeCell ref="C53:C54"/>
    <mergeCell ref="D53:D54"/>
    <mergeCell ref="E53:E54"/>
    <mergeCell ref="F53:F54"/>
    <mergeCell ref="B51:B52"/>
    <mergeCell ref="C51:C52"/>
    <mergeCell ref="D51:D52"/>
    <mergeCell ref="E51:E52"/>
    <mergeCell ref="F51:F52"/>
    <mergeCell ref="G49:G50"/>
    <mergeCell ref="H49:H50"/>
    <mergeCell ref="J49:J50"/>
    <mergeCell ref="K49:K50"/>
    <mergeCell ref="L49:L50"/>
    <mergeCell ref="M49:M50"/>
    <mergeCell ref="H47:H48"/>
    <mergeCell ref="J47:J48"/>
    <mergeCell ref="K47:K48"/>
    <mergeCell ref="L47:L48"/>
    <mergeCell ref="M47:M48"/>
    <mergeCell ref="G47:G48"/>
    <mergeCell ref="B49:B50"/>
    <mergeCell ref="C49:C50"/>
    <mergeCell ref="D49:D50"/>
    <mergeCell ref="E49:E50"/>
    <mergeCell ref="F49:F50"/>
    <mergeCell ref="B47:B48"/>
    <mergeCell ref="C47:C48"/>
    <mergeCell ref="D47:D48"/>
    <mergeCell ref="E47:E48"/>
    <mergeCell ref="F47:F48"/>
    <mergeCell ref="G45:G46"/>
    <mergeCell ref="H45:H46"/>
    <mergeCell ref="J45:J46"/>
    <mergeCell ref="K45:K46"/>
    <mergeCell ref="L45:L46"/>
    <mergeCell ref="M45:M46"/>
    <mergeCell ref="H43:H44"/>
    <mergeCell ref="J43:J44"/>
    <mergeCell ref="K43:K44"/>
    <mergeCell ref="L43:L44"/>
    <mergeCell ref="M43:M44"/>
    <mergeCell ref="G43:G44"/>
    <mergeCell ref="B45:B46"/>
    <mergeCell ref="C45:C46"/>
    <mergeCell ref="D45:D46"/>
    <mergeCell ref="E45:E46"/>
    <mergeCell ref="F45:F46"/>
    <mergeCell ref="B43:B44"/>
    <mergeCell ref="C43:C44"/>
    <mergeCell ref="D43:D44"/>
    <mergeCell ref="E43:E44"/>
    <mergeCell ref="F43:F44"/>
    <mergeCell ref="G41:G42"/>
    <mergeCell ref="H41:H42"/>
    <mergeCell ref="J41:J42"/>
    <mergeCell ref="K41:K42"/>
    <mergeCell ref="L41:L42"/>
    <mergeCell ref="M41:M42"/>
    <mergeCell ref="H39:H40"/>
    <mergeCell ref="J39:J40"/>
    <mergeCell ref="K39:K40"/>
    <mergeCell ref="L39:L40"/>
    <mergeCell ref="M39:M40"/>
    <mergeCell ref="G39:G40"/>
    <mergeCell ref="B41:B42"/>
    <mergeCell ref="C41:C42"/>
    <mergeCell ref="D41:D42"/>
    <mergeCell ref="E41:E42"/>
    <mergeCell ref="F41:F42"/>
    <mergeCell ref="B39:B40"/>
    <mergeCell ref="C39:C40"/>
    <mergeCell ref="D39:D40"/>
    <mergeCell ref="E39:E40"/>
    <mergeCell ref="F39:F40"/>
    <mergeCell ref="G37:G38"/>
    <mergeCell ref="H37:H38"/>
    <mergeCell ref="J37:J38"/>
    <mergeCell ref="K37:K38"/>
    <mergeCell ref="L37:L38"/>
    <mergeCell ref="M37:M38"/>
    <mergeCell ref="H35:H36"/>
    <mergeCell ref="J35:J36"/>
    <mergeCell ref="K35:K36"/>
    <mergeCell ref="L35:L36"/>
    <mergeCell ref="M35:M36"/>
    <mergeCell ref="G35:G36"/>
    <mergeCell ref="B37:B38"/>
    <mergeCell ref="C37:C38"/>
    <mergeCell ref="D37:D38"/>
    <mergeCell ref="E37:E38"/>
    <mergeCell ref="F37:F38"/>
    <mergeCell ref="B35:B36"/>
    <mergeCell ref="C35:C36"/>
    <mergeCell ref="D35:D36"/>
    <mergeCell ref="E35:E36"/>
    <mergeCell ref="F35:F36"/>
    <mergeCell ref="G33:G34"/>
    <mergeCell ref="H33:H34"/>
    <mergeCell ref="J33:J34"/>
    <mergeCell ref="K33:K34"/>
    <mergeCell ref="L33:L34"/>
    <mergeCell ref="M33:M34"/>
    <mergeCell ref="H31:H32"/>
    <mergeCell ref="J31:J32"/>
    <mergeCell ref="K31:K32"/>
    <mergeCell ref="L31:L32"/>
    <mergeCell ref="M31:M32"/>
    <mergeCell ref="G31:G32"/>
    <mergeCell ref="B33:B34"/>
    <mergeCell ref="C33:C34"/>
    <mergeCell ref="D33:D34"/>
    <mergeCell ref="E33:E34"/>
    <mergeCell ref="F33:F34"/>
    <mergeCell ref="B31:B32"/>
    <mergeCell ref="C31:C32"/>
    <mergeCell ref="D31:D32"/>
    <mergeCell ref="E31:E32"/>
    <mergeCell ref="F31:F32"/>
    <mergeCell ref="G29:G30"/>
    <mergeCell ref="H29:H30"/>
    <mergeCell ref="J29:J30"/>
    <mergeCell ref="K29:K30"/>
    <mergeCell ref="L29:L30"/>
    <mergeCell ref="M29:M30"/>
    <mergeCell ref="H27:H28"/>
    <mergeCell ref="J27:J28"/>
    <mergeCell ref="K27:K28"/>
    <mergeCell ref="L27:L28"/>
    <mergeCell ref="M27:M28"/>
    <mergeCell ref="G27:G28"/>
    <mergeCell ref="B29:B30"/>
    <mergeCell ref="C29:C30"/>
    <mergeCell ref="D29:D30"/>
    <mergeCell ref="E29:E30"/>
    <mergeCell ref="F29:F30"/>
    <mergeCell ref="B27:B28"/>
    <mergeCell ref="C27:C28"/>
    <mergeCell ref="D27:D28"/>
    <mergeCell ref="E27:E28"/>
    <mergeCell ref="F27:F28"/>
    <mergeCell ref="G25:G26"/>
    <mergeCell ref="H25:H26"/>
    <mergeCell ref="J25:J26"/>
    <mergeCell ref="K25:K26"/>
    <mergeCell ref="L25:L26"/>
    <mergeCell ref="M25:M26"/>
    <mergeCell ref="H23:H24"/>
    <mergeCell ref="J23:J24"/>
    <mergeCell ref="K23:K24"/>
    <mergeCell ref="L23:L24"/>
    <mergeCell ref="M23:M24"/>
    <mergeCell ref="G23:G24"/>
    <mergeCell ref="B25:B26"/>
    <mergeCell ref="C25:C26"/>
    <mergeCell ref="D25:D26"/>
    <mergeCell ref="E25:E26"/>
    <mergeCell ref="F25:F26"/>
    <mergeCell ref="B23:B24"/>
    <mergeCell ref="C23:C24"/>
    <mergeCell ref="D23:D24"/>
    <mergeCell ref="E23:E24"/>
    <mergeCell ref="F23:F24"/>
    <mergeCell ref="G21:G22"/>
    <mergeCell ref="H21:H22"/>
    <mergeCell ref="J21:J22"/>
    <mergeCell ref="K21:K22"/>
    <mergeCell ref="L21:L22"/>
    <mergeCell ref="M21:M22"/>
    <mergeCell ref="H19:H20"/>
    <mergeCell ref="J19:J20"/>
    <mergeCell ref="K19:K20"/>
    <mergeCell ref="L19:L20"/>
    <mergeCell ref="M19:M20"/>
    <mergeCell ref="G19:G20"/>
    <mergeCell ref="B21:B22"/>
    <mergeCell ref="C21:C22"/>
    <mergeCell ref="D21:D22"/>
    <mergeCell ref="E21:E22"/>
    <mergeCell ref="F21:F22"/>
    <mergeCell ref="B19:B20"/>
    <mergeCell ref="C19:C20"/>
    <mergeCell ref="D19:D20"/>
    <mergeCell ref="E19:E20"/>
    <mergeCell ref="F19:F20"/>
    <mergeCell ref="G17:G18"/>
    <mergeCell ref="H17:H18"/>
    <mergeCell ref="J17:J18"/>
    <mergeCell ref="K17:K18"/>
    <mergeCell ref="L17:L18"/>
    <mergeCell ref="M17:M18"/>
    <mergeCell ref="H15:H16"/>
    <mergeCell ref="J15:J16"/>
    <mergeCell ref="K15:K16"/>
    <mergeCell ref="L15:L16"/>
    <mergeCell ref="M15:M16"/>
    <mergeCell ref="G15:G16"/>
    <mergeCell ref="B17:B18"/>
    <mergeCell ref="C17:C18"/>
    <mergeCell ref="D17:D18"/>
    <mergeCell ref="E17:E18"/>
    <mergeCell ref="F17:F18"/>
    <mergeCell ref="B15:B16"/>
    <mergeCell ref="C15:C16"/>
    <mergeCell ref="D15:D16"/>
    <mergeCell ref="E15:E16"/>
    <mergeCell ref="F15:F16"/>
    <mergeCell ref="G13:G14"/>
    <mergeCell ref="H13:H14"/>
    <mergeCell ref="J13:J14"/>
    <mergeCell ref="K13:K14"/>
    <mergeCell ref="L13:L14"/>
    <mergeCell ref="M13:M14"/>
    <mergeCell ref="H11:H12"/>
    <mergeCell ref="J11:J12"/>
    <mergeCell ref="K11:K12"/>
    <mergeCell ref="L11:L12"/>
    <mergeCell ref="M11:M12"/>
    <mergeCell ref="G11:G12"/>
    <mergeCell ref="B13:B14"/>
    <mergeCell ref="C13:C14"/>
    <mergeCell ref="D13:D14"/>
    <mergeCell ref="E13:E14"/>
    <mergeCell ref="F13:F14"/>
    <mergeCell ref="B11:B12"/>
    <mergeCell ref="C11:C12"/>
    <mergeCell ref="D11:D12"/>
    <mergeCell ref="E11:E12"/>
    <mergeCell ref="F11:F12"/>
    <mergeCell ref="G9:G10"/>
    <mergeCell ref="H9:H10"/>
    <mergeCell ref="J9:J10"/>
    <mergeCell ref="K9:K10"/>
    <mergeCell ref="L9:L10"/>
    <mergeCell ref="M9:M10"/>
    <mergeCell ref="H7:H8"/>
    <mergeCell ref="J7:J8"/>
    <mergeCell ref="K7:K8"/>
    <mergeCell ref="L7:L8"/>
    <mergeCell ref="M7:M8"/>
    <mergeCell ref="G7:G8"/>
    <mergeCell ref="B9:B10"/>
    <mergeCell ref="C9:C10"/>
    <mergeCell ref="D9:D10"/>
    <mergeCell ref="E9:E10"/>
    <mergeCell ref="F9:F10"/>
    <mergeCell ref="B7:B8"/>
    <mergeCell ref="C7:C8"/>
    <mergeCell ref="D7:D8"/>
    <mergeCell ref="E7:E8"/>
    <mergeCell ref="F7:F8"/>
    <mergeCell ref="G5:G6"/>
    <mergeCell ref="H5:H6"/>
    <mergeCell ref="J5:J6"/>
    <mergeCell ref="K5:K6"/>
    <mergeCell ref="L5:L6"/>
    <mergeCell ref="M5:M6"/>
    <mergeCell ref="H3:H4"/>
    <mergeCell ref="J3:J4"/>
    <mergeCell ref="K3:K4"/>
    <mergeCell ref="L3:L4"/>
    <mergeCell ref="M3:M4"/>
    <mergeCell ref="G3:G4"/>
    <mergeCell ref="B5:B6"/>
    <mergeCell ref="C5:C6"/>
    <mergeCell ref="D5:D6"/>
    <mergeCell ref="E5:E6"/>
    <mergeCell ref="F5:F6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614C-81DF-43A6-8BCD-6020FE681BCD}">
  <dimension ref="A1:AU581"/>
  <sheetViews>
    <sheetView topLeftCell="C1" workbookViewId="0">
      <pane ySplit="1" topLeftCell="A2" activePane="bottomLeft" state="frozen"/>
      <selection pane="bottomLeft" activeCell="O17" sqref="O17:O29"/>
    </sheetView>
  </sheetViews>
  <sheetFormatPr defaultRowHeight="10.8" customHeight="1" x14ac:dyDescent="0.3"/>
  <cols>
    <col min="2" max="2" width="33.109375" customWidth="1"/>
    <col min="3" max="3" width="49.5546875" customWidth="1"/>
    <col min="15" max="15" width="12.109375" customWidth="1"/>
  </cols>
  <sheetData>
    <row r="1" spans="1:47" ht="25.8" customHeight="1" x14ac:dyDescent="0.3">
      <c r="B1" s="1" t="s">
        <v>106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O1" s="1" t="s">
        <v>730</v>
      </c>
      <c r="P1" s="5">
        <v>45474</v>
      </c>
      <c r="Q1" s="5">
        <v>45475</v>
      </c>
      <c r="R1" s="5">
        <v>45476</v>
      </c>
      <c r="S1" s="5">
        <v>45477</v>
      </c>
      <c r="T1" s="5">
        <v>45478</v>
      </c>
      <c r="U1" s="5">
        <v>45479</v>
      </c>
      <c r="V1" s="5">
        <v>45480</v>
      </c>
      <c r="W1" s="45" t="s">
        <v>731</v>
      </c>
      <c r="X1" s="5">
        <v>45481</v>
      </c>
      <c r="Y1" s="5">
        <v>45482</v>
      </c>
      <c r="Z1" s="5">
        <v>45483</v>
      </c>
      <c r="AA1" s="5">
        <v>45484</v>
      </c>
      <c r="AB1" s="5">
        <v>45485</v>
      </c>
      <c r="AC1" s="5">
        <v>45486</v>
      </c>
      <c r="AD1" s="5">
        <v>45487</v>
      </c>
      <c r="AE1" s="5">
        <v>45488</v>
      </c>
      <c r="AF1" s="5">
        <v>45489</v>
      </c>
      <c r="AG1" s="5">
        <v>45490</v>
      </c>
      <c r="AH1" s="5">
        <v>45491</v>
      </c>
      <c r="AI1" s="5">
        <v>45492</v>
      </c>
      <c r="AJ1" s="5">
        <v>45493</v>
      </c>
      <c r="AK1" s="5">
        <v>45494</v>
      </c>
      <c r="AL1" s="5">
        <v>45495</v>
      </c>
      <c r="AM1" s="5">
        <v>45496</v>
      </c>
      <c r="AN1" s="5">
        <v>45497</v>
      </c>
      <c r="AO1" s="5">
        <v>45498</v>
      </c>
      <c r="AP1" s="5">
        <v>45499</v>
      </c>
      <c r="AQ1" s="5">
        <v>45500</v>
      </c>
      <c r="AR1" s="5">
        <v>45501</v>
      </c>
      <c r="AS1" s="5">
        <v>45502</v>
      </c>
      <c r="AT1" s="5">
        <v>45503</v>
      </c>
      <c r="AU1" s="5">
        <v>45504</v>
      </c>
    </row>
    <row r="2" spans="1:47" ht="27" customHeight="1" x14ac:dyDescent="0.3">
      <c r="A2" s="3">
        <v>45474</v>
      </c>
      <c r="B2" s="58" t="s">
        <v>57</v>
      </c>
      <c r="C2" s="58" t="s">
        <v>251</v>
      </c>
      <c r="D2" s="58">
        <v>5057753915537</v>
      </c>
      <c r="E2" s="58">
        <v>3</v>
      </c>
      <c r="F2" s="58" t="s">
        <v>59</v>
      </c>
      <c r="G2" s="58">
        <v>0.67</v>
      </c>
      <c r="H2" s="58">
        <v>2</v>
      </c>
      <c r="I2" s="2">
        <v>1.5</v>
      </c>
      <c r="J2" s="58" t="s">
        <v>853</v>
      </c>
      <c r="K2" s="58"/>
      <c r="L2" s="58"/>
      <c r="M2" s="58">
        <v>85991689</v>
      </c>
      <c r="O2" s="7">
        <f>SUM(P2:AU2)</f>
        <v>868.29240000000004</v>
      </c>
      <c r="P2" s="6">
        <v>48.176000000000002</v>
      </c>
      <c r="Q2" s="6">
        <v>26.474</v>
      </c>
      <c r="R2" s="6">
        <v>29.183</v>
      </c>
      <c r="S2" s="4">
        <v>14.497</v>
      </c>
      <c r="T2" s="4">
        <v>39.588000000000001</v>
      </c>
      <c r="U2" s="4">
        <v>0</v>
      </c>
      <c r="V2" s="4">
        <v>0.74439999999999995</v>
      </c>
      <c r="W2" s="47">
        <v>16.995999999999999</v>
      </c>
      <c r="X2" s="4">
        <v>31.561</v>
      </c>
      <c r="Y2" s="4">
        <v>24.634</v>
      </c>
      <c r="Z2" s="4">
        <v>14.102</v>
      </c>
      <c r="AA2" s="4">
        <v>18.152999999999999</v>
      </c>
      <c r="AB2" s="4">
        <v>16.850999999999999</v>
      </c>
      <c r="AC2" s="4">
        <v>54.069000000000003</v>
      </c>
      <c r="AD2" s="4">
        <v>37.374000000000002</v>
      </c>
      <c r="AE2" s="4">
        <v>48.465000000000003</v>
      </c>
      <c r="AF2" s="4">
        <v>35.197000000000003</v>
      </c>
      <c r="AG2" s="4">
        <v>24.449000000000002</v>
      </c>
      <c r="AH2" s="4">
        <v>13.032999999999999</v>
      </c>
      <c r="AI2" s="4">
        <v>58.835999999999999</v>
      </c>
      <c r="AJ2" s="4">
        <v>28.126999999999999</v>
      </c>
      <c r="AK2" s="4">
        <v>13.536</v>
      </c>
      <c r="AL2" s="4">
        <v>29.117000000000001</v>
      </c>
      <c r="AM2" s="4">
        <v>20.524000000000001</v>
      </c>
      <c r="AN2" s="4">
        <v>13.516</v>
      </c>
      <c r="AO2" s="4">
        <v>41.286999999999999</v>
      </c>
      <c r="AP2" s="4">
        <v>29.927</v>
      </c>
      <c r="AQ2" s="4">
        <v>34.277000000000001</v>
      </c>
      <c r="AR2" s="4">
        <v>14.422000000000001</v>
      </c>
      <c r="AS2" s="4">
        <v>35.731999999999999</v>
      </c>
      <c r="AT2" s="4">
        <v>30.123999999999999</v>
      </c>
      <c r="AU2" s="4">
        <v>25.321000000000002</v>
      </c>
    </row>
    <row r="3" spans="1:47" ht="30.6" customHeight="1" x14ac:dyDescent="0.3">
      <c r="B3" s="58"/>
      <c r="C3" s="58"/>
      <c r="D3" s="58"/>
      <c r="E3" s="58"/>
      <c r="F3" s="58"/>
      <c r="G3" s="58"/>
      <c r="H3" s="58"/>
      <c r="I3" s="2" t="s">
        <v>61</v>
      </c>
      <c r="J3" s="58"/>
      <c r="K3" s="58"/>
      <c r="L3" s="58"/>
      <c r="M3" s="58"/>
      <c r="O3" s="26">
        <f>SUM(P3:AU3)</f>
        <v>4792.45</v>
      </c>
      <c r="P3" s="26">
        <v>170.05</v>
      </c>
      <c r="Q3" s="26">
        <v>172.3</v>
      </c>
      <c r="R3" s="26">
        <v>128.84</v>
      </c>
      <c r="S3" s="26">
        <v>81.349999999999994</v>
      </c>
      <c r="T3" s="26">
        <v>257.39999999999998</v>
      </c>
      <c r="U3" s="26">
        <v>0</v>
      </c>
      <c r="V3" s="26">
        <v>9.9</v>
      </c>
      <c r="W3" s="48">
        <v>150</v>
      </c>
      <c r="X3" s="26">
        <v>167.3</v>
      </c>
      <c r="Y3" s="26">
        <v>156.4</v>
      </c>
      <c r="Z3" s="26">
        <v>84.45</v>
      </c>
      <c r="AA3" s="26">
        <v>122.75</v>
      </c>
      <c r="AB3" s="26">
        <v>146.1</v>
      </c>
      <c r="AC3" s="26">
        <v>277.82</v>
      </c>
      <c r="AD3" s="26">
        <v>158.25</v>
      </c>
      <c r="AE3" s="26">
        <v>276.55</v>
      </c>
      <c r="AF3" s="26">
        <v>156.6</v>
      </c>
      <c r="AG3" s="26">
        <v>102.15</v>
      </c>
      <c r="AH3" s="26">
        <v>73.5</v>
      </c>
      <c r="AI3" s="26">
        <v>214.75</v>
      </c>
      <c r="AJ3" s="26">
        <v>172.85</v>
      </c>
      <c r="AK3" s="26">
        <v>79.55</v>
      </c>
      <c r="AL3" s="26">
        <v>197.2</v>
      </c>
      <c r="AM3" s="26">
        <v>139.19999999999999</v>
      </c>
      <c r="AN3" s="26">
        <v>75.95</v>
      </c>
      <c r="AO3" s="26">
        <v>148.25</v>
      </c>
      <c r="AP3" s="26">
        <v>190.55</v>
      </c>
      <c r="AQ3" s="26">
        <v>234.8</v>
      </c>
      <c r="AR3" s="26">
        <v>80.25</v>
      </c>
      <c r="AS3" s="26">
        <v>221.7</v>
      </c>
      <c r="AT3" s="26">
        <v>195.3</v>
      </c>
      <c r="AU3" s="26">
        <v>150.38999999999999</v>
      </c>
    </row>
    <row r="4" spans="1:47" ht="10.8" customHeight="1" x14ac:dyDescent="0.3">
      <c r="B4" s="58" t="s">
        <v>57</v>
      </c>
      <c r="C4" s="58" t="s">
        <v>556</v>
      </c>
      <c r="D4" s="58">
        <v>3259412</v>
      </c>
      <c r="E4" s="58">
        <v>1</v>
      </c>
      <c r="F4" s="58" t="s">
        <v>59</v>
      </c>
      <c r="G4" s="58">
        <v>0.05</v>
      </c>
      <c r="H4" s="58">
        <v>0.05</v>
      </c>
      <c r="I4" s="2">
        <v>1.5</v>
      </c>
      <c r="J4" s="58" t="s">
        <v>773</v>
      </c>
      <c r="K4" s="58"/>
      <c r="L4" s="58"/>
      <c r="M4" s="58">
        <v>78796891</v>
      </c>
    </row>
    <row r="5" spans="1:47" ht="10.8" customHeight="1" x14ac:dyDescent="0.3">
      <c r="B5" s="58"/>
      <c r="C5" s="58"/>
      <c r="D5" s="58"/>
      <c r="E5" s="58"/>
      <c r="F5" s="58"/>
      <c r="G5" s="58"/>
      <c r="H5" s="58"/>
      <c r="I5" s="2" t="s">
        <v>61</v>
      </c>
      <c r="J5" s="58"/>
      <c r="K5" s="58"/>
      <c r="L5" s="58"/>
      <c r="M5" s="58"/>
    </row>
    <row r="6" spans="1:47" ht="10.8" customHeight="1" x14ac:dyDescent="0.3">
      <c r="B6" s="58" t="s">
        <v>57</v>
      </c>
      <c r="C6" s="58" t="s">
        <v>381</v>
      </c>
      <c r="D6" s="58">
        <v>3043868</v>
      </c>
      <c r="E6" s="58">
        <v>1</v>
      </c>
      <c r="F6" s="58" t="s">
        <v>59</v>
      </c>
      <c r="G6" s="58">
        <v>0.56999999999999995</v>
      </c>
      <c r="H6" s="58">
        <v>0.56999999999999995</v>
      </c>
      <c r="I6" s="2">
        <v>0.9</v>
      </c>
      <c r="J6" s="58" t="s">
        <v>793</v>
      </c>
      <c r="K6" s="58"/>
      <c r="L6" s="58"/>
      <c r="M6" s="58">
        <v>57435913</v>
      </c>
    </row>
    <row r="7" spans="1:47" ht="10.8" customHeight="1" x14ac:dyDescent="0.3">
      <c r="B7" s="58"/>
      <c r="C7" s="58"/>
      <c r="D7" s="58"/>
      <c r="E7" s="58"/>
      <c r="F7" s="58"/>
      <c r="G7" s="58"/>
      <c r="H7" s="58"/>
      <c r="I7" s="2" t="s">
        <v>61</v>
      </c>
      <c r="J7" s="58"/>
      <c r="K7" s="58"/>
      <c r="L7" s="58"/>
      <c r="M7" s="58"/>
      <c r="T7" t="s">
        <v>732</v>
      </c>
      <c r="U7">
        <v>3</v>
      </c>
      <c r="V7">
        <v>900</v>
      </c>
      <c r="W7">
        <f>U7*V7/1000</f>
        <v>2.7</v>
      </c>
    </row>
    <row r="8" spans="1:47" ht="10.8" customHeight="1" x14ac:dyDescent="0.3">
      <c r="B8" s="58" t="s">
        <v>57</v>
      </c>
      <c r="C8" s="58" t="s">
        <v>939</v>
      </c>
      <c r="D8" s="58">
        <v>3268674</v>
      </c>
      <c r="E8" s="58">
        <v>2</v>
      </c>
      <c r="F8" s="58" t="s">
        <v>59</v>
      </c>
      <c r="G8" s="58">
        <v>0.02</v>
      </c>
      <c r="H8" s="58">
        <v>0.04</v>
      </c>
      <c r="I8" s="2">
        <v>0.85</v>
      </c>
      <c r="J8" s="58" t="s">
        <v>710</v>
      </c>
      <c r="K8" s="58"/>
      <c r="L8" s="58"/>
      <c r="M8" s="58">
        <v>81203720</v>
      </c>
      <c r="T8" t="s">
        <v>733</v>
      </c>
      <c r="U8">
        <v>2</v>
      </c>
      <c r="V8">
        <v>128</v>
      </c>
      <c r="W8">
        <f t="shared" ref="W8:W18" si="0">U8*V8/1000</f>
        <v>0.25600000000000001</v>
      </c>
    </row>
    <row r="9" spans="1:47" ht="10.8" customHeight="1" x14ac:dyDescent="0.3">
      <c r="B9" s="58"/>
      <c r="C9" s="58"/>
      <c r="D9" s="58"/>
      <c r="E9" s="58"/>
      <c r="F9" s="58"/>
      <c r="G9" s="58"/>
      <c r="H9" s="58"/>
      <c r="I9" s="2" t="s">
        <v>61</v>
      </c>
      <c r="J9" s="58"/>
      <c r="K9" s="58"/>
      <c r="L9" s="58"/>
      <c r="M9" s="58"/>
      <c r="T9" t="s">
        <v>733</v>
      </c>
      <c r="U9">
        <v>3</v>
      </c>
      <c r="V9">
        <v>455</v>
      </c>
      <c r="W9">
        <f t="shared" si="0"/>
        <v>1.365</v>
      </c>
    </row>
    <row r="10" spans="1:47" ht="10.8" customHeight="1" x14ac:dyDescent="0.3">
      <c r="B10" s="58" t="s">
        <v>57</v>
      </c>
      <c r="C10" s="58" t="s">
        <v>1058</v>
      </c>
      <c r="D10" s="58">
        <v>3339374</v>
      </c>
      <c r="E10" s="58">
        <v>1</v>
      </c>
      <c r="F10" s="58" t="s">
        <v>59</v>
      </c>
      <c r="G10" s="58">
        <v>0.16</v>
      </c>
      <c r="H10" s="58">
        <v>0.16</v>
      </c>
      <c r="I10" s="2">
        <v>1.3</v>
      </c>
      <c r="J10" s="58" t="s">
        <v>718</v>
      </c>
      <c r="K10" s="58"/>
      <c r="L10" s="58"/>
      <c r="M10" s="58">
        <v>86322035</v>
      </c>
      <c r="T10" t="s">
        <v>734</v>
      </c>
      <c r="U10">
        <v>12</v>
      </c>
      <c r="V10">
        <v>255</v>
      </c>
      <c r="W10">
        <f t="shared" si="0"/>
        <v>3.06</v>
      </c>
    </row>
    <row r="11" spans="1:47" ht="10.8" customHeight="1" x14ac:dyDescent="0.3">
      <c r="B11" s="58"/>
      <c r="C11" s="58"/>
      <c r="D11" s="58"/>
      <c r="E11" s="58"/>
      <c r="F11" s="58"/>
      <c r="G11" s="58"/>
      <c r="H11" s="58"/>
      <c r="I11" s="2" t="s">
        <v>61</v>
      </c>
      <c r="J11" s="58"/>
      <c r="K11" s="58"/>
      <c r="L11" s="58"/>
      <c r="M11" s="58"/>
      <c r="T11" t="s">
        <v>735</v>
      </c>
      <c r="U11">
        <v>5</v>
      </c>
      <c r="V11">
        <v>100</v>
      </c>
      <c r="W11">
        <f t="shared" si="0"/>
        <v>0.5</v>
      </c>
    </row>
    <row r="12" spans="1:47" ht="10.8" customHeight="1" x14ac:dyDescent="0.3">
      <c r="B12" s="58" t="s">
        <v>57</v>
      </c>
      <c r="C12" s="58" t="s">
        <v>107</v>
      </c>
      <c r="D12" s="58">
        <v>3312957</v>
      </c>
      <c r="E12" s="58">
        <v>1</v>
      </c>
      <c r="F12" s="58" t="s">
        <v>59</v>
      </c>
      <c r="G12" s="58">
        <v>0.1</v>
      </c>
      <c r="H12" s="58">
        <v>0.1</v>
      </c>
      <c r="I12" s="2">
        <v>1.1000000000000001</v>
      </c>
      <c r="J12" s="58" t="s">
        <v>728</v>
      </c>
      <c r="K12" s="58"/>
      <c r="L12" s="58"/>
      <c r="M12" s="58">
        <v>86004395</v>
      </c>
      <c r="T12" t="s">
        <v>736</v>
      </c>
      <c r="U12">
        <v>3</v>
      </c>
      <c r="V12">
        <v>420</v>
      </c>
      <c r="W12">
        <f t="shared" si="0"/>
        <v>1.26</v>
      </c>
    </row>
    <row r="13" spans="1:47" ht="10.8" customHeight="1" x14ac:dyDescent="0.3">
      <c r="B13" s="58"/>
      <c r="C13" s="58"/>
      <c r="D13" s="58"/>
      <c r="E13" s="58"/>
      <c r="F13" s="58"/>
      <c r="G13" s="58"/>
      <c r="H13" s="58"/>
      <c r="I13" s="2" t="s">
        <v>61</v>
      </c>
      <c r="J13" s="58"/>
      <c r="K13" s="58"/>
      <c r="L13" s="58"/>
      <c r="M13" s="58"/>
      <c r="T13" t="s">
        <v>737</v>
      </c>
      <c r="U13">
        <v>2</v>
      </c>
      <c r="V13">
        <v>120</v>
      </c>
      <c r="W13">
        <f t="shared" si="0"/>
        <v>0.24</v>
      </c>
    </row>
    <row r="14" spans="1:47" ht="10.8" customHeight="1" x14ac:dyDescent="0.3">
      <c r="B14" s="58" t="s">
        <v>57</v>
      </c>
      <c r="C14" s="58" t="s">
        <v>348</v>
      </c>
      <c r="D14" s="58">
        <v>3257234</v>
      </c>
      <c r="E14" s="58">
        <v>1</v>
      </c>
      <c r="F14" s="58" t="s">
        <v>59</v>
      </c>
      <c r="G14" s="58">
        <v>0.17</v>
      </c>
      <c r="H14" s="58">
        <v>0.17</v>
      </c>
      <c r="I14" s="2">
        <v>2.2000000000000002</v>
      </c>
      <c r="J14" s="58" t="s">
        <v>726</v>
      </c>
      <c r="K14" s="58"/>
      <c r="L14" s="58"/>
      <c r="M14" s="58">
        <v>78589508</v>
      </c>
      <c r="T14" t="s">
        <v>738</v>
      </c>
      <c r="U14">
        <v>7</v>
      </c>
      <c r="V14">
        <v>125</v>
      </c>
      <c r="W14">
        <f t="shared" si="0"/>
        <v>0.875</v>
      </c>
    </row>
    <row r="15" spans="1:47" ht="10.8" customHeight="1" x14ac:dyDescent="0.3">
      <c r="B15" s="58"/>
      <c r="C15" s="58"/>
      <c r="D15" s="58"/>
      <c r="E15" s="58"/>
      <c r="F15" s="58"/>
      <c r="G15" s="58"/>
      <c r="H15" s="58"/>
      <c r="I15" s="2" t="s">
        <v>61</v>
      </c>
      <c r="J15" s="58"/>
      <c r="K15" s="58"/>
      <c r="L15" s="58"/>
      <c r="M15" s="58"/>
      <c r="T15" t="s">
        <v>697</v>
      </c>
      <c r="U15">
        <v>2</v>
      </c>
      <c r="V15">
        <v>100</v>
      </c>
      <c r="W15">
        <f t="shared" si="0"/>
        <v>0.2</v>
      </c>
    </row>
    <row r="16" spans="1:47" ht="18" customHeight="1" x14ac:dyDescent="0.3">
      <c r="B16" s="58" t="s">
        <v>57</v>
      </c>
      <c r="C16" s="58" t="s">
        <v>1009</v>
      </c>
      <c r="D16" s="58">
        <v>5060841910055</v>
      </c>
      <c r="E16" s="58">
        <v>1</v>
      </c>
      <c r="F16" s="58" t="s">
        <v>59</v>
      </c>
      <c r="G16" s="58">
        <v>0.4</v>
      </c>
      <c r="H16" s="58">
        <v>0.4</v>
      </c>
      <c r="I16" s="2">
        <v>2.4</v>
      </c>
      <c r="J16" s="58" t="s">
        <v>894</v>
      </c>
      <c r="K16" s="58"/>
      <c r="L16" s="58"/>
      <c r="M16" s="58">
        <v>93543097</v>
      </c>
      <c r="T16" t="s">
        <v>739</v>
      </c>
      <c r="U16">
        <v>1</v>
      </c>
      <c r="V16">
        <v>500</v>
      </c>
      <c r="W16">
        <f t="shared" si="0"/>
        <v>0.5</v>
      </c>
    </row>
    <row r="17" spans="2:23" ht="10.8" customHeight="1" x14ac:dyDescent="0.3">
      <c r="B17" s="58"/>
      <c r="C17" s="58"/>
      <c r="D17" s="58"/>
      <c r="E17" s="58"/>
      <c r="F17" s="58"/>
      <c r="G17" s="58"/>
      <c r="H17" s="58"/>
      <c r="I17" s="2" t="s">
        <v>61</v>
      </c>
      <c r="J17" s="58"/>
      <c r="K17" s="58"/>
      <c r="L17" s="58"/>
      <c r="M17" s="58"/>
      <c r="T17" t="s">
        <v>740</v>
      </c>
      <c r="U17">
        <v>1</v>
      </c>
      <c r="V17">
        <v>400</v>
      </c>
      <c r="W17">
        <f t="shared" si="0"/>
        <v>0.4</v>
      </c>
    </row>
    <row r="18" spans="2:23" ht="10.8" customHeight="1" x14ac:dyDescent="0.3">
      <c r="B18" s="58" t="s">
        <v>57</v>
      </c>
      <c r="C18" s="58" t="s">
        <v>382</v>
      </c>
      <c r="D18" s="58">
        <v>10069660</v>
      </c>
      <c r="E18" s="58">
        <v>1</v>
      </c>
      <c r="F18" s="58" t="s">
        <v>59</v>
      </c>
      <c r="G18" s="58">
        <v>0.28000000000000003</v>
      </c>
      <c r="H18" s="58">
        <v>0.28000000000000003</v>
      </c>
      <c r="I18" s="2">
        <v>0.95</v>
      </c>
      <c r="J18" s="58" t="s">
        <v>935</v>
      </c>
      <c r="K18" s="58"/>
      <c r="L18" s="58"/>
      <c r="M18" s="58">
        <v>59767315</v>
      </c>
      <c r="T18" t="s">
        <v>741</v>
      </c>
      <c r="U18">
        <v>2</v>
      </c>
      <c r="V18">
        <v>320</v>
      </c>
      <c r="W18">
        <f t="shared" si="0"/>
        <v>0.64</v>
      </c>
    </row>
    <row r="19" spans="2:23" ht="10.8" customHeight="1" x14ac:dyDescent="0.3">
      <c r="B19" s="58"/>
      <c r="C19" s="58"/>
      <c r="D19" s="58"/>
      <c r="E19" s="58"/>
      <c r="F19" s="58"/>
      <c r="G19" s="58"/>
      <c r="H19" s="58"/>
      <c r="I19" s="2" t="s">
        <v>61</v>
      </c>
      <c r="J19" s="58"/>
      <c r="K19" s="58"/>
      <c r="L19" s="58"/>
      <c r="M19" s="58"/>
      <c r="W19">
        <f>SUM(W7:W18)</f>
        <v>11.996</v>
      </c>
    </row>
    <row r="20" spans="2:23" ht="10.8" customHeight="1" x14ac:dyDescent="0.3">
      <c r="B20" s="58" t="s">
        <v>57</v>
      </c>
      <c r="C20" s="58" t="s">
        <v>934</v>
      </c>
      <c r="D20" s="58">
        <v>3249505</v>
      </c>
      <c r="E20" s="58">
        <v>2</v>
      </c>
      <c r="F20" s="58" t="s">
        <v>59</v>
      </c>
      <c r="G20" s="58">
        <v>0.8</v>
      </c>
      <c r="H20" s="58">
        <v>1.6</v>
      </c>
      <c r="I20" s="2">
        <v>1.95</v>
      </c>
      <c r="J20" s="58" t="s">
        <v>868</v>
      </c>
      <c r="K20" s="58"/>
      <c r="L20" s="58"/>
      <c r="M20" s="58">
        <v>77090788</v>
      </c>
      <c r="T20" t="s">
        <v>375</v>
      </c>
      <c r="W20">
        <v>5</v>
      </c>
    </row>
    <row r="21" spans="2:23" ht="10.8" customHeight="1" x14ac:dyDescent="0.3">
      <c r="B21" s="58"/>
      <c r="C21" s="58"/>
      <c r="D21" s="58"/>
      <c r="E21" s="58"/>
      <c r="F21" s="58"/>
      <c r="G21" s="58"/>
      <c r="H21" s="58"/>
      <c r="I21" s="2" t="s">
        <v>61</v>
      </c>
      <c r="J21" s="58"/>
      <c r="K21" s="58"/>
      <c r="L21" s="58"/>
      <c r="M21" s="58"/>
      <c r="W21">
        <f>SUM(W19:W20)</f>
        <v>16.996000000000002</v>
      </c>
    </row>
    <row r="22" spans="2:23" ht="10.8" customHeight="1" x14ac:dyDescent="0.3">
      <c r="B22" s="58" t="s">
        <v>57</v>
      </c>
      <c r="C22" s="58" t="s">
        <v>240</v>
      </c>
      <c r="D22" s="58">
        <v>3316788</v>
      </c>
      <c r="E22" s="58">
        <v>1</v>
      </c>
      <c r="F22" s="58" t="s">
        <v>59</v>
      </c>
      <c r="G22" s="58">
        <v>0.35</v>
      </c>
      <c r="H22" s="58">
        <v>0.35</v>
      </c>
      <c r="I22" s="2">
        <v>0.95</v>
      </c>
      <c r="J22" s="58" t="s">
        <v>935</v>
      </c>
      <c r="K22" s="58"/>
      <c r="L22" s="58"/>
      <c r="M22" s="58">
        <v>87694018</v>
      </c>
    </row>
    <row r="23" spans="2:23" ht="10.8" customHeight="1" x14ac:dyDescent="0.3">
      <c r="B23" s="58"/>
      <c r="C23" s="58"/>
      <c r="D23" s="58"/>
      <c r="E23" s="58"/>
      <c r="F23" s="58"/>
      <c r="G23" s="58"/>
      <c r="H23" s="58"/>
      <c r="I23" s="2" t="s">
        <v>61</v>
      </c>
      <c r="J23" s="58"/>
      <c r="K23" s="58"/>
      <c r="L23" s="58"/>
      <c r="M23" s="58"/>
    </row>
    <row r="24" spans="2:23" ht="10.8" customHeight="1" x14ac:dyDescent="0.3">
      <c r="B24" s="58" t="s">
        <v>57</v>
      </c>
      <c r="C24" s="58" t="s">
        <v>120</v>
      </c>
      <c r="D24" s="58">
        <v>10088777</v>
      </c>
      <c r="E24" s="58">
        <v>3</v>
      </c>
      <c r="F24" s="58" t="s">
        <v>59</v>
      </c>
      <c r="G24" s="58">
        <v>0.32</v>
      </c>
      <c r="H24" s="58">
        <v>0.97</v>
      </c>
      <c r="I24" s="2">
        <v>1.1499999999999999</v>
      </c>
      <c r="J24" s="58" t="s">
        <v>795</v>
      </c>
      <c r="K24" s="58"/>
      <c r="L24" s="58"/>
      <c r="M24" s="58">
        <v>57450831</v>
      </c>
    </row>
    <row r="25" spans="2:23" ht="10.8" customHeight="1" x14ac:dyDescent="0.3">
      <c r="B25" s="58"/>
      <c r="C25" s="58"/>
      <c r="D25" s="58"/>
      <c r="E25" s="58"/>
      <c r="F25" s="58"/>
      <c r="G25" s="58"/>
      <c r="H25" s="58"/>
      <c r="I25" s="2" t="s">
        <v>61</v>
      </c>
      <c r="J25" s="58"/>
      <c r="K25" s="58"/>
      <c r="L25" s="58"/>
      <c r="M25" s="58"/>
    </row>
    <row r="26" spans="2:23" ht="18" customHeight="1" x14ac:dyDescent="0.3">
      <c r="B26" s="58" t="s">
        <v>83</v>
      </c>
      <c r="C26" s="58" t="s">
        <v>373</v>
      </c>
      <c r="D26" s="58">
        <v>5051622082450</v>
      </c>
      <c r="E26" s="58">
        <v>1</v>
      </c>
      <c r="F26" s="58" t="s">
        <v>59</v>
      </c>
      <c r="G26" s="58">
        <v>0.47</v>
      </c>
      <c r="H26" s="58">
        <v>0.47</v>
      </c>
      <c r="I26" s="2">
        <v>2.4500000000000002</v>
      </c>
      <c r="J26" s="58" t="s">
        <v>1034</v>
      </c>
      <c r="K26" s="58"/>
      <c r="L26" s="58"/>
      <c r="M26" s="58">
        <v>62645830</v>
      </c>
    </row>
    <row r="27" spans="2:23" ht="10.8" customHeight="1" x14ac:dyDescent="0.3">
      <c r="B27" s="58"/>
      <c r="C27" s="58"/>
      <c r="D27" s="58"/>
      <c r="E27" s="58"/>
      <c r="F27" s="58"/>
      <c r="G27" s="58"/>
      <c r="H27" s="58"/>
      <c r="I27" s="2" t="s">
        <v>61</v>
      </c>
      <c r="J27" s="58"/>
      <c r="K27" s="58"/>
      <c r="L27" s="58"/>
      <c r="M27" s="58"/>
    </row>
    <row r="28" spans="2:23" ht="18" customHeight="1" x14ac:dyDescent="0.3">
      <c r="B28" s="58" t="s">
        <v>83</v>
      </c>
      <c r="C28" s="58" t="s">
        <v>1059</v>
      </c>
      <c r="D28" s="58">
        <v>5059697257070</v>
      </c>
      <c r="E28" s="58">
        <v>1</v>
      </c>
      <c r="F28" s="58" t="s">
        <v>59</v>
      </c>
      <c r="G28" s="58">
        <v>0.45</v>
      </c>
      <c r="H28" s="58">
        <v>0.45</v>
      </c>
      <c r="I28" s="2">
        <v>3.25</v>
      </c>
      <c r="J28" s="58" t="s">
        <v>806</v>
      </c>
      <c r="K28" s="58"/>
      <c r="L28" s="58"/>
      <c r="M28" s="58">
        <v>89947368</v>
      </c>
    </row>
    <row r="29" spans="2:23" ht="10.8" customHeight="1" x14ac:dyDescent="0.3">
      <c r="B29" s="58"/>
      <c r="C29" s="58"/>
      <c r="D29" s="58"/>
      <c r="E29" s="58"/>
      <c r="F29" s="58"/>
      <c r="G29" s="58"/>
      <c r="H29" s="58"/>
      <c r="I29" s="2" t="s">
        <v>61</v>
      </c>
      <c r="J29" s="58"/>
      <c r="K29" s="58"/>
      <c r="L29" s="58"/>
      <c r="M29" s="58"/>
    </row>
    <row r="30" spans="2:23" ht="18" customHeight="1" x14ac:dyDescent="0.3">
      <c r="B30" s="58" t="s">
        <v>83</v>
      </c>
      <c r="C30" s="58" t="s">
        <v>369</v>
      </c>
      <c r="D30" s="58">
        <v>5050179762112</v>
      </c>
      <c r="E30" s="58">
        <v>1</v>
      </c>
      <c r="F30" s="58" t="s">
        <v>59</v>
      </c>
      <c r="G30" s="58">
        <v>2.37</v>
      </c>
      <c r="H30" s="58">
        <v>2.37</v>
      </c>
      <c r="I30" s="2">
        <v>2.2999999999999998</v>
      </c>
      <c r="J30" s="58" t="s">
        <v>855</v>
      </c>
      <c r="K30" s="58"/>
      <c r="L30" s="58"/>
      <c r="M30" s="58">
        <v>55595708</v>
      </c>
    </row>
    <row r="31" spans="2:23" ht="10.8" customHeight="1" x14ac:dyDescent="0.3">
      <c r="B31" s="58"/>
      <c r="C31" s="58"/>
      <c r="D31" s="58"/>
      <c r="E31" s="58"/>
      <c r="F31" s="58"/>
      <c r="G31" s="58"/>
      <c r="H31" s="58"/>
      <c r="I31" s="2" t="s">
        <v>61</v>
      </c>
      <c r="J31" s="58"/>
      <c r="K31" s="58"/>
      <c r="L31" s="58"/>
      <c r="M31" s="58"/>
    </row>
    <row r="32" spans="2:23" ht="18" customHeight="1" x14ac:dyDescent="0.3">
      <c r="B32" s="58" t="s">
        <v>83</v>
      </c>
      <c r="C32" s="58" t="s">
        <v>923</v>
      </c>
      <c r="D32" s="58">
        <v>5059697766220</v>
      </c>
      <c r="E32" s="58">
        <v>3</v>
      </c>
      <c r="F32" s="58" t="s">
        <v>59</v>
      </c>
      <c r="G32" s="58">
        <v>0.28999999999999998</v>
      </c>
      <c r="H32" s="58">
        <v>0.88</v>
      </c>
      <c r="I32" s="2">
        <v>3</v>
      </c>
      <c r="J32" s="58" t="s">
        <v>779</v>
      </c>
      <c r="K32" s="58"/>
      <c r="L32" s="58"/>
      <c r="M32" s="58">
        <v>92755458</v>
      </c>
    </row>
    <row r="33" spans="2:13" ht="10.8" customHeight="1" x14ac:dyDescent="0.3">
      <c r="B33" s="58"/>
      <c r="C33" s="58"/>
      <c r="D33" s="58"/>
      <c r="E33" s="58"/>
      <c r="F33" s="58"/>
      <c r="G33" s="58"/>
      <c r="H33" s="58"/>
      <c r="I33" s="2" t="s">
        <v>61</v>
      </c>
      <c r="J33" s="58"/>
      <c r="K33" s="58"/>
      <c r="L33" s="58"/>
      <c r="M33" s="58"/>
    </row>
    <row r="34" spans="2:13" ht="18" customHeight="1" x14ac:dyDescent="0.3">
      <c r="B34" s="58" t="s">
        <v>83</v>
      </c>
      <c r="C34" s="58" t="s">
        <v>262</v>
      </c>
      <c r="D34" s="58">
        <v>5055945401707</v>
      </c>
      <c r="E34" s="58">
        <v>3</v>
      </c>
      <c r="F34" s="58" t="s">
        <v>59</v>
      </c>
      <c r="G34" s="58">
        <v>0.13</v>
      </c>
      <c r="H34" s="58">
        <v>0.39</v>
      </c>
      <c r="I34" s="2">
        <v>1.4</v>
      </c>
      <c r="J34" s="58" t="s">
        <v>925</v>
      </c>
      <c r="K34" s="58"/>
      <c r="L34" s="58"/>
      <c r="M34" s="58">
        <v>87225206</v>
      </c>
    </row>
    <row r="35" spans="2:13" ht="10.8" customHeight="1" x14ac:dyDescent="0.3">
      <c r="B35" s="58"/>
      <c r="C35" s="58"/>
      <c r="D35" s="58"/>
      <c r="E35" s="58"/>
      <c r="F35" s="58"/>
      <c r="G35" s="58"/>
      <c r="H35" s="58"/>
      <c r="I35" s="2" t="s">
        <v>61</v>
      </c>
      <c r="J35" s="58"/>
      <c r="K35" s="58"/>
      <c r="L35" s="58"/>
      <c r="M35" s="58"/>
    </row>
    <row r="36" spans="2:13" ht="18" customHeight="1" x14ac:dyDescent="0.3">
      <c r="B36" s="58" t="s">
        <v>83</v>
      </c>
      <c r="C36" s="58" t="s">
        <v>123</v>
      </c>
      <c r="D36" s="58">
        <v>5051277947432</v>
      </c>
      <c r="E36" s="58">
        <v>1</v>
      </c>
      <c r="F36" s="58" t="s">
        <v>59</v>
      </c>
      <c r="G36" s="58">
        <v>0.44</v>
      </c>
      <c r="H36" s="58">
        <v>0.44</v>
      </c>
      <c r="I36" s="2">
        <v>4.25</v>
      </c>
      <c r="J36" s="58" t="s">
        <v>853</v>
      </c>
      <c r="K36" s="58"/>
      <c r="L36" s="58"/>
      <c r="M36" s="58">
        <v>57445613</v>
      </c>
    </row>
    <row r="37" spans="2:13" ht="10.8" customHeight="1" x14ac:dyDescent="0.3">
      <c r="B37" s="58"/>
      <c r="C37" s="58"/>
      <c r="D37" s="58"/>
      <c r="E37" s="58"/>
      <c r="F37" s="58"/>
      <c r="G37" s="58"/>
      <c r="H37" s="58"/>
      <c r="I37" s="2" t="s">
        <v>61</v>
      </c>
      <c r="J37" s="58"/>
      <c r="K37" s="58"/>
      <c r="L37" s="58"/>
      <c r="M37" s="58"/>
    </row>
    <row r="38" spans="2:13" ht="18" customHeight="1" x14ac:dyDescent="0.3">
      <c r="B38" s="58" t="s">
        <v>83</v>
      </c>
      <c r="C38" s="58" t="s">
        <v>1060</v>
      </c>
      <c r="D38" s="58">
        <v>5054775466276</v>
      </c>
      <c r="E38" s="58">
        <v>2</v>
      </c>
      <c r="F38" s="58" t="s">
        <v>59</v>
      </c>
      <c r="G38" s="58">
        <v>0.64</v>
      </c>
      <c r="H38" s="58">
        <v>1.29</v>
      </c>
      <c r="I38" s="2">
        <v>5.2</v>
      </c>
      <c r="J38" s="58" t="s">
        <v>820</v>
      </c>
      <c r="K38" s="58"/>
      <c r="L38" s="58"/>
      <c r="M38" s="58">
        <v>80727228</v>
      </c>
    </row>
    <row r="39" spans="2:13" ht="10.8" customHeight="1" x14ac:dyDescent="0.3">
      <c r="B39" s="58"/>
      <c r="C39" s="58"/>
      <c r="D39" s="58"/>
      <c r="E39" s="58"/>
      <c r="F39" s="58"/>
      <c r="G39" s="58"/>
      <c r="H39" s="58"/>
      <c r="I39" s="2" t="s">
        <v>61</v>
      </c>
      <c r="J39" s="58"/>
      <c r="K39" s="58"/>
      <c r="L39" s="58"/>
      <c r="M39" s="58"/>
    </row>
    <row r="40" spans="2:13" ht="18" customHeight="1" x14ac:dyDescent="0.3">
      <c r="B40" s="58" t="s">
        <v>83</v>
      </c>
      <c r="C40" s="58" t="s">
        <v>1061</v>
      </c>
      <c r="D40" s="58">
        <v>5053947859328</v>
      </c>
      <c r="E40" s="58">
        <v>1</v>
      </c>
      <c r="F40" s="58" t="s">
        <v>59</v>
      </c>
      <c r="G40" s="58">
        <v>0.42</v>
      </c>
      <c r="H40" s="58">
        <v>0.42</v>
      </c>
      <c r="I40" s="2">
        <v>3.5</v>
      </c>
      <c r="J40" s="58" t="s">
        <v>806</v>
      </c>
      <c r="K40" s="58"/>
      <c r="L40" s="58"/>
      <c r="M40" s="58">
        <v>50344298</v>
      </c>
    </row>
    <row r="41" spans="2:13" ht="10.8" customHeight="1" x14ac:dyDescent="0.3">
      <c r="B41" s="58"/>
      <c r="C41" s="58"/>
      <c r="D41" s="58"/>
      <c r="E41" s="58"/>
      <c r="F41" s="58"/>
      <c r="G41" s="58"/>
      <c r="H41" s="58"/>
      <c r="I41" s="2" t="s">
        <v>61</v>
      </c>
      <c r="J41" s="58"/>
      <c r="K41" s="58"/>
      <c r="L41" s="58"/>
      <c r="M41" s="58"/>
    </row>
    <row r="42" spans="2:13" ht="18" customHeight="1" x14ac:dyDescent="0.3">
      <c r="B42" s="58" t="s">
        <v>83</v>
      </c>
      <c r="C42" s="58" t="s">
        <v>205</v>
      </c>
      <c r="D42" s="58">
        <v>5057753917999</v>
      </c>
      <c r="E42" s="58">
        <v>3</v>
      </c>
      <c r="F42" s="58" t="s">
        <v>59</v>
      </c>
      <c r="G42" s="58">
        <v>0.64</v>
      </c>
      <c r="H42" s="58">
        <v>1.93</v>
      </c>
      <c r="I42" s="2">
        <v>5.4</v>
      </c>
      <c r="J42" s="58" t="s">
        <v>1062</v>
      </c>
      <c r="K42" s="58"/>
      <c r="L42" s="58"/>
      <c r="M42" s="58">
        <v>87892164</v>
      </c>
    </row>
    <row r="43" spans="2:13" ht="10.8" customHeight="1" x14ac:dyDescent="0.3">
      <c r="B43" s="58"/>
      <c r="C43" s="58"/>
      <c r="D43" s="58"/>
      <c r="E43" s="58"/>
      <c r="F43" s="58"/>
      <c r="G43" s="58"/>
      <c r="H43" s="58"/>
      <c r="I43" s="2" t="s">
        <v>61</v>
      </c>
      <c r="J43" s="58"/>
      <c r="K43" s="58"/>
      <c r="L43" s="58"/>
      <c r="M43" s="58"/>
    </row>
    <row r="44" spans="2:13" ht="18" customHeight="1" x14ac:dyDescent="0.3">
      <c r="B44" s="58" t="s">
        <v>83</v>
      </c>
      <c r="C44" s="58" t="s">
        <v>547</v>
      </c>
      <c r="D44" s="58">
        <v>5411188118121</v>
      </c>
      <c r="E44" s="58">
        <v>5</v>
      </c>
      <c r="F44" s="58" t="s">
        <v>59</v>
      </c>
      <c r="G44" s="58">
        <v>0.52</v>
      </c>
      <c r="H44" s="58">
        <v>2.6</v>
      </c>
      <c r="I44" s="2">
        <v>2.4</v>
      </c>
      <c r="J44" s="58" t="s">
        <v>831</v>
      </c>
      <c r="K44" s="58"/>
      <c r="L44" s="58"/>
      <c r="M44" s="58">
        <v>84898030</v>
      </c>
    </row>
    <row r="45" spans="2:13" ht="10.8" customHeight="1" x14ac:dyDescent="0.3">
      <c r="B45" s="58"/>
      <c r="C45" s="58"/>
      <c r="D45" s="58"/>
      <c r="E45" s="58"/>
      <c r="F45" s="58"/>
      <c r="G45" s="58"/>
      <c r="H45" s="58"/>
      <c r="I45" s="2" t="s">
        <v>61</v>
      </c>
      <c r="J45" s="58"/>
      <c r="K45" s="58"/>
      <c r="L45" s="58"/>
      <c r="M45" s="58"/>
    </row>
    <row r="46" spans="2:13" ht="10.8" customHeight="1" x14ac:dyDescent="0.3">
      <c r="B46" s="58" t="s">
        <v>83</v>
      </c>
      <c r="C46" s="58" t="s">
        <v>475</v>
      </c>
      <c r="D46" s="58">
        <v>3281062</v>
      </c>
      <c r="E46" s="58">
        <v>1</v>
      </c>
      <c r="F46" s="58" t="s">
        <v>59</v>
      </c>
      <c r="G46" s="58">
        <v>0.19</v>
      </c>
      <c r="H46" s="58">
        <v>0.19</v>
      </c>
      <c r="I46" s="2">
        <v>2.85</v>
      </c>
      <c r="J46" s="58" t="s">
        <v>775</v>
      </c>
      <c r="K46" s="58"/>
      <c r="L46" s="58"/>
      <c r="M46" s="58">
        <v>84810388</v>
      </c>
    </row>
    <row r="47" spans="2:13" ht="10.8" customHeight="1" x14ac:dyDescent="0.3">
      <c r="B47" s="58"/>
      <c r="C47" s="58"/>
      <c r="D47" s="58"/>
      <c r="E47" s="58"/>
      <c r="F47" s="58"/>
      <c r="G47" s="58"/>
      <c r="H47" s="58"/>
      <c r="I47" s="2" t="s">
        <v>61</v>
      </c>
      <c r="J47" s="58"/>
      <c r="K47" s="58"/>
      <c r="L47" s="58"/>
      <c r="M47" s="58"/>
    </row>
    <row r="48" spans="2:13" ht="18" customHeight="1" x14ac:dyDescent="0.3">
      <c r="B48" s="58" t="s">
        <v>83</v>
      </c>
      <c r="C48" s="58" t="s">
        <v>508</v>
      </c>
      <c r="D48" s="58">
        <v>5057753912291</v>
      </c>
      <c r="E48" s="58">
        <v>2</v>
      </c>
      <c r="F48" s="58" t="s">
        <v>59</v>
      </c>
      <c r="G48" s="58">
        <v>0.25</v>
      </c>
      <c r="H48" s="58">
        <v>0.5</v>
      </c>
      <c r="I48" s="2">
        <v>2.15</v>
      </c>
      <c r="J48" s="58" t="s">
        <v>724</v>
      </c>
      <c r="K48" s="58"/>
      <c r="L48" s="58"/>
      <c r="M48" s="58">
        <v>92195918</v>
      </c>
    </row>
    <row r="49" spans="2:13" ht="10.8" customHeight="1" x14ac:dyDescent="0.3">
      <c r="B49" s="58"/>
      <c r="C49" s="58"/>
      <c r="D49" s="58"/>
      <c r="E49" s="58"/>
      <c r="F49" s="58"/>
      <c r="G49" s="58"/>
      <c r="H49" s="58"/>
      <c r="I49" s="2" t="s">
        <v>61</v>
      </c>
      <c r="J49" s="58"/>
      <c r="K49" s="58"/>
      <c r="L49" s="58"/>
      <c r="M49" s="58"/>
    </row>
    <row r="50" spans="2:13" ht="18" customHeight="1" x14ac:dyDescent="0.3">
      <c r="B50" s="58" t="s">
        <v>83</v>
      </c>
      <c r="C50" s="58" t="s">
        <v>279</v>
      </c>
      <c r="D50" s="58">
        <v>5000436338901</v>
      </c>
      <c r="E50" s="58">
        <v>19</v>
      </c>
      <c r="F50" s="58" t="s">
        <v>59</v>
      </c>
      <c r="G50" s="58">
        <v>1.2</v>
      </c>
      <c r="H50" s="58">
        <v>22.78</v>
      </c>
      <c r="I50" s="2">
        <v>1.3</v>
      </c>
      <c r="J50" s="58" t="s">
        <v>1063</v>
      </c>
      <c r="K50" s="58"/>
      <c r="L50" s="58"/>
      <c r="M50" s="58">
        <v>54169599</v>
      </c>
    </row>
    <row r="51" spans="2:13" ht="10.8" customHeight="1" x14ac:dyDescent="0.3">
      <c r="B51" s="58"/>
      <c r="C51" s="58"/>
      <c r="D51" s="58"/>
      <c r="E51" s="58"/>
      <c r="F51" s="58"/>
      <c r="G51" s="58"/>
      <c r="H51" s="58"/>
      <c r="I51" s="2" t="s">
        <v>61</v>
      </c>
      <c r="J51" s="58"/>
      <c r="K51" s="58"/>
      <c r="L51" s="58"/>
      <c r="M51" s="58"/>
    </row>
    <row r="52" spans="2:13" ht="18" customHeight="1" x14ac:dyDescent="0.3">
      <c r="B52" s="58" t="s">
        <v>83</v>
      </c>
      <c r="C52" s="58" t="s">
        <v>198</v>
      </c>
      <c r="D52" s="58">
        <v>5013683305589</v>
      </c>
      <c r="E52" s="58">
        <v>3</v>
      </c>
      <c r="F52" s="58" t="s">
        <v>59</v>
      </c>
      <c r="G52" s="58">
        <v>0.22</v>
      </c>
      <c r="H52" s="58">
        <v>0.66</v>
      </c>
      <c r="I52" s="2">
        <v>2.8</v>
      </c>
      <c r="J52" s="58" t="s">
        <v>1064</v>
      </c>
      <c r="K52" s="58"/>
      <c r="L52" s="58"/>
      <c r="M52" s="58">
        <v>54682889</v>
      </c>
    </row>
    <row r="53" spans="2:13" ht="10.8" customHeight="1" x14ac:dyDescent="0.3">
      <c r="B53" s="58"/>
      <c r="C53" s="58"/>
      <c r="D53" s="58"/>
      <c r="E53" s="58"/>
      <c r="F53" s="58"/>
      <c r="G53" s="58"/>
      <c r="H53" s="58"/>
      <c r="I53" s="2" t="s">
        <v>61</v>
      </c>
      <c r="J53" s="58"/>
      <c r="K53" s="58"/>
      <c r="L53" s="58"/>
      <c r="M53" s="58"/>
    </row>
    <row r="54" spans="2:13" ht="18" customHeight="1" x14ac:dyDescent="0.3">
      <c r="B54" s="58" t="s">
        <v>68</v>
      </c>
      <c r="C54" s="58" t="s">
        <v>321</v>
      </c>
      <c r="D54" s="58">
        <v>5060151181992</v>
      </c>
      <c r="E54" s="58">
        <v>7</v>
      </c>
      <c r="F54" s="58" t="s">
        <v>59</v>
      </c>
      <c r="G54" s="58">
        <v>0.26</v>
      </c>
      <c r="H54" s="58">
        <v>1.79</v>
      </c>
      <c r="I54" s="2">
        <v>2.15</v>
      </c>
      <c r="J54" s="58" t="s">
        <v>1065</v>
      </c>
      <c r="K54" s="58"/>
      <c r="L54" s="58"/>
      <c r="M54" s="58">
        <v>92806854</v>
      </c>
    </row>
    <row r="55" spans="2:13" ht="10.8" customHeight="1" x14ac:dyDescent="0.3">
      <c r="B55" s="58"/>
      <c r="C55" s="58"/>
      <c r="D55" s="58"/>
      <c r="E55" s="58"/>
      <c r="F55" s="58"/>
      <c r="G55" s="58"/>
      <c r="H55" s="58"/>
      <c r="I55" s="2" t="s">
        <v>61</v>
      </c>
      <c r="J55" s="58"/>
      <c r="K55" s="58"/>
      <c r="L55" s="58"/>
      <c r="M55" s="58"/>
    </row>
    <row r="56" spans="2:13" ht="10.8" customHeight="1" x14ac:dyDescent="0.3">
      <c r="B56" s="58" t="s">
        <v>68</v>
      </c>
      <c r="C56" s="58" t="s">
        <v>76</v>
      </c>
      <c r="D56" s="58">
        <v>3063330</v>
      </c>
      <c r="E56" s="58">
        <v>1</v>
      </c>
      <c r="F56" s="58" t="s">
        <v>59</v>
      </c>
      <c r="G56" s="58">
        <v>0.08</v>
      </c>
      <c r="H56" s="58">
        <v>0.08</v>
      </c>
      <c r="I56" s="2">
        <v>1.1000000000000001</v>
      </c>
      <c r="J56" s="58" t="s">
        <v>728</v>
      </c>
      <c r="K56" s="58"/>
      <c r="L56" s="58"/>
      <c r="M56" s="58">
        <v>67880462</v>
      </c>
    </row>
    <row r="57" spans="2:13" ht="10.8" customHeight="1" x14ac:dyDescent="0.3">
      <c r="B57" s="58"/>
      <c r="C57" s="58"/>
      <c r="D57" s="58"/>
      <c r="E57" s="58"/>
      <c r="F57" s="58"/>
      <c r="G57" s="58"/>
      <c r="H57" s="58"/>
      <c r="I57" s="2" t="s">
        <v>61</v>
      </c>
      <c r="J57" s="58"/>
      <c r="K57" s="58"/>
      <c r="L57" s="58"/>
      <c r="M57" s="58"/>
    </row>
    <row r="58" spans="2:13" ht="18" customHeight="1" x14ac:dyDescent="0.3">
      <c r="B58" s="58" t="s">
        <v>68</v>
      </c>
      <c r="C58" s="58" t="s">
        <v>217</v>
      </c>
      <c r="D58" s="58">
        <v>5057545889619</v>
      </c>
      <c r="E58" s="58">
        <v>1</v>
      </c>
      <c r="F58" s="58" t="s">
        <v>59</v>
      </c>
      <c r="G58" s="58">
        <v>0.3</v>
      </c>
      <c r="H58" s="58">
        <v>0.3</v>
      </c>
      <c r="I58" s="2">
        <v>0.8</v>
      </c>
      <c r="J58" s="58" t="s">
        <v>793</v>
      </c>
      <c r="K58" s="58"/>
      <c r="L58" s="58"/>
      <c r="M58" s="58">
        <v>84827904</v>
      </c>
    </row>
    <row r="59" spans="2:13" ht="10.8" customHeight="1" x14ac:dyDescent="0.3">
      <c r="B59" s="58"/>
      <c r="C59" s="58"/>
      <c r="D59" s="58"/>
      <c r="E59" s="58"/>
      <c r="F59" s="58"/>
      <c r="G59" s="58"/>
      <c r="H59" s="58"/>
      <c r="I59" s="2" t="s">
        <v>61</v>
      </c>
      <c r="J59" s="58"/>
      <c r="K59" s="58"/>
      <c r="L59" s="58"/>
      <c r="M59" s="58"/>
    </row>
    <row r="60" spans="2:13" ht="18" customHeight="1" x14ac:dyDescent="0.3">
      <c r="B60" s="58" t="s">
        <v>68</v>
      </c>
      <c r="C60" s="58" t="s">
        <v>463</v>
      </c>
      <c r="D60" s="58">
        <v>5010044004112</v>
      </c>
      <c r="E60" s="58">
        <v>2</v>
      </c>
      <c r="F60" s="58" t="s">
        <v>59</v>
      </c>
      <c r="G60" s="58">
        <v>0.35</v>
      </c>
      <c r="H60" s="58">
        <v>0.7</v>
      </c>
      <c r="I60" s="2">
        <v>1.65</v>
      </c>
      <c r="J60" s="58" t="s">
        <v>826</v>
      </c>
      <c r="K60" s="58"/>
      <c r="L60" s="58"/>
      <c r="M60" s="58">
        <v>67552776</v>
      </c>
    </row>
    <row r="61" spans="2:13" ht="10.8" customHeight="1" x14ac:dyDescent="0.3">
      <c r="B61" s="58"/>
      <c r="C61" s="58"/>
      <c r="D61" s="58"/>
      <c r="E61" s="58"/>
      <c r="F61" s="58"/>
      <c r="G61" s="58"/>
      <c r="H61" s="58"/>
      <c r="I61" s="2" t="s">
        <v>61</v>
      </c>
      <c r="J61" s="58"/>
      <c r="K61" s="58"/>
      <c r="L61" s="58"/>
      <c r="M61" s="58"/>
    </row>
    <row r="62" spans="2:13" ht="18" customHeight="1" x14ac:dyDescent="0.3">
      <c r="B62" s="58" t="s">
        <v>68</v>
      </c>
      <c r="C62" s="58" t="s">
        <v>314</v>
      </c>
      <c r="D62" s="58">
        <v>5054269805611</v>
      </c>
      <c r="E62" s="58">
        <v>5</v>
      </c>
      <c r="F62" s="58" t="s">
        <v>59</v>
      </c>
      <c r="G62" s="58">
        <v>0.38</v>
      </c>
      <c r="H62" s="58">
        <v>1.92</v>
      </c>
      <c r="I62" s="2">
        <v>0.55000000000000004</v>
      </c>
      <c r="J62" s="58" t="s">
        <v>958</v>
      </c>
      <c r="K62" s="58"/>
      <c r="L62" s="58"/>
      <c r="M62" s="58">
        <v>79801003</v>
      </c>
    </row>
    <row r="63" spans="2:13" ht="10.8" customHeight="1" x14ac:dyDescent="0.3">
      <c r="B63" s="58"/>
      <c r="C63" s="58"/>
      <c r="D63" s="58"/>
      <c r="E63" s="58"/>
      <c r="F63" s="58"/>
      <c r="G63" s="58"/>
      <c r="H63" s="58"/>
      <c r="I63" s="2" t="s">
        <v>61</v>
      </c>
      <c r="J63" s="58"/>
      <c r="K63" s="58"/>
      <c r="L63" s="58"/>
      <c r="M63" s="58"/>
    </row>
    <row r="64" spans="2:13" ht="18" customHeight="1" x14ac:dyDescent="0.3">
      <c r="B64" s="58" t="s">
        <v>68</v>
      </c>
      <c r="C64" s="58" t="s">
        <v>848</v>
      </c>
      <c r="D64" s="58">
        <v>5010044009384</v>
      </c>
      <c r="E64" s="58">
        <v>1</v>
      </c>
      <c r="F64" s="58" t="s">
        <v>59</v>
      </c>
      <c r="G64" s="58">
        <v>0.24</v>
      </c>
      <c r="H64" s="58">
        <v>0.24</v>
      </c>
      <c r="I64" s="2">
        <v>2.85</v>
      </c>
      <c r="J64" s="58" t="s">
        <v>775</v>
      </c>
      <c r="K64" s="58"/>
      <c r="L64" s="58"/>
      <c r="M64" s="58">
        <v>89240835</v>
      </c>
    </row>
    <row r="65" spans="1:13" ht="10.8" customHeight="1" x14ac:dyDescent="0.3">
      <c r="B65" s="58"/>
      <c r="C65" s="58"/>
      <c r="D65" s="58"/>
      <c r="E65" s="58"/>
      <c r="F65" s="58"/>
      <c r="G65" s="58"/>
      <c r="H65" s="58"/>
      <c r="I65" s="2" t="s">
        <v>61</v>
      </c>
      <c r="J65" s="58"/>
      <c r="K65" s="58"/>
      <c r="L65" s="58"/>
      <c r="M65" s="58"/>
    </row>
    <row r="66" spans="1:13" ht="10.8" customHeight="1" x14ac:dyDescent="0.3">
      <c r="B66" s="58" t="s">
        <v>68</v>
      </c>
      <c r="C66" s="58" t="s">
        <v>75</v>
      </c>
      <c r="D66" s="58">
        <v>3277621</v>
      </c>
      <c r="E66" s="58">
        <v>5</v>
      </c>
      <c r="F66" s="58" t="s">
        <v>59</v>
      </c>
      <c r="G66" s="58">
        <v>0.08</v>
      </c>
      <c r="H66" s="58">
        <v>0.39</v>
      </c>
      <c r="I66" s="2">
        <v>1.1000000000000001</v>
      </c>
      <c r="J66" s="58" t="s">
        <v>772</v>
      </c>
      <c r="K66" s="58"/>
      <c r="L66" s="58"/>
      <c r="M66" s="58">
        <v>83688234</v>
      </c>
    </row>
    <row r="67" spans="1:13" ht="10.8" customHeight="1" x14ac:dyDescent="0.3">
      <c r="B67" s="58"/>
      <c r="C67" s="58"/>
      <c r="D67" s="58"/>
      <c r="E67" s="58"/>
      <c r="F67" s="58"/>
      <c r="G67" s="58"/>
      <c r="H67" s="58"/>
      <c r="I67" s="2" t="s">
        <v>61</v>
      </c>
      <c r="J67" s="58"/>
      <c r="K67" s="58"/>
      <c r="L67" s="58"/>
      <c r="M67" s="58"/>
    </row>
    <row r="68" spans="1:13" ht="18" customHeight="1" x14ac:dyDescent="0.3">
      <c r="B68" s="58" t="s">
        <v>68</v>
      </c>
      <c r="C68" s="58" t="s">
        <v>788</v>
      </c>
      <c r="D68" s="58">
        <v>5000119274960</v>
      </c>
      <c r="E68" s="58">
        <v>1</v>
      </c>
      <c r="F68" s="58" t="s">
        <v>59</v>
      </c>
      <c r="G68" s="58">
        <v>0.44</v>
      </c>
      <c r="H68" s="58">
        <v>0.44</v>
      </c>
      <c r="I68" s="2">
        <v>1.25</v>
      </c>
      <c r="J68" s="58" t="s">
        <v>866</v>
      </c>
      <c r="K68" s="58"/>
      <c r="L68" s="58"/>
      <c r="M68" s="58">
        <v>50649308</v>
      </c>
    </row>
    <row r="69" spans="1:13" ht="10.8" customHeight="1" x14ac:dyDescent="0.3">
      <c r="B69" s="58"/>
      <c r="C69" s="58"/>
      <c r="D69" s="58"/>
      <c r="E69" s="58"/>
      <c r="F69" s="58"/>
      <c r="G69" s="58"/>
      <c r="H69" s="58"/>
      <c r="I69" s="2" t="s">
        <v>61</v>
      </c>
      <c r="J69" s="58"/>
      <c r="K69" s="58"/>
      <c r="L69" s="58"/>
      <c r="M69" s="58"/>
    </row>
    <row r="70" spans="1:13" ht="18" customHeight="1" x14ac:dyDescent="0.3">
      <c r="B70" s="58" t="s">
        <v>68</v>
      </c>
      <c r="C70" s="58" t="s">
        <v>80</v>
      </c>
      <c r="D70" s="58">
        <v>5050179250121</v>
      </c>
      <c r="E70" s="58">
        <v>3</v>
      </c>
      <c r="F70" s="58" t="s">
        <v>59</v>
      </c>
      <c r="G70" s="58">
        <v>0.1</v>
      </c>
      <c r="H70" s="58">
        <v>0.28999999999999998</v>
      </c>
      <c r="I70" s="2">
        <v>1.1000000000000001</v>
      </c>
      <c r="J70" s="58" t="s">
        <v>826</v>
      </c>
      <c r="K70" s="58"/>
      <c r="L70" s="58"/>
      <c r="M70" s="58">
        <v>52412171</v>
      </c>
    </row>
    <row r="71" spans="1:13" ht="10.8" customHeight="1" x14ac:dyDescent="0.3">
      <c r="B71" s="58"/>
      <c r="C71" s="58"/>
      <c r="D71" s="58"/>
      <c r="E71" s="58"/>
      <c r="F71" s="58"/>
      <c r="G71" s="58"/>
      <c r="H71" s="58"/>
      <c r="I71" s="2" t="s">
        <v>61</v>
      </c>
      <c r="J71" s="58"/>
      <c r="K71" s="58"/>
      <c r="L71" s="58"/>
      <c r="M71" s="58"/>
    </row>
    <row r="72" spans="1:13" ht="18" customHeight="1" x14ac:dyDescent="0.3">
      <c r="A72" s="3">
        <v>45475</v>
      </c>
      <c r="B72" s="58" t="s">
        <v>83</v>
      </c>
      <c r="C72" s="58" t="s">
        <v>998</v>
      </c>
      <c r="D72" s="58">
        <v>5054402152534</v>
      </c>
      <c r="E72" s="58">
        <v>1</v>
      </c>
      <c r="F72" s="58" t="s">
        <v>59</v>
      </c>
      <c r="G72" s="58">
        <v>0.59</v>
      </c>
      <c r="H72" s="58">
        <v>0.59</v>
      </c>
      <c r="I72" s="2">
        <v>3.75</v>
      </c>
      <c r="J72" s="58" t="s">
        <v>786</v>
      </c>
      <c r="K72" s="58"/>
      <c r="L72" s="58"/>
      <c r="M72" s="58">
        <v>77703606</v>
      </c>
    </row>
    <row r="73" spans="1:13" ht="10.8" customHeight="1" x14ac:dyDescent="0.3">
      <c r="B73" s="58"/>
      <c r="C73" s="58"/>
      <c r="D73" s="58"/>
      <c r="E73" s="58"/>
      <c r="F73" s="58"/>
      <c r="G73" s="58"/>
      <c r="H73" s="58"/>
      <c r="I73" s="2" t="s">
        <v>61</v>
      </c>
      <c r="J73" s="58"/>
      <c r="K73" s="58"/>
      <c r="L73" s="58"/>
      <c r="M73" s="58"/>
    </row>
    <row r="74" spans="1:13" ht="18" customHeight="1" x14ac:dyDescent="0.3">
      <c r="B74" s="58" t="s">
        <v>83</v>
      </c>
      <c r="C74" s="58" t="s">
        <v>1066</v>
      </c>
      <c r="D74" s="58">
        <v>5051277607831</v>
      </c>
      <c r="E74" s="58">
        <v>1</v>
      </c>
      <c r="F74" s="58" t="s">
        <v>59</v>
      </c>
      <c r="G74" s="58">
        <v>0.23</v>
      </c>
      <c r="H74" s="58">
        <v>0.23</v>
      </c>
      <c r="I74" s="2">
        <v>2.9</v>
      </c>
      <c r="J74" s="58" t="s">
        <v>918</v>
      </c>
      <c r="K74" s="58"/>
      <c r="L74" s="58"/>
      <c r="M74" s="58">
        <v>60305418</v>
      </c>
    </row>
    <row r="75" spans="1:13" ht="10.8" customHeight="1" x14ac:dyDescent="0.3">
      <c r="B75" s="58"/>
      <c r="C75" s="58"/>
      <c r="D75" s="58"/>
      <c r="E75" s="58"/>
      <c r="F75" s="58"/>
      <c r="G75" s="58"/>
      <c r="H75" s="58"/>
      <c r="I75" s="2" t="s">
        <v>61</v>
      </c>
      <c r="J75" s="58"/>
      <c r="K75" s="58"/>
      <c r="L75" s="58"/>
      <c r="M75" s="58"/>
    </row>
    <row r="76" spans="1:13" ht="18" customHeight="1" x14ac:dyDescent="0.3">
      <c r="B76" s="58" t="s">
        <v>83</v>
      </c>
      <c r="C76" s="58" t="s">
        <v>135</v>
      </c>
      <c r="D76" s="58">
        <v>3297537</v>
      </c>
      <c r="E76" s="58">
        <v>5</v>
      </c>
      <c r="F76" s="58" t="s">
        <v>59</v>
      </c>
      <c r="G76" s="58">
        <v>0.2</v>
      </c>
      <c r="H76" s="58">
        <v>1</v>
      </c>
      <c r="I76" s="2">
        <v>3</v>
      </c>
      <c r="J76" s="58" t="s">
        <v>887</v>
      </c>
      <c r="K76" s="58"/>
      <c r="L76" s="58"/>
      <c r="M76" s="58">
        <v>87228497</v>
      </c>
    </row>
    <row r="77" spans="1:13" ht="10.8" customHeight="1" x14ac:dyDescent="0.3">
      <c r="B77" s="58"/>
      <c r="C77" s="58"/>
      <c r="D77" s="58"/>
      <c r="E77" s="58"/>
      <c r="F77" s="58"/>
      <c r="G77" s="58"/>
      <c r="H77" s="58"/>
      <c r="I77" s="2" t="s">
        <v>61</v>
      </c>
      <c r="J77" s="58"/>
      <c r="K77" s="58"/>
      <c r="L77" s="58"/>
      <c r="M77" s="58"/>
    </row>
    <row r="78" spans="1:13" ht="18" customHeight="1" x14ac:dyDescent="0.3">
      <c r="B78" s="58" t="s">
        <v>83</v>
      </c>
      <c r="C78" s="58" t="s">
        <v>136</v>
      </c>
      <c r="D78" s="58">
        <v>5057008546042</v>
      </c>
      <c r="E78" s="58">
        <v>3</v>
      </c>
      <c r="F78" s="58" t="s">
        <v>59</v>
      </c>
      <c r="G78" s="58">
        <v>0.17</v>
      </c>
      <c r="H78" s="58">
        <v>0.51</v>
      </c>
      <c r="I78" s="2">
        <v>3.75</v>
      </c>
      <c r="J78" s="58" t="s">
        <v>944</v>
      </c>
      <c r="K78" s="58"/>
      <c r="L78" s="58"/>
      <c r="M78" s="58">
        <v>75120924</v>
      </c>
    </row>
    <row r="79" spans="1:13" ht="10.8" customHeight="1" x14ac:dyDescent="0.3">
      <c r="B79" s="58"/>
      <c r="C79" s="58"/>
      <c r="D79" s="58"/>
      <c r="E79" s="58"/>
      <c r="F79" s="58"/>
      <c r="G79" s="58"/>
      <c r="H79" s="58"/>
      <c r="I79" s="2" t="s">
        <v>61</v>
      </c>
      <c r="J79" s="58"/>
      <c r="K79" s="58"/>
      <c r="L79" s="58"/>
      <c r="M79" s="58"/>
    </row>
    <row r="80" spans="1:13" ht="18" customHeight="1" x14ac:dyDescent="0.3">
      <c r="B80" s="58" t="s">
        <v>83</v>
      </c>
      <c r="C80" s="58" t="s">
        <v>480</v>
      </c>
      <c r="D80" s="58">
        <v>5059697769887</v>
      </c>
      <c r="E80" s="58">
        <v>2</v>
      </c>
      <c r="F80" s="58" t="s">
        <v>59</v>
      </c>
      <c r="G80" s="58">
        <v>0.26</v>
      </c>
      <c r="H80" s="58">
        <v>0.52</v>
      </c>
      <c r="I80" s="2">
        <v>2.2999999999999998</v>
      </c>
      <c r="J80" s="58" t="s">
        <v>720</v>
      </c>
      <c r="K80" s="58"/>
      <c r="L80" s="58"/>
      <c r="M80" s="58">
        <v>92339335</v>
      </c>
    </row>
    <row r="81" spans="2:13" ht="10.8" customHeight="1" x14ac:dyDescent="0.3">
      <c r="B81" s="58"/>
      <c r="C81" s="58"/>
      <c r="D81" s="58"/>
      <c r="E81" s="58"/>
      <c r="F81" s="58"/>
      <c r="G81" s="58"/>
      <c r="H81" s="58"/>
      <c r="I81" s="2" t="s">
        <v>61</v>
      </c>
      <c r="J81" s="58"/>
      <c r="K81" s="58"/>
      <c r="L81" s="58"/>
      <c r="M81" s="58"/>
    </row>
    <row r="82" spans="2:13" ht="18" customHeight="1" x14ac:dyDescent="0.3">
      <c r="B82" s="58" t="s">
        <v>83</v>
      </c>
      <c r="C82" s="58" t="s">
        <v>1000</v>
      </c>
      <c r="D82" s="58">
        <v>5059697715754</v>
      </c>
      <c r="E82" s="58">
        <v>1</v>
      </c>
      <c r="F82" s="58" t="s">
        <v>59</v>
      </c>
      <c r="G82" s="58">
        <v>0.44</v>
      </c>
      <c r="H82" s="58">
        <v>0.44</v>
      </c>
      <c r="I82" s="2">
        <v>4.5</v>
      </c>
      <c r="J82" s="58" t="s">
        <v>712</v>
      </c>
      <c r="K82" s="58"/>
      <c r="L82" s="58"/>
      <c r="M82" s="58">
        <v>91709654</v>
      </c>
    </row>
    <row r="83" spans="2:13" ht="10.8" customHeight="1" x14ac:dyDescent="0.3">
      <c r="B83" s="58"/>
      <c r="C83" s="58"/>
      <c r="D83" s="58"/>
      <c r="E83" s="58"/>
      <c r="F83" s="58"/>
      <c r="G83" s="58"/>
      <c r="H83" s="58"/>
      <c r="I83" s="2" t="s">
        <v>61</v>
      </c>
      <c r="J83" s="58"/>
      <c r="K83" s="58"/>
      <c r="L83" s="58"/>
      <c r="M83" s="58"/>
    </row>
    <row r="84" spans="2:13" ht="18" customHeight="1" x14ac:dyDescent="0.3">
      <c r="B84" s="58" t="s">
        <v>83</v>
      </c>
      <c r="C84" s="58" t="s">
        <v>905</v>
      </c>
      <c r="D84" s="58">
        <v>5057545917114</v>
      </c>
      <c r="E84" s="58">
        <v>1</v>
      </c>
      <c r="F84" s="58" t="s">
        <v>59</v>
      </c>
      <c r="G84" s="58">
        <v>0.22</v>
      </c>
      <c r="H84" s="58">
        <v>0.22</v>
      </c>
      <c r="I84" s="2">
        <v>1.45</v>
      </c>
      <c r="J84" s="58" t="s">
        <v>829</v>
      </c>
      <c r="K84" s="58"/>
      <c r="L84" s="58"/>
      <c r="M84" s="58">
        <v>84886430</v>
      </c>
    </row>
    <row r="85" spans="2:13" ht="10.8" customHeight="1" x14ac:dyDescent="0.3">
      <c r="B85" s="58"/>
      <c r="C85" s="58"/>
      <c r="D85" s="58"/>
      <c r="E85" s="58"/>
      <c r="F85" s="58"/>
      <c r="G85" s="58"/>
      <c r="H85" s="58"/>
      <c r="I85" s="2" t="s">
        <v>61</v>
      </c>
      <c r="J85" s="58"/>
      <c r="K85" s="58"/>
      <c r="L85" s="58"/>
      <c r="M85" s="58"/>
    </row>
    <row r="86" spans="2:13" ht="10.8" customHeight="1" x14ac:dyDescent="0.3">
      <c r="B86" s="58" t="s">
        <v>83</v>
      </c>
      <c r="C86" s="58" t="s">
        <v>271</v>
      </c>
      <c r="D86" s="58">
        <v>3057124</v>
      </c>
      <c r="E86" s="58">
        <v>1</v>
      </c>
      <c r="F86" s="58" t="s">
        <v>59</v>
      </c>
      <c r="G86" s="58">
        <v>0.25</v>
      </c>
      <c r="H86" s="58">
        <v>0.25</v>
      </c>
      <c r="I86" s="2">
        <v>3.25</v>
      </c>
      <c r="J86" s="58" t="s">
        <v>795</v>
      </c>
      <c r="K86" s="58"/>
      <c r="L86" s="58"/>
      <c r="M86" s="58">
        <v>55184792</v>
      </c>
    </row>
    <row r="87" spans="2:13" ht="10.8" customHeight="1" x14ac:dyDescent="0.3">
      <c r="B87" s="58"/>
      <c r="C87" s="58"/>
      <c r="D87" s="58"/>
      <c r="E87" s="58"/>
      <c r="F87" s="58"/>
      <c r="G87" s="58"/>
      <c r="H87" s="58"/>
      <c r="I87" s="2" t="s">
        <v>61</v>
      </c>
      <c r="J87" s="58"/>
      <c r="K87" s="58"/>
      <c r="L87" s="58"/>
      <c r="M87" s="58"/>
    </row>
    <row r="88" spans="2:13" ht="10.8" customHeight="1" x14ac:dyDescent="0.3">
      <c r="B88" s="58" t="s">
        <v>83</v>
      </c>
      <c r="C88" s="58" t="s">
        <v>221</v>
      </c>
      <c r="D88" s="58">
        <v>50436729</v>
      </c>
      <c r="E88" s="58">
        <v>3</v>
      </c>
      <c r="F88" s="58" t="s">
        <v>59</v>
      </c>
      <c r="G88" s="58">
        <v>0.19</v>
      </c>
      <c r="H88" s="58">
        <v>0.56999999999999995</v>
      </c>
      <c r="I88" s="2">
        <v>2.75</v>
      </c>
      <c r="J88" s="58" t="s">
        <v>1064</v>
      </c>
      <c r="K88" s="58"/>
      <c r="L88" s="58"/>
      <c r="M88" s="58">
        <v>50349992</v>
      </c>
    </row>
    <row r="89" spans="2:13" ht="10.8" customHeight="1" x14ac:dyDescent="0.3">
      <c r="B89" s="58"/>
      <c r="C89" s="58"/>
      <c r="D89" s="58"/>
      <c r="E89" s="58"/>
      <c r="F89" s="58"/>
      <c r="G89" s="58"/>
      <c r="H89" s="58"/>
      <c r="I89" s="2" t="s">
        <v>61</v>
      </c>
      <c r="J89" s="58"/>
      <c r="K89" s="58"/>
      <c r="L89" s="58"/>
      <c r="M89" s="58"/>
    </row>
    <row r="90" spans="2:13" ht="10.8" customHeight="1" x14ac:dyDescent="0.3">
      <c r="B90" s="58" t="s">
        <v>83</v>
      </c>
      <c r="C90" s="58" t="s">
        <v>517</v>
      </c>
      <c r="D90" s="58">
        <v>3056233</v>
      </c>
      <c r="E90" s="58">
        <v>1</v>
      </c>
      <c r="F90" s="58" t="s">
        <v>59</v>
      </c>
      <c r="G90" s="58">
        <v>0.19</v>
      </c>
      <c r="H90" s="58">
        <v>0.19</v>
      </c>
      <c r="I90" s="2">
        <v>2.2000000000000002</v>
      </c>
      <c r="J90" s="58" t="s">
        <v>726</v>
      </c>
      <c r="K90" s="58"/>
      <c r="L90" s="58"/>
      <c r="M90" s="58">
        <v>63875481</v>
      </c>
    </row>
    <row r="91" spans="2:13" ht="10.8" customHeight="1" x14ac:dyDescent="0.3">
      <c r="B91" s="58"/>
      <c r="C91" s="58"/>
      <c r="D91" s="58"/>
      <c r="E91" s="58"/>
      <c r="F91" s="58"/>
      <c r="G91" s="58"/>
      <c r="H91" s="58"/>
      <c r="I91" s="2" t="s">
        <v>61</v>
      </c>
      <c r="J91" s="58"/>
      <c r="K91" s="58"/>
      <c r="L91" s="58"/>
      <c r="M91" s="58"/>
    </row>
    <row r="92" spans="2:13" ht="18" customHeight="1" x14ac:dyDescent="0.3">
      <c r="B92" s="58" t="s">
        <v>83</v>
      </c>
      <c r="C92" s="58" t="s">
        <v>340</v>
      </c>
      <c r="D92" s="58">
        <v>5059697704512</v>
      </c>
      <c r="E92" s="58">
        <v>2</v>
      </c>
      <c r="F92" s="58" t="s">
        <v>59</v>
      </c>
      <c r="G92" s="58">
        <v>0.62</v>
      </c>
      <c r="H92" s="58">
        <v>1.24</v>
      </c>
      <c r="I92" s="2">
        <v>5.2</v>
      </c>
      <c r="J92" s="58" t="s">
        <v>820</v>
      </c>
      <c r="K92" s="58"/>
      <c r="L92" s="58"/>
      <c r="M92" s="58">
        <v>91831554</v>
      </c>
    </row>
    <row r="93" spans="2:13" ht="10.8" customHeight="1" x14ac:dyDescent="0.3">
      <c r="B93" s="58"/>
      <c r="C93" s="58"/>
      <c r="D93" s="58"/>
      <c r="E93" s="58"/>
      <c r="F93" s="58"/>
      <c r="G93" s="58"/>
      <c r="H93" s="58"/>
      <c r="I93" s="2" t="s">
        <v>61</v>
      </c>
      <c r="J93" s="58"/>
      <c r="K93" s="58"/>
      <c r="L93" s="58"/>
      <c r="M93" s="58"/>
    </row>
    <row r="94" spans="2:13" ht="18" customHeight="1" x14ac:dyDescent="0.3">
      <c r="B94" s="58" t="s">
        <v>68</v>
      </c>
      <c r="C94" s="58" t="s">
        <v>1067</v>
      </c>
      <c r="D94" s="58">
        <v>5391521690289</v>
      </c>
      <c r="E94" s="58">
        <v>2</v>
      </c>
      <c r="F94" s="58" t="s">
        <v>59</v>
      </c>
      <c r="G94" s="58">
        <v>0.24</v>
      </c>
      <c r="H94" s="58">
        <v>0.48</v>
      </c>
      <c r="I94" s="2">
        <v>3</v>
      </c>
      <c r="J94" s="58" t="s">
        <v>772</v>
      </c>
      <c r="K94" s="58"/>
      <c r="L94" s="58"/>
      <c r="M94" s="58">
        <v>80486982</v>
      </c>
    </row>
    <row r="95" spans="2:13" ht="10.8" customHeight="1" x14ac:dyDescent="0.3">
      <c r="B95" s="58"/>
      <c r="C95" s="58"/>
      <c r="D95" s="58"/>
      <c r="E95" s="58"/>
      <c r="F95" s="58"/>
      <c r="G95" s="58"/>
      <c r="H95" s="58"/>
      <c r="I95" s="2" t="s">
        <v>61</v>
      </c>
      <c r="J95" s="58"/>
      <c r="K95" s="58"/>
      <c r="L95" s="58"/>
      <c r="M95" s="58"/>
    </row>
    <row r="96" spans="2:13" ht="18" customHeight="1" x14ac:dyDescent="0.3">
      <c r="B96" s="58" t="s">
        <v>68</v>
      </c>
      <c r="C96" s="58" t="s">
        <v>438</v>
      </c>
      <c r="D96" s="58">
        <v>5057753932664</v>
      </c>
      <c r="E96" s="58">
        <v>5</v>
      </c>
      <c r="F96" s="58" t="s">
        <v>59</v>
      </c>
      <c r="G96" s="58">
        <v>0.26</v>
      </c>
      <c r="H96" s="58">
        <v>1.29</v>
      </c>
      <c r="I96" s="2">
        <v>0.99</v>
      </c>
      <c r="J96" s="58" t="s">
        <v>927</v>
      </c>
      <c r="K96" s="58"/>
      <c r="L96" s="58"/>
      <c r="M96" s="58">
        <v>87229421</v>
      </c>
    </row>
    <row r="97" spans="2:13" ht="10.8" customHeight="1" x14ac:dyDescent="0.3">
      <c r="B97" s="58"/>
      <c r="C97" s="58"/>
      <c r="D97" s="58"/>
      <c r="E97" s="58"/>
      <c r="F97" s="58"/>
      <c r="G97" s="58"/>
      <c r="H97" s="58"/>
      <c r="I97" s="2" t="s">
        <v>61</v>
      </c>
      <c r="J97" s="58"/>
      <c r="K97" s="58"/>
      <c r="L97" s="58"/>
      <c r="M97" s="58"/>
    </row>
    <row r="98" spans="2:13" ht="18" customHeight="1" x14ac:dyDescent="0.3">
      <c r="B98" s="58" t="s">
        <v>68</v>
      </c>
      <c r="C98" s="58" t="s">
        <v>102</v>
      </c>
      <c r="D98" s="58">
        <v>5057753913267</v>
      </c>
      <c r="E98" s="58">
        <v>1</v>
      </c>
      <c r="F98" s="58" t="s">
        <v>59</v>
      </c>
      <c r="G98" s="58">
        <v>0.32</v>
      </c>
      <c r="H98" s="58">
        <v>0.32</v>
      </c>
      <c r="I98" s="2">
        <v>1.7</v>
      </c>
      <c r="J98" s="58" t="s">
        <v>710</v>
      </c>
      <c r="K98" s="58"/>
      <c r="L98" s="58"/>
      <c r="M98" s="58">
        <v>86019308</v>
      </c>
    </row>
    <row r="99" spans="2:13" ht="10.8" customHeight="1" x14ac:dyDescent="0.3">
      <c r="B99" s="58"/>
      <c r="C99" s="58"/>
      <c r="D99" s="58"/>
      <c r="E99" s="58"/>
      <c r="F99" s="58"/>
      <c r="G99" s="58"/>
      <c r="H99" s="58"/>
      <c r="I99" s="2" t="s">
        <v>61</v>
      </c>
      <c r="J99" s="58"/>
      <c r="K99" s="58"/>
      <c r="L99" s="58"/>
      <c r="M99" s="58"/>
    </row>
    <row r="100" spans="2:13" ht="18" customHeight="1" x14ac:dyDescent="0.3">
      <c r="B100" s="58" t="s">
        <v>68</v>
      </c>
      <c r="C100" s="58" t="s">
        <v>170</v>
      </c>
      <c r="D100" s="58">
        <v>5059697267154</v>
      </c>
      <c r="E100" s="58">
        <v>1</v>
      </c>
      <c r="F100" s="58" t="s">
        <v>59</v>
      </c>
      <c r="G100" s="58">
        <v>0.36</v>
      </c>
      <c r="H100" s="58">
        <v>0.36</v>
      </c>
      <c r="I100" s="2">
        <v>1.2</v>
      </c>
      <c r="J100" s="58" t="s">
        <v>900</v>
      </c>
      <c r="K100" s="58"/>
      <c r="L100" s="58"/>
      <c r="M100" s="58">
        <v>91186608</v>
      </c>
    </row>
    <row r="101" spans="2:13" ht="10.8" customHeight="1" x14ac:dyDescent="0.3">
      <c r="B101" s="58"/>
      <c r="C101" s="58"/>
      <c r="D101" s="58"/>
      <c r="E101" s="58"/>
      <c r="F101" s="58"/>
      <c r="G101" s="58"/>
      <c r="H101" s="58"/>
      <c r="I101" s="2" t="s">
        <v>61</v>
      </c>
      <c r="J101" s="58"/>
      <c r="K101" s="58"/>
      <c r="L101" s="58"/>
      <c r="M101" s="58"/>
    </row>
    <row r="102" spans="2:13" ht="18" customHeight="1" x14ac:dyDescent="0.3">
      <c r="B102" s="58" t="s">
        <v>68</v>
      </c>
      <c r="C102" s="58" t="s">
        <v>145</v>
      </c>
      <c r="D102" s="58">
        <v>5059512103650</v>
      </c>
      <c r="E102" s="58">
        <v>1</v>
      </c>
      <c r="F102" s="58" t="s">
        <v>59</v>
      </c>
      <c r="G102" s="58">
        <v>0.14000000000000001</v>
      </c>
      <c r="H102" s="58">
        <v>0.15</v>
      </c>
      <c r="I102" s="2">
        <v>1.1000000000000001</v>
      </c>
      <c r="J102" s="58" t="s">
        <v>728</v>
      </c>
      <c r="K102" s="58"/>
      <c r="L102" s="58"/>
      <c r="M102" s="58">
        <v>88303971</v>
      </c>
    </row>
    <row r="103" spans="2:13" ht="10.8" customHeight="1" x14ac:dyDescent="0.3">
      <c r="B103" s="58"/>
      <c r="C103" s="58"/>
      <c r="D103" s="58"/>
      <c r="E103" s="58"/>
      <c r="F103" s="58"/>
      <c r="G103" s="58"/>
      <c r="H103" s="58"/>
      <c r="I103" s="2" t="s">
        <v>61</v>
      </c>
      <c r="J103" s="58"/>
      <c r="K103" s="58"/>
      <c r="L103" s="58"/>
      <c r="M103" s="58"/>
    </row>
    <row r="104" spans="2:13" ht="18" customHeight="1" x14ac:dyDescent="0.3">
      <c r="B104" s="58" t="s">
        <v>68</v>
      </c>
      <c r="C104" s="58" t="s">
        <v>568</v>
      </c>
      <c r="D104" s="58">
        <v>5057373843746</v>
      </c>
      <c r="E104" s="58">
        <v>3</v>
      </c>
      <c r="F104" s="58" t="s">
        <v>59</v>
      </c>
      <c r="G104" s="58">
        <v>0.2</v>
      </c>
      <c r="H104" s="58">
        <v>0.6</v>
      </c>
      <c r="I104" s="2">
        <v>1.65</v>
      </c>
      <c r="J104" s="58" t="s">
        <v>1068</v>
      </c>
      <c r="K104" s="58"/>
      <c r="L104" s="58"/>
      <c r="M104" s="58">
        <v>54183967</v>
      </c>
    </row>
    <row r="105" spans="2:13" ht="10.8" customHeight="1" x14ac:dyDescent="0.3">
      <c r="B105" s="58"/>
      <c r="C105" s="58"/>
      <c r="D105" s="58"/>
      <c r="E105" s="58"/>
      <c r="F105" s="58"/>
      <c r="G105" s="58"/>
      <c r="H105" s="58"/>
      <c r="I105" s="2" t="s">
        <v>61</v>
      </c>
      <c r="J105" s="58"/>
      <c r="K105" s="58"/>
      <c r="L105" s="58"/>
      <c r="M105" s="58"/>
    </row>
    <row r="106" spans="2:13" ht="18" customHeight="1" x14ac:dyDescent="0.3">
      <c r="B106" s="58" t="s">
        <v>68</v>
      </c>
      <c r="C106" s="58" t="s">
        <v>364</v>
      </c>
      <c r="D106" s="58">
        <v>5010044002743</v>
      </c>
      <c r="E106" s="58">
        <v>1</v>
      </c>
      <c r="F106" s="58" t="s">
        <v>59</v>
      </c>
      <c r="G106" s="58">
        <v>0.41</v>
      </c>
      <c r="H106" s="58">
        <v>0.41</v>
      </c>
      <c r="I106" s="2">
        <v>1.95</v>
      </c>
      <c r="J106" s="58" t="s">
        <v>833</v>
      </c>
      <c r="K106" s="58"/>
      <c r="L106" s="58"/>
      <c r="M106" s="58">
        <v>52055648</v>
      </c>
    </row>
    <row r="107" spans="2:13" ht="10.8" customHeight="1" x14ac:dyDescent="0.3">
      <c r="B107" s="58"/>
      <c r="C107" s="58"/>
      <c r="D107" s="58"/>
      <c r="E107" s="58"/>
      <c r="F107" s="58"/>
      <c r="G107" s="58"/>
      <c r="H107" s="58"/>
      <c r="I107" s="2" t="s">
        <v>61</v>
      </c>
      <c r="J107" s="58"/>
      <c r="K107" s="58"/>
      <c r="L107" s="58"/>
      <c r="M107" s="58"/>
    </row>
    <row r="108" spans="2:13" ht="18" customHeight="1" x14ac:dyDescent="0.3">
      <c r="B108" s="58" t="s">
        <v>68</v>
      </c>
      <c r="C108" s="58" t="s">
        <v>80</v>
      </c>
      <c r="D108" s="58">
        <v>5050179250121</v>
      </c>
      <c r="E108" s="58">
        <v>1</v>
      </c>
      <c r="F108" s="58" t="s">
        <v>59</v>
      </c>
      <c r="G108" s="58">
        <v>0.1</v>
      </c>
      <c r="H108" s="58">
        <v>0.1</v>
      </c>
      <c r="I108" s="2">
        <v>1.1000000000000001</v>
      </c>
      <c r="J108" s="58" t="s">
        <v>728</v>
      </c>
      <c r="K108" s="58"/>
      <c r="L108" s="58"/>
      <c r="M108" s="58">
        <v>52412171</v>
      </c>
    </row>
    <row r="109" spans="2:13" ht="10.8" customHeight="1" x14ac:dyDescent="0.3">
      <c r="B109" s="58"/>
      <c r="C109" s="58"/>
      <c r="D109" s="58"/>
      <c r="E109" s="58"/>
      <c r="F109" s="58"/>
      <c r="G109" s="58"/>
      <c r="H109" s="58"/>
      <c r="I109" s="2" t="s">
        <v>61</v>
      </c>
      <c r="J109" s="58"/>
      <c r="K109" s="58"/>
      <c r="L109" s="58"/>
      <c r="M109" s="58"/>
    </row>
    <row r="110" spans="2:13" ht="18" customHeight="1" x14ac:dyDescent="0.3">
      <c r="B110" s="58" t="s">
        <v>68</v>
      </c>
      <c r="C110" s="58" t="s">
        <v>332</v>
      </c>
      <c r="D110" s="58">
        <v>5059697391644</v>
      </c>
      <c r="E110" s="58">
        <v>1</v>
      </c>
      <c r="F110" s="58" t="s">
        <v>59</v>
      </c>
      <c r="G110" s="58">
        <v>0.36</v>
      </c>
      <c r="H110" s="58">
        <v>0.36</v>
      </c>
      <c r="I110" s="2">
        <v>1.2</v>
      </c>
      <c r="J110" s="58" t="s">
        <v>900</v>
      </c>
      <c r="K110" s="58"/>
      <c r="L110" s="58"/>
      <c r="M110" s="58">
        <v>90990245</v>
      </c>
    </row>
    <row r="111" spans="2:13" ht="10.8" customHeight="1" x14ac:dyDescent="0.3">
      <c r="B111" s="58"/>
      <c r="C111" s="58"/>
      <c r="D111" s="58"/>
      <c r="E111" s="58"/>
      <c r="F111" s="58"/>
      <c r="G111" s="58"/>
      <c r="H111" s="58"/>
      <c r="I111" s="2" t="s">
        <v>61</v>
      </c>
      <c r="J111" s="58"/>
      <c r="K111" s="58"/>
      <c r="L111" s="58"/>
      <c r="M111" s="58"/>
    </row>
    <row r="112" spans="2:13" ht="18" customHeight="1" x14ac:dyDescent="0.3">
      <c r="B112" s="58" t="s">
        <v>68</v>
      </c>
      <c r="C112" s="58" t="s">
        <v>884</v>
      </c>
      <c r="D112" s="58">
        <v>5057753912109</v>
      </c>
      <c r="E112" s="58">
        <v>1</v>
      </c>
      <c r="F112" s="58" t="s">
        <v>59</v>
      </c>
      <c r="G112" s="58">
        <v>0.57999999999999996</v>
      </c>
      <c r="H112" s="58">
        <v>0.57999999999999996</v>
      </c>
      <c r="I112" s="2">
        <v>3.9</v>
      </c>
      <c r="J112" s="58" t="s">
        <v>853</v>
      </c>
      <c r="K112" s="58"/>
      <c r="L112" s="58"/>
      <c r="M112" s="58">
        <v>88311707</v>
      </c>
    </row>
    <row r="113" spans="2:13" ht="10.8" customHeight="1" x14ac:dyDescent="0.3">
      <c r="B113" s="58"/>
      <c r="C113" s="58"/>
      <c r="D113" s="58"/>
      <c r="E113" s="58"/>
      <c r="F113" s="58"/>
      <c r="G113" s="58"/>
      <c r="H113" s="58"/>
      <c r="I113" s="2" t="s">
        <v>61</v>
      </c>
      <c r="J113" s="58"/>
      <c r="K113" s="58"/>
      <c r="L113" s="58"/>
      <c r="M113" s="58"/>
    </row>
    <row r="114" spans="2:13" ht="10.8" customHeight="1" x14ac:dyDescent="0.3">
      <c r="B114" s="58" t="s">
        <v>68</v>
      </c>
      <c r="C114" s="58" t="s">
        <v>72</v>
      </c>
      <c r="D114" s="58">
        <v>3269275</v>
      </c>
      <c r="E114" s="58">
        <v>1</v>
      </c>
      <c r="F114" s="58" t="s">
        <v>59</v>
      </c>
      <c r="G114" s="58">
        <v>7.0000000000000007E-2</v>
      </c>
      <c r="H114" s="58">
        <v>7.0000000000000007E-2</v>
      </c>
      <c r="I114" s="2">
        <v>1.1000000000000001</v>
      </c>
      <c r="J114" s="58" t="s">
        <v>728</v>
      </c>
      <c r="K114" s="58"/>
      <c r="L114" s="58"/>
      <c r="M114" s="58">
        <v>81301454</v>
      </c>
    </row>
    <row r="115" spans="2:13" ht="10.8" customHeight="1" x14ac:dyDescent="0.3">
      <c r="B115" s="58"/>
      <c r="C115" s="58"/>
      <c r="D115" s="58"/>
      <c r="E115" s="58"/>
      <c r="F115" s="58"/>
      <c r="G115" s="58"/>
      <c r="H115" s="58"/>
      <c r="I115" s="2" t="s">
        <v>61</v>
      </c>
      <c r="J115" s="58"/>
      <c r="K115" s="58"/>
      <c r="L115" s="58"/>
      <c r="M115" s="58"/>
    </row>
    <row r="116" spans="2:13" ht="18" customHeight="1" x14ac:dyDescent="0.3">
      <c r="B116" s="58" t="s">
        <v>68</v>
      </c>
      <c r="C116" s="58" t="s">
        <v>790</v>
      </c>
      <c r="D116" s="58">
        <v>5059697709128</v>
      </c>
      <c r="E116" s="58">
        <v>2</v>
      </c>
      <c r="F116" s="58" t="s">
        <v>59</v>
      </c>
      <c r="G116" s="58">
        <v>0.65</v>
      </c>
      <c r="H116" s="58">
        <v>1.3</v>
      </c>
      <c r="I116" s="2">
        <v>3.35</v>
      </c>
      <c r="J116" s="58" t="s">
        <v>922</v>
      </c>
      <c r="K116" s="58"/>
      <c r="L116" s="58"/>
      <c r="M116" s="58">
        <v>92487562</v>
      </c>
    </row>
    <row r="117" spans="2:13" ht="10.8" customHeight="1" x14ac:dyDescent="0.3">
      <c r="B117" s="58"/>
      <c r="C117" s="58"/>
      <c r="D117" s="58"/>
      <c r="E117" s="58"/>
      <c r="F117" s="58"/>
      <c r="G117" s="58"/>
      <c r="H117" s="58"/>
      <c r="I117" s="2" t="s">
        <v>61</v>
      </c>
      <c r="J117" s="58"/>
      <c r="K117" s="58"/>
      <c r="L117" s="58"/>
      <c r="M117" s="58"/>
    </row>
    <row r="118" spans="2:13" ht="10.8" customHeight="1" x14ac:dyDescent="0.3">
      <c r="B118" s="58" t="s">
        <v>68</v>
      </c>
      <c r="C118" s="58" t="s">
        <v>76</v>
      </c>
      <c r="D118" s="58">
        <v>3063330</v>
      </c>
      <c r="E118" s="58">
        <v>4</v>
      </c>
      <c r="F118" s="58" t="s">
        <v>59</v>
      </c>
      <c r="G118" s="58">
        <v>0.08</v>
      </c>
      <c r="H118" s="58">
        <v>0.32</v>
      </c>
      <c r="I118" s="2">
        <v>1.1000000000000001</v>
      </c>
      <c r="J118" s="58" t="s">
        <v>716</v>
      </c>
      <c r="K118" s="58"/>
      <c r="L118" s="58"/>
      <c r="M118" s="58">
        <v>67880462</v>
      </c>
    </row>
    <row r="119" spans="2:13" ht="10.8" customHeight="1" x14ac:dyDescent="0.3">
      <c r="B119" s="58"/>
      <c r="C119" s="58"/>
      <c r="D119" s="58"/>
      <c r="E119" s="58"/>
      <c r="F119" s="58"/>
      <c r="G119" s="58"/>
      <c r="H119" s="58"/>
      <c r="I119" s="2" t="s">
        <v>61</v>
      </c>
      <c r="J119" s="58"/>
      <c r="K119" s="58"/>
      <c r="L119" s="58"/>
      <c r="M119" s="58"/>
    </row>
    <row r="120" spans="2:13" ht="10.8" customHeight="1" x14ac:dyDescent="0.3">
      <c r="B120" s="58" t="s">
        <v>57</v>
      </c>
      <c r="C120" s="58" t="s">
        <v>1058</v>
      </c>
      <c r="D120" s="58">
        <v>3339374</v>
      </c>
      <c r="E120" s="58">
        <v>6</v>
      </c>
      <c r="F120" s="58" t="s">
        <v>59</v>
      </c>
      <c r="G120" s="58">
        <v>0.16</v>
      </c>
      <c r="H120" s="58">
        <v>0.94</v>
      </c>
      <c r="I120" s="2">
        <v>1.3</v>
      </c>
      <c r="J120" s="58" t="s">
        <v>816</v>
      </c>
      <c r="K120" s="58"/>
      <c r="L120" s="58"/>
      <c r="M120" s="58">
        <v>86322035</v>
      </c>
    </row>
    <row r="121" spans="2:13" ht="10.8" customHeight="1" x14ac:dyDescent="0.3">
      <c r="B121" s="58"/>
      <c r="C121" s="58"/>
      <c r="D121" s="58"/>
      <c r="E121" s="58"/>
      <c r="F121" s="58"/>
      <c r="G121" s="58"/>
      <c r="H121" s="58"/>
      <c r="I121" s="2" t="s">
        <v>61</v>
      </c>
      <c r="J121" s="58"/>
      <c r="K121" s="58"/>
      <c r="L121" s="58"/>
      <c r="M121" s="58"/>
    </row>
    <row r="122" spans="2:13" ht="18" customHeight="1" x14ac:dyDescent="0.3">
      <c r="B122" s="58" t="s">
        <v>57</v>
      </c>
      <c r="C122" s="58" t="s">
        <v>63</v>
      </c>
      <c r="D122" s="58">
        <v>3274880</v>
      </c>
      <c r="E122" s="58">
        <v>10</v>
      </c>
      <c r="F122" s="58" t="s">
        <v>59</v>
      </c>
      <c r="G122" s="58">
        <v>0.56999999999999995</v>
      </c>
      <c r="H122" s="58">
        <v>5.65</v>
      </c>
      <c r="I122" s="2">
        <v>2.2000000000000002</v>
      </c>
      <c r="J122" s="58" t="s">
        <v>1069</v>
      </c>
      <c r="K122" s="58"/>
      <c r="L122" s="58"/>
      <c r="M122" s="58">
        <v>82909195</v>
      </c>
    </row>
    <row r="123" spans="2:13" ht="10.8" customHeight="1" x14ac:dyDescent="0.3">
      <c r="B123" s="58"/>
      <c r="C123" s="58"/>
      <c r="D123" s="58"/>
      <c r="E123" s="58"/>
      <c r="F123" s="58"/>
      <c r="G123" s="58"/>
      <c r="H123" s="58"/>
      <c r="I123" s="2" t="s">
        <v>61</v>
      </c>
      <c r="J123" s="58"/>
      <c r="K123" s="58"/>
      <c r="L123" s="58"/>
      <c r="M123" s="58"/>
    </row>
    <row r="124" spans="2:13" ht="18" customHeight="1" x14ac:dyDescent="0.3">
      <c r="B124" s="58" t="s">
        <v>57</v>
      </c>
      <c r="C124" s="58" t="s">
        <v>97</v>
      </c>
      <c r="D124" s="58">
        <v>3471319</v>
      </c>
      <c r="E124" s="58">
        <v>1</v>
      </c>
      <c r="F124" s="58" t="s">
        <v>59</v>
      </c>
      <c r="G124" s="58">
        <v>0.32</v>
      </c>
      <c r="H124" s="58">
        <v>0.32</v>
      </c>
      <c r="I124" s="2">
        <v>1.7</v>
      </c>
      <c r="J124" s="58" t="s">
        <v>773</v>
      </c>
      <c r="K124" s="58"/>
      <c r="L124" s="58"/>
      <c r="M124" s="58">
        <v>91826428</v>
      </c>
    </row>
    <row r="125" spans="2:13" ht="10.8" customHeight="1" x14ac:dyDescent="0.3">
      <c r="B125" s="58"/>
      <c r="C125" s="58"/>
      <c r="D125" s="58"/>
      <c r="E125" s="58"/>
      <c r="F125" s="58"/>
      <c r="G125" s="58"/>
      <c r="H125" s="58"/>
      <c r="I125" s="2" t="s">
        <v>61</v>
      </c>
      <c r="J125" s="58"/>
      <c r="K125" s="58"/>
      <c r="L125" s="58"/>
      <c r="M125" s="58"/>
    </row>
    <row r="126" spans="2:13" ht="10.8" customHeight="1" x14ac:dyDescent="0.3">
      <c r="B126" s="58" t="s">
        <v>57</v>
      </c>
      <c r="C126" s="58" t="s">
        <v>301</v>
      </c>
      <c r="D126" s="58">
        <v>10008232</v>
      </c>
      <c r="E126" s="58">
        <v>2</v>
      </c>
      <c r="F126" s="58" t="s">
        <v>59</v>
      </c>
      <c r="G126" s="58">
        <v>0.22</v>
      </c>
      <c r="H126" s="58">
        <v>0.44</v>
      </c>
      <c r="I126" s="2">
        <v>1.4</v>
      </c>
      <c r="J126" s="58" t="s">
        <v>803</v>
      </c>
      <c r="K126" s="58"/>
      <c r="L126" s="58"/>
      <c r="M126" s="58">
        <v>66869616</v>
      </c>
    </row>
    <row r="127" spans="2:13" ht="10.8" customHeight="1" x14ac:dyDescent="0.3">
      <c r="B127" s="58"/>
      <c r="C127" s="58"/>
      <c r="D127" s="58"/>
      <c r="E127" s="58"/>
      <c r="F127" s="58"/>
      <c r="G127" s="58"/>
      <c r="H127" s="58"/>
      <c r="I127" s="2" t="s">
        <v>61</v>
      </c>
      <c r="J127" s="58"/>
      <c r="K127" s="58"/>
      <c r="L127" s="58"/>
      <c r="M127" s="58"/>
    </row>
    <row r="128" spans="2:13" ht="10.8" customHeight="1" x14ac:dyDescent="0.3">
      <c r="B128" s="58" t="s">
        <v>57</v>
      </c>
      <c r="C128" s="58" t="s">
        <v>344</v>
      </c>
      <c r="D128" s="58">
        <v>3236772</v>
      </c>
      <c r="E128" s="58">
        <v>6</v>
      </c>
      <c r="F128" s="58" t="s">
        <v>59</v>
      </c>
      <c r="G128" s="58">
        <v>0.22</v>
      </c>
      <c r="H128" s="58">
        <v>1.34</v>
      </c>
      <c r="I128" s="2">
        <v>1.1000000000000001</v>
      </c>
      <c r="J128" s="58" t="s">
        <v>892</v>
      </c>
      <c r="K128" s="58"/>
      <c r="L128" s="58"/>
      <c r="M128" s="58">
        <v>74472042</v>
      </c>
    </row>
    <row r="129" spans="1:13" ht="10.8" customHeight="1" x14ac:dyDescent="0.3">
      <c r="B129" s="58"/>
      <c r="C129" s="58"/>
      <c r="D129" s="58"/>
      <c r="E129" s="58"/>
      <c r="F129" s="58"/>
      <c r="G129" s="58"/>
      <c r="H129" s="58"/>
      <c r="I129" s="2" t="s">
        <v>61</v>
      </c>
      <c r="J129" s="58"/>
      <c r="K129" s="58"/>
      <c r="L129" s="58"/>
      <c r="M129" s="58"/>
    </row>
    <row r="130" spans="1:13" ht="18" customHeight="1" x14ac:dyDescent="0.3">
      <c r="B130" s="58" t="s">
        <v>57</v>
      </c>
      <c r="C130" s="58" t="s">
        <v>315</v>
      </c>
      <c r="D130" s="58">
        <v>10004241</v>
      </c>
      <c r="E130" s="58">
        <v>5</v>
      </c>
      <c r="F130" s="58" t="s">
        <v>59</v>
      </c>
      <c r="G130" s="58">
        <v>0.75</v>
      </c>
      <c r="H130" s="58">
        <v>3.74</v>
      </c>
      <c r="I130" s="2">
        <v>2.2999999999999998</v>
      </c>
      <c r="J130" s="58" t="s">
        <v>867</v>
      </c>
      <c r="K130" s="58"/>
      <c r="L130" s="58"/>
      <c r="M130" s="58">
        <v>52714038</v>
      </c>
    </row>
    <row r="131" spans="1:13" ht="10.8" customHeight="1" x14ac:dyDescent="0.3">
      <c r="B131" s="58"/>
      <c r="C131" s="58"/>
      <c r="D131" s="58"/>
      <c r="E131" s="58"/>
      <c r="F131" s="58"/>
      <c r="G131" s="58"/>
      <c r="H131" s="58"/>
      <c r="I131" s="2" t="s">
        <v>61</v>
      </c>
      <c r="J131" s="58"/>
      <c r="K131" s="58"/>
      <c r="L131" s="58"/>
      <c r="M131" s="58"/>
    </row>
    <row r="132" spans="1:13" ht="10.8" customHeight="1" x14ac:dyDescent="0.3">
      <c r="B132" s="58" t="s">
        <v>57</v>
      </c>
      <c r="C132" s="58" t="s">
        <v>1070</v>
      </c>
      <c r="D132" s="58">
        <v>3449837</v>
      </c>
      <c r="E132" s="58">
        <v>1</v>
      </c>
      <c r="F132" s="58" t="s">
        <v>59</v>
      </c>
      <c r="G132" s="58">
        <v>0.18</v>
      </c>
      <c r="H132" s="58">
        <v>0.18</v>
      </c>
      <c r="I132" s="2">
        <v>1.2</v>
      </c>
      <c r="J132" s="58" t="s">
        <v>789</v>
      </c>
      <c r="K132" s="58"/>
      <c r="L132" s="58"/>
      <c r="M132" s="58">
        <v>92606889</v>
      </c>
    </row>
    <row r="133" spans="1:13" ht="10.8" customHeight="1" x14ac:dyDescent="0.3">
      <c r="B133" s="58"/>
      <c r="C133" s="58"/>
      <c r="D133" s="58"/>
      <c r="E133" s="58"/>
      <c r="F133" s="58"/>
      <c r="G133" s="58"/>
      <c r="H133" s="58"/>
      <c r="I133" s="2" t="s">
        <v>61</v>
      </c>
      <c r="J133" s="58"/>
      <c r="K133" s="58"/>
      <c r="L133" s="58"/>
      <c r="M133" s="58"/>
    </row>
    <row r="134" spans="1:13" ht="10.8" customHeight="1" x14ac:dyDescent="0.3">
      <c r="B134" s="58" t="s">
        <v>57</v>
      </c>
      <c r="C134" s="58" t="s">
        <v>433</v>
      </c>
      <c r="D134" s="58">
        <v>3285541</v>
      </c>
      <c r="E134" s="58">
        <v>1</v>
      </c>
      <c r="F134" s="58" t="s">
        <v>59</v>
      </c>
      <c r="G134" s="58">
        <v>0.18</v>
      </c>
      <c r="H134" s="58">
        <v>0.18</v>
      </c>
      <c r="I134" s="2">
        <v>1.9</v>
      </c>
      <c r="J134" s="58" t="s">
        <v>807</v>
      </c>
      <c r="K134" s="58"/>
      <c r="L134" s="58"/>
      <c r="M134" s="58">
        <v>85428557</v>
      </c>
    </row>
    <row r="135" spans="1:13" ht="10.8" customHeight="1" x14ac:dyDescent="0.3">
      <c r="B135" s="58"/>
      <c r="C135" s="58"/>
      <c r="D135" s="58"/>
      <c r="E135" s="58"/>
      <c r="F135" s="58"/>
      <c r="G135" s="58"/>
      <c r="H135" s="58"/>
      <c r="I135" s="2" t="s">
        <v>61</v>
      </c>
      <c r="J135" s="58"/>
      <c r="K135" s="58"/>
      <c r="L135" s="58"/>
      <c r="M135" s="58"/>
    </row>
    <row r="136" spans="1:13" ht="10.8" customHeight="1" x14ac:dyDescent="0.3">
      <c r="B136" s="58" t="s">
        <v>57</v>
      </c>
      <c r="C136" s="58" t="s">
        <v>984</v>
      </c>
      <c r="D136" s="58">
        <v>3428665</v>
      </c>
      <c r="E136" s="58">
        <v>1</v>
      </c>
      <c r="F136" s="58" t="s">
        <v>59</v>
      </c>
      <c r="G136" s="58">
        <v>0.25</v>
      </c>
      <c r="H136" s="58">
        <v>0.25</v>
      </c>
      <c r="I136" s="2">
        <v>2.2999999999999998</v>
      </c>
      <c r="J136" s="58" t="s">
        <v>855</v>
      </c>
      <c r="K136" s="58"/>
      <c r="L136" s="58"/>
      <c r="M136" s="58">
        <v>92003024</v>
      </c>
    </row>
    <row r="137" spans="1:13" ht="10.8" customHeight="1" x14ac:dyDescent="0.3">
      <c r="B137" s="58"/>
      <c r="C137" s="58"/>
      <c r="D137" s="58"/>
      <c r="E137" s="58"/>
      <c r="F137" s="58"/>
      <c r="G137" s="58"/>
      <c r="H137" s="58"/>
      <c r="I137" s="2" t="s">
        <v>61</v>
      </c>
      <c r="J137" s="58"/>
      <c r="K137" s="58"/>
      <c r="L137" s="58"/>
      <c r="M137" s="58"/>
    </row>
    <row r="138" spans="1:13" ht="10.8" customHeight="1" x14ac:dyDescent="0.3">
      <c r="B138" s="58" t="s">
        <v>57</v>
      </c>
      <c r="C138" s="58" t="s">
        <v>302</v>
      </c>
      <c r="D138" s="58">
        <v>3286784</v>
      </c>
      <c r="E138" s="58">
        <v>2</v>
      </c>
      <c r="F138" s="58" t="s">
        <v>59</v>
      </c>
      <c r="G138" s="58">
        <v>0.31</v>
      </c>
      <c r="H138" s="58">
        <v>0.62</v>
      </c>
      <c r="I138" s="2">
        <v>1.25</v>
      </c>
      <c r="J138" s="58" t="s">
        <v>766</v>
      </c>
      <c r="K138" s="58"/>
      <c r="L138" s="58"/>
      <c r="M138" s="58">
        <v>85557686</v>
      </c>
    </row>
    <row r="139" spans="1:13" ht="10.8" customHeight="1" x14ac:dyDescent="0.3">
      <c r="B139" s="58"/>
      <c r="C139" s="58"/>
      <c r="D139" s="58"/>
      <c r="E139" s="58"/>
      <c r="F139" s="58"/>
      <c r="G139" s="58"/>
      <c r="H139" s="58"/>
      <c r="I139" s="2" t="s">
        <v>61</v>
      </c>
      <c r="J139" s="58"/>
      <c r="K139" s="58"/>
      <c r="L139" s="58"/>
      <c r="M139" s="58"/>
    </row>
    <row r="140" spans="1:13" ht="10.8" customHeight="1" x14ac:dyDescent="0.3">
      <c r="B140" s="58" t="s">
        <v>57</v>
      </c>
      <c r="C140" s="58" t="s">
        <v>709</v>
      </c>
      <c r="D140" s="58">
        <v>3403877</v>
      </c>
      <c r="E140" s="58">
        <v>1</v>
      </c>
      <c r="F140" s="58" t="s">
        <v>59</v>
      </c>
      <c r="G140" s="58">
        <v>0.19</v>
      </c>
      <c r="H140" s="58">
        <v>0.19</v>
      </c>
      <c r="I140" s="2">
        <v>1.75</v>
      </c>
      <c r="J140" s="58" t="s">
        <v>710</v>
      </c>
      <c r="K140" s="58"/>
      <c r="L140" s="58"/>
      <c r="M140" s="58">
        <v>89633359</v>
      </c>
    </row>
    <row r="141" spans="1:13" ht="10.8" customHeight="1" x14ac:dyDescent="0.3">
      <c r="B141" s="58"/>
      <c r="C141" s="58"/>
      <c r="D141" s="58"/>
      <c r="E141" s="58"/>
      <c r="F141" s="58"/>
      <c r="G141" s="58"/>
      <c r="H141" s="58"/>
      <c r="I141" s="2" t="s">
        <v>61</v>
      </c>
      <c r="J141" s="58"/>
      <c r="K141" s="58"/>
      <c r="L141" s="58"/>
      <c r="M141" s="58"/>
    </row>
    <row r="142" spans="1:13" ht="10.8" customHeight="1" x14ac:dyDescent="0.3">
      <c r="B142" s="58" t="s">
        <v>57</v>
      </c>
      <c r="C142" s="58" t="s">
        <v>470</v>
      </c>
      <c r="D142" s="58">
        <v>3335246</v>
      </c>
      <c r="E142" s="58">
        <v>2</v>
      </c>
      <c r="F142" s="58" t="s">
        <v>59</v>
      </c>
      <c r="G142" s="58">
        <v>0.28000000000000003</v>
      </c>
      <c r="H142" s="58">
        <v>0.55000000000000004</v>
      </c>
      <c r="I142" s="2">
        <v>1.1000000000000001</v>
      </c>
      <c r="J142" s="58" t="s">
        <v>726</v>
      </c>
      <c r="K142" s="58"/>
      <c r="L142" s="58"/>
      <c r="M142" s="58">
        <v>88503354</v>
      </c>
    </row>
    <row r="143" spans="1:13" ht="10.8" customHeight="1" x14ac:dyDescent="0.3">
      <c r="B143" s="58"/>
      <c r="C143" s="58"/>
      <c r="D143" s="58"/>
      <c r="E143" s="58"/>
      <c r="F143" s="58"/>
      <c r="G143" s="58"/>
      <c r="H143" s="58"/>
      <c r="I143" s="2" t="s">
        <v>61</v>
      </c>
      <c r="J143" s="58"/>
      <c r="K143" s="58"/>
      <c r="L143" s="58"/>
      <c r="M143" s="58"/>
    </row>
    <row r="144" spans="1:13" ht="10.8" customHeight="1" x14ac:dyDescent="0.3">
      <c r="A144" s="3">
        <v>45476</v>
      </c>
      <c r="B144" s="58" t="s">
        <v>57</v>
      </c>
      <c r="C144" s="58" t="s">
        <v>471</v>
      </c>
      <c r="D144" s="58">
        <v>3041444</v>
      </c>
      <c r="E144" s="58">
        <v>1</v>
      </c>
      <c r="F144" s="58" t="s">
        <v>59</v>
      </c>
      <c r="G144" s="58">
        <v>0.63</v>
      </c>
      <c r="H144" s="58">
        <v>0.63</v>
      </c>
      <c r="I144" s="2">
        <v>1.1000000000000001</v>
      </c>
      <c r="J144" s="58" t="s">
        <v>728</v>
      </c>
      <c r="K144" s="58"/>
      <c r="L144" s="58"/>
      <c r="M144" s="58">
        <v>57433316</v>
      </c>
    </row>
    <row r="145" spans="2:13" ht="10.8" customHeight="1" x14ac:dyDescent="0.3">
      <c r="B145" s="58"/>
      <c r="C145" s="58"/>
      <c r="D145" s="58"/>
      <c r="E145" s="58"/>
      <c r="F145" s="58"/>
      <c r="G145" s="58"/>
      <c r="H145" s="58"/>
      <c r="I145" s="2" t="s">
        <v>61</v>
      </c>
      <c r="J145" s="58"/>
      <c r="K145" s="58"/>
      <c r="L145" s="58"/>
      <c r="M145" s="58"/>
    </row>
    <row r="146" spans="2:13" ht="10.8" customHeight="1" x14ac:dyDescent="0.3">
      <c r="B146" s="58" t="s">
        <v>57</v>
      </c>
      <c r="C146" s="58" t="s">
        <v>411</v>
      </c>
      <c r="D146" s="58">
        <v>3049488</v>
      </c>
      <c r="E146" s="58">
        <v>22</v>
      </c>
      <c r="F146" s="58" t="s">
        <v>59</v>
      </c>
      <c r="G146" s="58">
        <v>0.23</v>
      </c>
      <c r="H146" s="58">
        <v>4.99</v>
      </c>
      <c r="I146" s="2">
        <v>0.27</v>
      </c>
      <c r="J146" s="58" t="s">
        <v>1071</v>
      </c>
      <c r="K146" s="58"/>
      <c r="L146" s="58"/>
      <c r="M146" s="58">
        <v>54739758</v>
      </c>
    </row>
    <row r="147" spans="2:13" ht="10.8" customHeight="1" x14ac:dyDescent="0.3">
      <c r="B147" s="58"/>
      <c r="C147" s="58"/>
      <c r="D147" s="58"/>
      <c r="E147" s="58"/>
      <c r="F147" s="58"/>
      <c r="G147" s="58"/>
      <c r="H147" s="58"/>
      <c r="I147" s="2" t="s">
        <v>61</v>
      </c>
      <c r="J147" s="58"/>
      <c r="K147" s="58"/>
      <c r="L147" s="58"/>
      <c r="M147" s="58"/>
    </row>
    <row r="148" spans="2:13" ht="18" customHeight="1" x14ac:dyDescent="0.3">
      <c r="B148" s="58" t="s">
        <v>57</v>
      </c>
      <c r="C148" s="58" t="s">
        <v>63</v>
      </c>
      <c r="D148" s="58">
        <v>3274880</v>
      </c>
      <c r="E148" s="58">
        <v>7</v>
      </c>
      <c r="F148" s="58" t="s">
        <v>59</v>
      </c>
      <c r="G148" s="58">
        <v>0.56999999999999995</v>
      </c>
      <c r="H148" s="58">
        <v>3.96</v>
      </c>
      <c r="I148" s="2">
        <v>2.2000000000000002</v>
      </c>
      <c r="J148" s="58" t="s">
        <v>1072</v>
      </c>
      <c r="K148" s="58"/>
      <c r="L148" s="58"/>
      <c r="M148" s="58">
        <v>82909195</v>
      </c>
    </row>
    <row r="149" spans="2:13" ht="10.8" customHeight="1" x14ac:dyDescent="0.3">
      <c r="B149" s="58"/>
      <c r="C149" s="58"/>
      <c r="D149" s="58"/>
      <c r="E149" s="58"/>
      <c r="F149" s="58"/>
      <c r="G149" s="58"/>
      <c r="H149" s="58"/>
      <c r="I149" s="2" t="s">
        <v>61</v>
      </c>
      <c r="J149" s="58"/>
      <c r="K149" s="58"/>
      <c r="L149" s="58"/>
      <c r="M149" s="58"/>
    </row>
    <row r="150" spans="2:13" ht="10.8" customHeight="1" x14ac:dyDescent="0.3">
      <c r="B150" s="58" t="s">
        <v>57</v>
      </c>
      <c r="C150" s="58" t="s">
        <v>107</v>
      </c>
      <c r="D150" s="58">
        <v>3312957</v>
      </c>
      <c r="E150" s="58">
        <v>2</v>
      </c>
      <c r="F150" s="58" t="s">
        <v>59</v>
      </c>
      <c r="G150" s="58">
        <v>0.1</v>
      </c>
      <c r="H150" s="58">
        <v>0.19</v>
      </c>
      <c r="I150" s="2">
        <v>1.1000000000000001</v>
      </c>
      <c r="J150" s="58" t="s">
        <v>726</v>
      </c>
      <c r="K150" s="58"/>
      <c r="L150" s="58"/>
      <c r="M150" s="58">
        <v>86004395</v>
      </c>
    </row>
    <row r="151" spans="2:13" ht="10.8" customHeight="1" x14ac:dyDescent="0.3">
      <c r="B151" s="58"/>
      <c r="C151" s="58"/>
      <c r="D151" s="58"/>
      <c r="E151" s="58"/>
      <c r="F151" s="58"/>
      <c r="G151" s="58"/>
      <c r="H151" s="58"/>
      <c r="I151" s="2" t="s">
        <v>61</v>
      </c>
      <c r="J151" s="58"/>
      <c r="K151" s="58"/>
      <c r="L151" s="58"/>
      <c r="M151" s="58"/>
    </row>
    <row r="152" spans="2:13" ht="10.8" customHeight="1" x14ac:dyDescent="0.3">
      <c r="B152" s="58" t="s">
        <v>57</v>
      </c>
      <c r="C152" s="58" t="s">
        <v>349</v>
      </c>
      <c r="D152" s="58">
        <v>3285732</v>
      </c>
      <c r="E152" s="58">
        <v>1</v>
      </c>
      <c r="F152" s="58" t="s">
        <v>59</v>
      </c>
      <c r="G152" s="58">
        <v>0.28000000000000003</v>
      </c>
      <c r="H152" s="58">
        <v>0.28000000000000003</v>
      </c>
      <c r="I152" s="2">
        <v>1.3</v>
      </c>
      <c r="J152" s="58" t="s">
        <v>718</v>
      </c>
      <c r="K152" s="58"/>
      <c r="L152" s="58"/>
      <c r="M152" s="58">
        <v>85434472</v>
      </c>
    </row>
    <row r="153" spans="2:13" ht="10.8" customHeight="1" x14ac:dyDescent="0.3">
      <c r="B153" s="58"/>
      <c r="C153" s="58"/>
      <c r="D153" s="58"/>
      <c r="E153" s="58"/>
      <c r="F153" s="58"/>
      <c r="G153" s="58"/>
      <c r="H153" s="58"/>
      <c r="I153" s="2" t="s">
        <v>61</v>
      </c>
      <c r="J153" s="58"/>
      <c r="K153" s="58"/>
      <c r="L153" s="58"/>
      <c r="M153" s="58"/>
    </row>
    <row r="154" spans="2:13" ht="10.8" customHeight="1" x14ac:dyDescent="0.3">
      <c r="B154" s="58" t="s">
        <v>57</v>
      </c>
      <c r="C154" s="58" t="s">
        <v>460</v>
      </c>
      <c r="D154" s="58">
        <v>10061503</v>
      </c>
      <c r="E154" s="58">
        <v>1</v>
      </c>
      <c r="F154" s="58" t="s">
        <v>59</v>
      </c>
      <c r="G154" s="58">
        <v>0.59</v>
      </c>
      <c r="H154" s="58">
        <v>0.59</v>
      </c>
      <c r="I154" s="2">
        <v>1.1000000000000001</v>
      </c>
      <c r="J154" s="58" t="s">
        <v>728</v>
      </c>
      <c r="K154" s="58"/>
      <c r="L154" s="58"/>
      <c r="M154" s="58">
        <v>51513646</v>
      </c>
    </row>
    <row r="155" spans="2:13" ht="10.8" customHeight="1" x14ac:dyDescent="0.3">
      <c r="B155" s="58"/>
      <c r="C155" s="58"/>
      <c r="D155" s="58"/>
      <c r="E155" s="58"/>
      <c r="F155" s="58"/>
      <c r="G155" s="58"/>
      <c r="H155" s="58"/>
      <c r="I155" s="2" t="s">
        <v>61</v>
      </c>
      <c r="J155" s="58"/>
      <c r="K155" s="58"/>
      <c r="L155" s="58"/>
      <c r="M155" s="58"/>
    </row>
    <row r="156" spans="2:13" ht="18" customHeight="1" x14ac:dyDescent="0.3">
      <c r="B156" s="58" t="s">
        <v>57</v>
      </c>
      <c r="C156" s="58" t="s">
        <v>151</v>
      </c>
      <c r="D156" s="58">
        <v>3336922</v>
      </c>
      <c r="E156" s="58">
        <v>14</v>
      </c>
      <c r="F156" s="58" t="s">
        <v>59</v>
      </c>
      <c r="G156" s="58">
        <v>0.25</v>
      </c>
      <c r="H156" s="58">
        <v>3.47</v>
      </c>
      <c r="I156" s="2">
        <v>0.85</v>
      </c>
      <c r="J156" s="58" t="s">
        <v>1073</v>
      </c>
      <c r="K156" s="58"/>
      <c r="L156" s="58"/>
      <c r="M156" s="58">
        <v>88304852</v>
      </c>
    </row>
    <row r="157" spans="2:13" ht="10.8" customHeight="1" x14ac:dyDescent="0.3">
      <c r="B157" s="58"/>
      <c r="C157" s="58"/>
      <c r="D157" s="58"/>
      <c r="E157" s="58"/>
      <c r="F157" s="58"/>
      <c r="G157" s="58"/>
      <c r="H157" s="58"/>
      <c r="I157" s="2" t="s">
        <v>61</v>
      </c>
      <c r="J157" s="58"/>
      <c r="K157" s="58"/>
      <c r="L157" s="58"/>
      <c r="M157" s="58"/>
    </row>
    <row r="158" spans="2:13" ht="10.8" customHeight="1" x14ac:dyDescent="0.3">
      <c r="B158" s="58" t="s">
        <v>57</v>
      </c>
      <c r="C158" s="58" t="s">
        <v>1074</v>
      </c>
      <c r="D158" s="58">
        <v>3296349</v>
      </c>
      <c r="E158" s="58">
        <v>3</v>
      </c>
      <c r="F158" s="58" t="s">
        <v>59</v>
      </c>
      <c r="G158" s="58">
        <v>0.25</v>
      </c>
      <c r="H158" s="58">
        <v>0.76</v>
      </c>
      <c r="I158" s="2">
        <v>2.75</v>
      </c>
      <c r="J158" s="58" t="s">
        <v>898</v>
      </c>
      <c r="K158" s="58"/>
      <c r="L158" s="58"/>
      <c r="M158" s="58">
        <v>89267061</v>
      </c>
    </row>
    <row r="159" spans="2:13" ht="10.8" customHeight="1" x14ac:dyDescent="0.3">
      <c r="B159" s="58"/>
      <c r="C159" s="58"/>
      <c r="D159" s="58"/>
      <c r="E159" s="58"/>
      <c r="F159" s="58"/>
      <c r="G159" s="58"/>
      <c r="H159" s="58"/>
      <c r="I159" s="2" t="s">
        <v>61</v>
      </c>
      <c r="J159" s="58"/>
      <c r="K159" s="58"/>
      <c r="L159" s="58"/>
      <c r="M159" s="58"/>
    </row>
    <row r="160" spans="2:13" ht="10.8" customHeight="1" x14ac:dyDescent="0.3">
      <c r="B160" s="58" t="s">
        <v>57</v>
      </c>
      <c r="C160" s="58" t="s">
        <v>432</v>
      </c>
      <c r="D160" s="58">
        <v>3249499</v>
      </c>
      <c r="E160" s="58">
        <v>1</v>
      </c>
      <c r="F160" s="58" t="s">
        <v>59</v>
      </c>
      <c r="G160" s="58">
        <v>0.87</v>
      </c>
      <c r="H160" s="58">
        <v>0.87</v>
      </c>
      <c r="I160" s="2">
        <v>1.95</v>
      </c>
      <c r="J160" s="58" t="s">
        <v>798</v>
      </c>
      <c r="K160" s="58"/>
      <c r="L160" s="58"/>
      <c r="M160" s="58">
        <v>77090707</v>
      </c>
    </row>
    <row r="161" spans="2:13" ht="10.8" customHeight="1" x14ac:dyDescent="0.3">
      <c r="B161" s="58"/>
      <c r="C161" s="58"/>
      <c r="D161" s="58"/>
      <c r="E161" s="58"/>
      <c r="F161" s="58"/>
      <c r="G161" s="58"/>
      <c r="H161" s="58"/>
      <c r="I161" s="2" t="s">
        <v>61</v>
      </c>
      <c r="J161" s="58"/>
      <c r="K161" s="58"/>
      <c r="L161" s="58"/>
      <c r="M161" s="58"/>
    </row>
    <row r="162" spans="2:13" ht="10.8" customHeight="1" x14ac:dyDescent="0.3">
      <c r="B162" s="58" t="s">
        <v>57</v>
      </c>
      <c r="C162" s="58" t="s">
        <v>362</v>
      </c>
      <c r="D162" s="58">
        <v>3264195</v>
      </c>
      <c r="E162" s="58">
        <v>1</v>
      </c>
      <c r="F162" s="58" t="s">
        <v>59</v>
      </c>
      <c r="G162" s="58">
        <v>7.0000000000000007E-2</v>
      </c>
      <c r="H162" s="58">
        <v>7.0000000000000007E-2</v>
      </c>
      <c r="I162" s="2">
        <v>0.7</v>
      </c>
      <c r="J162" s="58" t="s">
        <v>865</v>
      </c>
      <c r="K162" s="58"/>
      <c r="L162" s="58"/>
      <c r="M162" s="58">
        <v>80223142</v>
      </c>
    </row>
    <row r="163" spans="2:13" ht="10.8" customHeight="1" x14ac:dyDescent="0.3">
      <c r="B163" s="58"/>
      <c r="C163" s="58"/>
      <c r="D163" s="58"/>
      <c r="E163" s="58"/>
      <c r="F163" s="58"/>
      <c r="G163" s="58"/>
      <c r="H163" s="58"/>
      <c r="I163" s="2" t="s">
        <v>61</v>
      </c>
      <c r="J163" s="58"/>
      <c r="K163" s="58"/>
      <c r="L163" s="58"/>
      <c r="M163" s="58"/>
    </row>
    <row r="164" spans="2:13" ht="10.8" customHeight="1" x14ac:dyDescent="0.3">
      <c r="B164" s="58" t="s">
        <v>57</v>
      </c>
      <c r="C164" s="58" t="s">
        <v>212</v>
      </c>
      <c r="D164" s="58">
        <v>3271162</v>
      </c>
      <c r="E164" s="58">
        <v>3</v>
      </c>
      <c r="F164" s="58" t="s">
        <v>59</v>
      </c>
      <c r="G164" s="58">
        <v>0.24</v>
      </c>
      <c r="H164" s="58">
        <v>0.71</v>
      </c>
      <c r="I164" s="2">
        <v>1.5</v>
      </c>
      <c r="J164" s="58" t="s">
        <v>873</v>
      </c>
      <c r="K164" s="58"/>
      <c r="L164" s="58"/>
      <c r="M164" s="58">
        <v>67461198</v>
      </c>
    </row>
    <row r="165" spans="2:13" ht="10.8" customHeight="1" x14ac:dyDescent="0.3">
      <c r="B165" s="58"/>
      <c r="C165" s="58"/>
      <c r="D165" s="58"/>
      <c r="E165" s="58"/>
      <c r="F165" s="58"/>
      <c r="G165" s="58"/>
      <c r="H165" s="58"/>
      <c r="I165" s="2" t="s">
        <v>61</v>
      </c>
      <c r="J165" s="58"/>
      <c r="K165" s="58"/>
      <c r="L165" s="58"/>
      <c r="M165" s="58"/>
    </row>
    <row r="166" spans="2:13" ht="10.8" customHeight="1" x14ac:dyDescent="0.3">
      <c r="B166" s="58" t="s">
        <v>57</v>
      </c>
      <c r="C166" s="58" t="s">
        <v>519</v>
      </c>
      <c r="D166" s="58">
        <v>3465707</v>
      </c>
      <c r="E166" s="58">
        <v>1</v>
      </c>
      <c r="F166" s="58" t="s">
        <v>59</v>
      </c>
      <c r="G166" s="58">
        <v>0.91</v>
      </c>
      <c r="H166" s="58">
        <v>0.91</v>
      </c>
      <c r="I166" s="2">
        <v>0.8</v>
      </c>
      <c r="J166" s="58" t="s">
        <v>791</v>
      </c>
      <c r="K166" s="58"/>
      <c r="L166" s="58"/>
      <c r="M166" s="58">
        <v>90728903</v>
      </c>
    </row>
    <row r="167" spans="2:13" ht="10.8" customHeight="1" x14ac:dyDescent="0.3">
      <c r="B167" s="58"/>
      <c r="C167" s="58"/>
      <c r="D167" s="58"/>
      <c r="E167" s="58"/>
      <c r="F167" s="58"/>
      <c r="G167" s="58"/>
      <c r="H167" s="58"/>
      <c r="I167" s="2" t="s">
        <v>61</v>
      </c>
      <c r="J167" s="58"/>
      <c r="K167" s="58"/>
      <c r="L167" s="58"/>
      <c r="M167" s="58"/>
    </row>
    <row r="168" spans="2:13" ht="10.8" customHeight="1" x14ac:dyDescent="0.3">
      <c r="B168" s="58" t="s">
        <v>57</v>
      </c>
      <c r="C168" s="58" t="s">
        <v>544</v>
      </c>
      <c r="D168" s="58">
        <v>10057520</v>
      </c>
      <c r="E168" s="58">
        <v>1</v>
      </c>
      <c r="F168" s="58" t="s">
        <v>59</v>
      </c>
      <c r="G168" s="58">
        <v>0.23</v>
      </c>
      <c r="H168" s="58">
        <v>0.23</v>
      </c>
      <c r="I168" s="2">
        <v>0.65</v>
      </c>
      <c r="J168" s="58" t="s">
        <v>865</v>
      </c>
      <c r="K168" s="58"/>
      <c r="L168" s="58"/>
      <c r="M168" s="58">
        <v>50211728</v>
      </c>
    </row>
    <row r="169" spans="2:13" ht="10.8" customHeight="1" x14ac:dyDescent="0.3">
      <c r="B169" s="58"/>
      <c r="C169" s="58"/>
      <c r="D169" s="58"/>
      <c r="E169" s="58"/>
      <c r="F169" s="58"/>
      <c r="G169" s="58"/>
      <c r="H169" s="58"/>
      <c r="I169" s="2" t="s">
        <v>61</v>
      </c>
      <c r="J169" s="58"/>
      <c r="K169" s="58"/>
      <c r="L169" s="58"/>
      <c r="M169" s="58"/>
    </row>
    <row r="170" spans="2:13" ht="10.8" customHeight="1" x14ac:dyDescent="0.3">
      <c r="B170" s="58" t="s">
        <v>57</v>
      </c>
      <c r="C170" s="58" t="s">
        <v>168</v>
      </c>
      <c r="D170" s="58">
        <v>3265420</v>
      </c>
      <c r="E170" s="58">
        <v>2</v>
      </c>
      <c r="F170" s="58" t="s">
        <v>59</v>
      </c>
      <c r="G170" s="58">
        <v>0.32</v>
      </c>
      <c r="H170" s="58">
        <v>0.63</v>
      </c>
      <c r="I170" s="2">
        <v>1.45</v>
      </c>
      <c r="J170" s="58" t="s">
        <v>918</v>
      </c>
      <c r="K170" s="58"/>
      <c r="L170" s="58"/>
      <c r="M170" s="58">
        <v>80568030</v>
      </c>
    </row>
    <row r="171" spans="2:13" ht="10.8" customHeight="1" x14ac:dyDescent="0.3">
      <c r="B171" s="58"/>
      <c r="C171" s="58"/>
      <c r="D171" s="58"/>
      <c r="E171" s="58"/>
      <c r="F171" s="58"/>
      <c r="G171" s="58"/>
      <c r="H171" s="58"/>
      <c r="I171" s="2" t="s">
        <v>61</v>
      </c>
      <c r="J171" s="58"/>
      <c r="K171" s="58"/>
      <c r="L171" s="58"/>
      <c r="M171" s="58"/>
    </row>
    <row r="172" spans="2:13" ht="10.8" customHeight="1" x14ac:dyDescent="0.3">
      <c r="B172" s="58" t="s">
        <v>57</v>
      </c>
      <c r="C172" s="58" t="s">
        <v>108</v>
      </c>
      <c r="D172" s="58">
        <v>10006962</v>
      </c>
      <c r="E172" s="58">
        <v>2</v>
      </c>
      <c r="F172" s="58" t="s">
        <v>59</v>
      </c>
      <c r="G172" s="58">
        <v>0.26</v>
      </c>
      <c r="H172" s="58">
        <v>0.52</v>
      </c>
      <c r="I172" s="2">
        <v>0.85</v>
      </c>
      <c r="J172" s="58" t="s">
        <v>710</v>
      </c>
      <c r="K172" s="58"/>
      <c r="L172" s="58"/>
      <c r="M172" s="58">
        <v>66652291</v>
      </c>
    </row>
    <row r="173" spans="2:13" ht="10.8" customHeight="1" x14ac:dyDescent="0.3">
      <c r="B173" s="58"/>
      <c r="C173" s="58"/>
      <c r="D173" s="58"/>
      <c r="E173" s="58"/>
      <c r="F173" s="58"/>
      <c r="G173" s="58"/>
      <c r="H173" s="58"/>
      <c r="I173" s="2" t="s">
        <v>61</v>
      </c>
      <c r="J173" s="58"/>
      <c r="K173" s="58"/>
      <c r="L173" s="58"/>
      <c r="M173" s="58"/>
    </row>
    <row r="174" spans="2:13" ht="18" customHeight="1" x14ac:dyDescent="0.3">
      <c r="B174" s="58" t="s">
        <v>68</v>
      </c>
      <c r="C174" s="58" t="s">
        <v>441</v>
      </c>
      <c r="D174" s="58">
        <v>5000358240344</v>
      </c>
      <c r="E174" s="58">
        <v>3</v>
      </c>
      <c r="F174" s="58" t="s">
        <v>59</v>
      </c>
      <c r="G174" s="58">
        <v>0.36</v>
      </c>
      <c r="H174" s="58">
        <v>1.07</v>
      </c>
      <c r="I174" s="2">
        <v>0.9</v>
      </c>
      <c r="J174" s="58" t="s">
        <v>766</v>
      </c>
      <c r="K174" s="58"/>
      <c r="L174" s="58"/>
      <c r="M174" s="58">
        <v>50751618</v>
      </c>
    </row>
    <row r="175" spans="2:13" ht="10.8" customHeight="1" x14ac:dyDescent="0.3">
      <c r="B175" s="58"/>
      <c r="C175" s="58"/>
      <c r="D175" s="58"/>
      <c r="E175" s="58"/>
      <c r="F175" s="58"/>
      <c r="G175" s="58"/>
      <c r="H175" s="58"/>
      <c r="I175" s="2" t="s">
        <v>61</v>
      </c>
      <c r="J175" s="58"/>
      <c r="K175" s="58"/>
      <c r="L175" s="58"/>
      <c r="M175" s="58"/>
    </row>
    <row r="176" spans="2:13" ht="10.8" customHeight="1" x14ac:dyDescent="0.3">
      <c r="B176" s="58" t="s">
        <v>68</v>
      </c>
      <c r="C176" s="58" t="s">
        <v>76</v>
      </c>
      <c r="D176" s="58">
        <v>3063330</v>
      </c>
      <c r="E176" s="58">
        <v>5</v>
      </c>
      <c r="F176" s="58" t="s">
        <v>59</v>
      </c>
      <c r="G176" s="58">
        <v>0.08</v>
      </c>
      <c r="H176" s="58">
        <v>0.4</v>
      </c>
      <c r="I176" s="2">
        <v>1.1000000000000001</v>
      </c>
      <c r="J176" s="58" t="s">
        <v>782</v>
      </c>
      <c r="K176" s="58"/>
      <c r="L176" s="58"/>
      <c r="M176" s="58">
        <v>67880462</v>
      </c>
    </row>
    <row r="177" spans="1:13" ht="10.8" customHeight="1" x14ac:dyDescent="0.3">
      <c r="B177" s="58"/>
      <c r="C177" s="58"/>
      <c r="D177" s="58"/>
      <c r="E177" s="58"/>
      <c r="F177" s="58"/>
      <c r="G177" s="58"/>
      <c r="H177" s="58"/>
      <c r="I177" s="2" t="s">
        <v>61</v>
      </c>
      <c r="J177" s="58"/>
      <c r="K177" s="58"/>
      <c r="L177" s="58"/>
      <c r="M177" s="58"/>
    </row>
    <row r="178" spans="1:13" ht="18" customHeight="1" x14ac:dyDescent="0.3">
      <c r="B178" s="58" t="s">
        <v>68</v>
      </c>
      <c r="C178" s="58" t="s">
        <v>1035</v>
      </c>
      <c r="D178" s="58">
        <v>5010044009162</v>
      </c>
      <c r="E178" s="58">
        <v>1</v>
      </c>
      <c r="F178" s="58" t="s">
        <v>59</v>
      </c>
      <c r="G178" s="58">
        <v>0.3</v>
      </c>
      <c r="H178" s="58">
        <v>0.3</v>
      </c>
      <c r="I178" s="2">
        <v>1.5</v>
      </c>
      <c r="J178" s="58" t="s">
        <v>710</v>
      </c>
      <c r="K178" s="58"/>
      <c r="L178" s="58"/>
      <c r="M178" s="58">
        <v>88304117</v>
      </c>
    </row>
    <row r="179" spans="1:13" ht="10.8" customHeight="1" x14ac:dyDescent="0.3">
      <c r="B179" s="58"/>
      <c r="C179" s="58"/>
      <c r="D179" s="58"/>
      <c r="E179" s="58"/>
      <c r="F179" s="58"/>
      <c r="G179" s="58"/>
      <c r="H179" s="58"/>
      <c r="I179" s="2" t="s">
        <v>61</v>
      </c>
      <c r="J179" s="58"/>
      <c r="K179" s="58"/>
      <c r="L179" s="58"/>
      <c r="M179" s="58"/>
    </row>
    <row r="180" spans="1:13" ht="18" customHeight="1" x14ac:dyDescent="0.3">
      <c r="B180" s="58" t="s">
        <v>68</v>
      </c>
      <c r="C180" s="58" t="s">
        <v>483</v>
      </c>
      <c r="D180" s="58">
        <v>5000119903655</v>
      </c>
      <c r="E180" s="58">
        <v>2</v>
      </c>
      <c r="F180" s="58" t="s">
        <v>59</v>
      </c>
      <c r="G180" s="58">
        <v>0.23</v>
      </c>
      <c r="H180" s="58">
        <v>0.45</v>
      </c>
      <c r="I180" s="2">
        <v>0.8</v>
      </c>
      <c r="J180" s="58" t="s">
        <v>825</v>
      </c>
      <c r="K180" s="58"/>
      <c r="L180" s="58"/>
      <c r="M180" s="58">
        <v>51272256</v>
      </c>
    </row>
    <row r="181" spans="1:13" ht="10.8" customHeight="1" x14ac:dyDescent="0.3">
      <c r="B181" s="58"/>
      <c r="C181" s="58"/>
      <c r="D181" s="58"/>
      <c r="E181" s="58"/>
      <c r="F181" s="58"/>
      <c r="G181" s="58"/>
      <c r="H181" s="58"/>
      <c r="I181" s="2" t="s">
        <v>61</v>
      </c>
      <c r="J181" s="58"/>
      <c r="K181" s="58"/>
      <c r="L181" s="58"/>
      <c r="M181" s="58"/>
    </row>
    <row r="182" spans="1:13" ht="18" customHeight="1" x14ac:dyDescent="0.3">
      <c r="B182" s="58" t="s">
        <v>68</v>
      </c>
      <c r="C182" s="58" t="s">
        <v>80</v>
      </c>
      <c r="D182" s="58">
        <v>5050179250121</v>
      </c>
      <c r="E182" s="58">
        <v>1</v>
      </c>
      <c r="F182" s="58" t="s">
        <v>59</v>
      </c>
      <c r="G182" s="58">
        <v>0.1</v>
      </c>
      <c r="H182" s="58">
        <v>0.1</v>
      </c>
      <c r="I182" s="2">
        <v>1.1000000000000001</v>
      </c>
      <c r="J182" s="58" t="s">
        <v>728</v>
      </c>
      <c r="K182" s="58"/>
      <c r="L182" s="58"/>
      <c r="M182" s="58">
        <v>52412171</v>
      </c>
    </row>
    <row r="183" spans="1:13" ht="10.8" customHeight="1" x14ac:dyDescent="0.3">
      <c r="B183" s="58"/>
      <c r="C183" s="58"/>
      <c r="D183" s="58"/>
      <c r="E183" s="58"/>
      <c r="F183" s="58"/>
      <c r="G183" s="58"/>
      <c r="H183" s="58"/>
      <c r="I183" s="2" t="s">
        <v>61</v>
      </c>
      <c r="J183" s="58"/>
      <c r="K183" s="58"/>
      <c r="L183" s="58"/>
      <c r="M183" s="58"/>
    </row>
    <row r="184" spans="1:13" ht="18" customHeight="1" x14ac:dyDescent="0.3">
      <c r="B184" s="58" t="s">
        <v>68</v>
      </c>
      <c r="C184" s="58" t="s">
        <v>434</v>
      </c>
      <c r="D184" s="58">
        <v>5010044002958</v>
      </c>
      <c r="E184" s="58">
        <v>1</v>
      </c>
      <c r="F184" s="58" t="s">
        <v>59</v>
      </c>
      <c r="G184" s="58">
        <v>0.32</v>
      </c>
      <c r="H184" s="58">
        <v>0.32</v>
      </c>
      <c r="I184" s="2">
        <v>1.45</v>
      </c>
      <c r="J184" s="58" t="s">
        <v>829</v>
      </c>
      <c r="K184" s="58"/>
      <c r="L184" s="58"/>
      <c r="M184" s="58">
        <v>63961413</v>
      </c>
    </row>
    <row r="185" spans="1:13" ht="10.8" customHeight="1" x14ac:dyDescent="0.3">
      <c r="B185" s="58"/>
      <c r="C185" s="58"/>
      <c r="D185" s="58"/>
      <c r="E185" s="58"/>
      <c r="F185" s="58"/>
      <c r="G185" s="58"/>
      <c r="H185" s="58"/>
      <c r="I185" s="2" t="s">
        <v>61</v>
      </c>
      <c r="J185" s="58"/>
      <c r="K185" s="58"/>
      <c r="L185" s="58"/>
      <c r="M185" s="58"/>
    </row>
    <row r="186" spans="1:13" ht="18" customHeight="1" x14ac:dyDescent="0.3">
      <c r="B186" s="58" t="s">
        <v>124</v>
      </c>
      <c r="C186" s="58" t="s">
        <v>219</v>
      </c>
      <c r="D186" s="58">
        <v>5057753932657</v>
      </c>
      <c r="E186" s="58">
        <v>1</v>
      </c>
      <c r="F186" s="58" t="s">
        <v>59</v>
      </c>
      <c r="G186" s="58">
        <v>0.27</v>
      </c>
      <c r="H186" s="58">
        <v>0.27</v>
      </c>
      <c r="I186" s="2">
        <v>3</v>
      </c>
      <c r="J186" s="58" t="s">
        <v>795</v>
      </c>
      <c r="K186" s="58"/>
      <c r="L186" s="58"/>
      <c r="M186" s="58">
        <v>87874877</v>
      </c>
    </row>
    <row r="187" spans="1:13" ht="10.8" customHeight="1" x14ac:dyDescent="0.3">
      <c r="B187" s="58"/>
      <c r="C187" s="58"/>
      <c r="D187" s="58"/>
      <c r="E187" s="58"/>
      <c r="F187" s="58"/>
      <c r="G187" s="58"/>
      <c r="H187" s="58"/>
      <c r="I187" s="2" t="s">
        <v>61</v>
      </c>
      <c r="J187" s="58"/>
      <c r="K187" s="58"/>
      <c r="L187" s="58"/>
      <c r="M187" s="58"/>
    </row>
    <row r="188" spans="1:13" ht="18" customHeight="1" x14ac:dyDescent="0.3">
      <c r="B188" s="58" t="s">
        <v>124</v>
      </c>
      <c r="C188" s="58" t="s">
        <v>125</v>
      </c>
      <c r="D188" s="58">
        <v>5060156990476</v>
      </c>
      <c r="E188" s="58">
        <v>18</v>
      </c>
      <c r="F188" s="58" t="s">
        <v>59</v>
      </c>
      <c r="G188" s="58">
        <v>0.42</v>
      </c>
      <c r="H188" s="58">
        <v>7.47</v>
      </c>
      <c r="I188" s="2">
        <v>2.9</v>
      </c>
      <c r="J188" s="58" t="s">
        <v>1075</v>
      </c>
      <c r="K188" s="58"/>
      <c r="L188" s="58"/>
      <c r="M188" s="58">
        <v>87586285</v>
      </c>
    </row>
    <row r="189" spans="1:13" ht="10.8" customHeight="1" x14ac:dyDescent="0.3">
      <c r="B189" s="58"/>
      <c r="C189" s="58"/>
      <c r="D189" s="58"/>
      <c r="E189" s="58"/>
      <c r="F189" s="58"/>
      <c r="G189" s="58"/>
      <c r="H189" s="58"/>
      <c r="I189" s="2" t="s">
        <v>61</v>
      </c>
      <c r="J189" s="58"/>
      <c r="K189" s="58"/>
      <c r="L189" s="58"/>
      <c r="M189" s="58"/>
    </row>
    <row r="190" spans="1:13" ht="18" customHeight="1" x14ac:dyDescent="0.3">
      <c r="A190" s="3">
        <v>45477</v>
      </c>
      <c r="B190" s="58" t="s">
        <v>57</v>
      </c>
      <c r="C190" s="58" t="s">
        <v>241</v>
      </c>
      <c r="D190" s="58">
        <v>5057373398444</v>
      </c>
      <c r="E190" s="58">
        <v>1</v>
      </c>
      <c r="F190" s="58" t="s">
        <v>59</v>
      </c>
      <c r="G190" s="58">
        <v>0.2</v>
      </c>
      <c r="H190" s="58">
        <v>0.2</v>
      </c>
      <c r="I190" s="2">
        <v>1.4</v>
      </c>
      <c r="J190" s="58" t="s">
        <v>769</v>
      </c>
      <c r="K190" s="58"/>
      <c r="L190" s="58"/>
      <c r="M190" s="58">
        <v>82947863</v>
      </c>
    </row>
    <row r="191" spans="1:13" ht="10.8" customHeight="1" x14ac:dyDescent="0.3">
      <c r="B191" s="58"/>
      <c r="C191" s="58"/>
      <c r="D191" s="58"/>
      <c r="E191" s="58"/>
      <c r="F191" s="58"/>
      <c r="G191" s="58"/>
      <c r="H191" s="58"/>
      <c r="I191" s="2" t="s">
        <v>61</v>
      </c>
      <c r="J191" s="58"/>
      <c r="K191" s="58"/>
      <c r="L191" s="58"/>
      <c r="M191" s="58"/>
    </row>
    <row r="192" spans="1:13" ht="10.8" customHeight="1" x14ac:dyDescent="0.3">
      <c r="B192" s="58" t="s">
        <v>57</v>
      </c>
      <c r="C192" s="58" t="s">
        <v>381</v>
      </c>
      <c r="D192" s="58">
        <v>3043868</v>
      </c>
      <c r="E192" s="58">
        <v>2</v>
      </c>
      <c r="F192" s="58" t="s">
        <v>59</v>
      </c>
      <c r="G192" s="58">
        <v>0.56999999999999995</v>
      </c>
      <c r="H192" s="58">
        <v>1.1299999999999999</v>
      </c>
      <c r="I192" s="2">
        <v>0.9</v>
      </c>
      <c r="J192" s="58" t="s">
        <v>810</v>
      </c>
      <c r="K192" s="58"/>
      <c r="L192" s="58"/>
      <c r="M192" s="58">
        <v>57435913</v>
      </c>
    </row>
    <row r="193" spans="2:13" ht="10.8" customHeight="1" x14ac:dyDescent="0.3">
      <c r="B193" s="58"/>
      <c r="C193" s="58"/>
      <c r="D193" s="58"/>
      <c r="E193" s="58"/>
      <c r="F193" s="58"/>
      <c r="G193" s="58"/>
      <c r="H193" s="58"/>
      <c r="I193" s="2" t="s">
        <v>61</v>
      </c>
      <c r="J193" s="58"/>
      <c r="K193" s="58"/>
      <c r="L193" s="58"/>
      <c r="M193" s="58"/>
    </row>
    <row r="194" spans="2:13" ht="10.8" customHeight="1" x14ac:dyDescent="0.3">
      <c r="B194" s="58" t="s">
        <v>57</v>
      </c>
      <c r="C194" s="58" t="s">
        <v>503</v>
      </c>
      <c r="D194" s="58">
        <v>3271537</v>
      </c>
      <c r="E194" s="58">
        <v>1</v>
      </c>
      <c r="F194" s="58" t="s">
        <v>59</v>
      </c>
      <c r="G194" s="58">
        <v>0.15</v>
      </c>
      <c r="H194" s="58">
        <v>0.15</v>
      </c>
      <c r="I194" s="2">
        <v>1.4</v>
      </c>
      <c r="J194" s="58" t="s">
        <v>718</v>
      </c>
      <c r="K194" s="58"/>
      <c r="L194" s="58"/>
      <c r="M194" s="58">
        <v>81828810</v>
      </c>
    </row>
    <row r="195" spans="2:13" ht="10.8" customHeight="1" x14ac:dyDescent="0.3">
      <c r="B195" s="58"/>
      <c r="C195" s="58"/>
      <c r="D195" s="58"/>
      <c r="E195" s="58"/>
      <c r="F195" s="58"/>
      <c r="G195" s="58"/>
      <c r="H195" s="58"/>
      <c r="I195" s="2" t="s">
        <v>61</v>
      </c>
      <c r="J195" s="58"/>
      <c r="K195" s="58"/>
      <c r="L195" s="58"/>
      <c r="M195" s="58"/>
    </row>
    <row r="196" spans="2:13" ht="10.8" customHeight="1" x14ac:dyDescent="0.3">
      <c r="B196" s="58" t="s">
        <v>57</v>
      </c>
      <c r="C196" s="58" t="s">
        <v>485</v>
      </c>
      <c r="D196" s="58">
        <v>3282670</v>
      </c>
      <c r="E196" s="58">
        <v>4</v>
      </c>
      <c r="F196" s="58" t="s">
        <v>59</v>
      </c>
      <c r="G196" s="58">
        <v>0.1</v>
      </c>
      <c r="H196" s="58">
        <v>0.4</v>
      </c>
      <c r="I196" s="2">
        <v>1.35</v>
      </c>
      <c r="J196" s="58" t="s">
        <v>772</v>
      </c>
      <c r="K196" s="58"/>
      <c r="L196" s="58"/>
      <c r="M196" s="58">
        <v>85011704</v>
      </c>
    </row>
    <row r="197" spans="2:13" ht="10.8" customHeight="1" x14ac:dyDescent="0.3">
      <c r="B197" s="58"/>
      <c r="C197" s="58"/>
      <c r="D197" s="58"/>
      <c r="E197" s="58"/>
      <c r="F197" s="58"/>
      <c r="G197" s="58"/>
      <c r="H197" s="58"/>
      <c r="I197" s="2" t="s">
        <v>61</v>
      </c>
      <c r="J197" s="58"/>
      <c r="K197" s="58"/>
      <c r="L197" s="58"/>
      <c r="M197" s="58"/>
    </row>
    <row r="198" spans="2:13" ht="10.8" customHeight="1" x14ac:dyDescent="0.3">
      <c r="B198" s="58" t="s">
        <v>57</v>
      </c>
      <c r="C198" s="58" t="s">
        <v>557</v>
      </c>
      <c r="D198" s="58">
        <v>3430262</v>
      </c>
      <c r="E198" s="58">
        <v>2</v>
      </c>
      <c r="F198" s="58" t="s">
        <v>59</v>
      </c>
      <c r="G198" s="58">
        <v>0.31</v>
      </c>
      <c r="H198" s="58">
        <v>0.62</v>
      </c>
      <c r="I198" s="2">
        <v>1.1000000000000001</v>
      </c>
      <c r="J198" s="58" t="s">
        <v>726</v>
      </c>
      <c r="K198" s="58"/>
      <c r="L198" s="58"/>
      <c r="M198" s="58">
        <v>92913519</v>
      </c>
    </row>
    <row r="199" spans="2:13" ht="10.8" customHeight="1" x14ac:dyDescent="0.3">
      <c r="B199" s="58"/>
      <c r="C199" s="58"/>
      <c r="D199" s="58"/>
      <c r="E199" s="58"/>
      <c r="F199" s="58"/>
      <c r="G199" s="58"/>
      <c r="H199" s="58"/>
      <c r="I199" s="2" t="s">
        <v>61</v>
      </c>
      <c r="J199" s="58"/>
      <c r="K199" s="58"/>
      <c r="L199" s="58"/>
      <c r="M199" s="58"/>
    </row>
    <row r="200" spans="2:13" ht="10.8" customHeight="1" x14ac:dyDescent="0.3">
      <c r="B200" s="58" t="s">
        <v>57</v>
      </c>
      <c r="C200" s="58" t="s">
        <v>111</v>
      </c>
      <c r="D200" s="58">
        <v>3315262</v>
      </c>
      <c r="E200" s="58">
        <v>1</v>
      </c>
      <c r="F200" s="58" t="s">
        <v>59</v>
      </c>
      <c r="G200" s="58">
        <v>0.45</v>
      </c>
      <c r="H200" s="58">
        <v>0.45</v>
      </c>
      <c r="I200" s="2">
        <v>3.95</v>
      </c>
      <c r="J200" s="58" t="s">
        <v>1003</v>
      </c>
      <c r="K200" s="58"/>
      <c r="L200" s="58"/>
      <c r="M200" s="58">
        <v>89634001</v>
      </c>
    </row>
    <row r="201" spans="2:13" ht="10.8" customHeight="1" x14ac:dyDescent="0.3">
      <c r="B201" s="58"/>
      <c r="C201" s="58"/>
      <c r="D201" s="58"/>
      <c r="E201" s="58"/>
      <c r="F201" s="58"/>
      <c r="G201" s="58"/>
      <c r="H201" s="58"/>
      <c r="I201" s="2" t="s">
        <v>61</v>
      </c>
      <c r="J201" s="58"/>
      <c r="K201" s="58"/>
      <c r="L201" s="58"/>
      <c r="M201" s="58"/>
    </row>
    <row r="202" spans="2:13" ht="10.8" customHeight="1" x14ac:dyDescent="0.3">
      <c r="B202" s="58" t="s">
        <v>57</v>
      </c>
      <c r="C202" s="58" t="s">
        <v>934</v>
      </c>
      <c r="D202" s="58">
        <v>3249505</v>
      </c>
      <c r="E202" s="58">
        <v>1</v>
      </c>
      <c r="F202" s="58" t="s">
        <v>59</v>
      </c>
      <c r="G202" s="58">
        <v>0.8</v>
      </c>
      <c r="H202" s="58">
        <v>0.8</v>
      </c>
      <c r="I202" s="2">
        <v>1.95</v>
      </c>
      <c r="J202" s="58" t="s">
        <v>798</v>
      </c>
      <c r="K202" s="58"/>
      <c r="L202" s="58"/>
      <c r="M202" s="58">
        <v>77090788</v>
      </c>
    </row>
    <row r="203" spans="2:13" ht="10.8" customHeight="1" x14ac:dyDescent="0.3">
      <c r="B203" s="58"/>
      <c r="C203" s="58"/>
      <c r="D203" s="58"/>
      <c r="E203" s="58"/>
      <c r="F203" s="58"/>
      <c r="G203" s="58"/>
      <c r="H203" s="58"/>
      <c r="I203" s="2" t="s">
        <v>61</v>
      </c>
      <c r="J203" s="58"/>
      <c r="K203" s="58"/>
      <c r="L203" s="58"/>
      <c r="M203" s="58"/>
    </row>
    <row r="204" spans="2:13" ht="10.8" customHeight="1" x14ac:dyDescent="0.3">
      <c r="B204" s="58" t="s">
        <v>57</v>
      </c>
      <c r="C204" s="58" t="s">
        <v>361</v>
      </c>
      <c r="D204" s="58">
        <v>3310700</v>
      </c>
      <c r="E204" s="58">
        <v>1</v>
      </c>
      <c r="F204" s="58" t="s">
        <v>59</v>
      </c>
      <c r="G204" s="58">
        <v>0.23</v>
      </c>
      <c r="H204" s="58">
        <v>0.23</v>
      </c>
      <c r="I204" s="2">
        <v>3.1</v>
      </c>
      <c r="J204" s="58" t="s">
        <v>858</v>
      </c>
      <c r="K204" s="58"/>
      <c r="L204" s="58"/>
      <c r="M204" s="58">
        <v>88313066</v>
      </c>
    </row>
    <row r="205" spans="2:13" ht="10.8" customHeight="1" x14ac:dyDescent="0.3">
      <c r="B205" s="58"/>
      <c r="C205" s="58"/>
      <c r="D205" s="58"/>
      <c r="E205" s="58"/>
      <c r="F205" s="58"/>
      <c r="G205" s="58"/>
      <c r="H205" s="58"/>
      <c r="I205" s="2" t="s">
        <v>61</v>
      </c>
      <c r="J205" s="58"/>
      <c r="K205" s="58"/>
      <c r="L205" s="58"/>
      <c r="M205" s="58"/>
    </row>
    <row r="206" spans="2:13" ht="10.8" customHeight="1" x14ac:dyDescent="0.3">
      <c r="B206" s="58" t="s">
        <v>57</v>
      </c>
      <c r="C206" s="58" t="s">
        <v>108</v>
      </c>
      <c r="D206" s="58">
        <v>10006962</v>
      </c>
      <c r="E206" s="58">
        <v>6</v>
      </c>
      <c r="F206" s="58" t="s">
        <v>59</v>
      </c>
      <c r="G206" s="58">
        <v>0.26</v>
      </c>
      <c r="H206" s="58">
        <v>1.55</v>
      </c>
      <c r="I206" s="2">
        <v>0.85</v>
      </c>
      <c r="J206" s="58" t="s">
        <v>950</v>
      </c>
      <c r="K206" s="58"/>
      <c r="L206" s="58"/>
      <c r="M206" s="58">
        <v>66652291</v>
      </c>
    </row>
    <row r="207" spans="2:13" ht="10.8" customHeight="1" x14ac:dyDescent="0.3">
      <c r="B207" s="58"/>
      <c r="C207" s="58"/>
      <c r="D207" s="58"/>
      <c r="E207" s="58"/>
      <c r="F207" s="58"/>
      <c r="G207" s="58"/>
      <c r="H207" s="58"/>
      <c r="I207" s="2" t="s">
        <v>61</v>
      </c>
      <c r="J207" s="58"/>
      <c r="K207" s="58"/>
      <c r="L207" s="58"/>
      <c r="M207" s="58"/>
    </row>
    <row r="208" spans="2:13" ht="10.8" customHeight="1" x14ac:dyDescent="0.3">
      <c r="B208" s="58" t="s">
        <v>57</v>
      </c>
      <c r="C208" s="58" t="s">
        <v>326</v>
      </c>
      <c r="D208" s="58">
        <v>3268650</v>
      </c>
      <c r="E208" s="58">
        <v>2</v>
      </c>
      <c r="F208" s="58" t="s">
        <v>59</v>
      </c>
      <c r="G208" s="58">
        <v>0.02</v>
      </c>
      <c r="H208" s="58">
        <v>0.04</v>
      </c>
      <c r="I208" s="2">
        <v>0.85</v>
      </c>
      <c r="J208" s="58" t="s">
        <v>710</v>
      </c>
      <c r="K208" s="58"/>
      <c r="L208" s="58"/>
      <c r="M208" s="58">
        <v>81203680</v>
      </c>
    </row>
    <row r="209" spans="2:13" ht="10.8" customHeight="1" x14ac:dyDescent="0.3">
      <c r="B209" s="58"/>
      <c r="C209" s="58"/>
      <c r="D209" s="58"/>
      <c r="E209" s="58"/>
      <c r="F209" s="58"/>
      <c r="G209" s="58"/>
      <c r="H209" s="58"/>
      <c r="I209" s="2" t="s">
        <v>61</v>
      </c>
      <c r="J209" s="58"/>
      <c r="K209" s="58"/>
      <c r="L209" s="58"/>
      <c r="M209" s="58"/>
    </row>
    <row r="210" spans="2:13" ht="10.8" customHeight="1" x14ac:dyDescent="0.3">
      <c r="B210" s="58" t="s">
        <v>57</v>
      </c>
      <c r="C210" s="58" t="s">
        <v>315</v>
      </c>
      <c r="D210" s="58">
        <v>10004241</v>
      </c>
      <c r="E210" s="58">
        <v>1</v>
      </c>
      <c r="F210" s="58" t="s">
        <v>59</v>
      </c>
      <c r="G210" s="58">
        <v>0.75</v>
      </c>
      <c r="H210" s="58">
        <v>0.75</v>
      </c>
      <c r="I210" s="2">
        <v>2.2999999999999998</v>
      </c>
      <c r="J210" s="58" t="s">
        <v>855</v>
      </c>
      <c r="K210" s="58"/>
      <c r="L210" s="58"/>
      <c r="M210" s="58">
        <v>52714038</v>
      </c>
    </row>
    <row r="211" spans="2:13" ht="10.8" customHeight="1" x14ac:dyDescent="0.3">
      <c r="B211" s="58"/>
      <c r="C211" s="58"/>
      <c r="D211" s="58"/>
      <c r="E211" s="58"/>
      <c r="F211" s="58"/>
      <c r="G211" s="58"/>
      <c r="H211" s="58"/>
      <c r="I211" s="2" t="s">
        <v>61</v>
      </c>
      <c r="J211" s="58"/>
      <c r="K211" s="58"/>
      <c r="L211" s="58"/>
      <c r="M211" s="58"/>
    </row>
    <row r="212" spans="2:13" ht="10.8" customHeight="1" x14ac:dyDescent="0.3">
      <c r="B212" s="58" t="s">
        <v>57</v>
      </c>
      <c r="C212" s="58" t="s">
        <v>518</v>
      </c>
      <c r="D212" s="58">
        <v>10112137</v>
      </c>
      <c r="E212" s="58">
        <v>3</v>
      </c>
      <c r="F212" s="58" t="s">
        <v>59</v>
      </c>
      <c r="G212" s="58">
        <v>0.23</v>
      </c>
      <c r="H212" s="58">
        <v>0.7</v>
      </c>
      <c r="I212" s="2">
        <v>2.5</v>
      </c>
      <c r="J212" s="58" t="s">
        <v>778</v>
      </c>
      <c r="K212" s="58"/>
      <c r="L212" s="58"/>
      <c r="M212" s="58">
        <v>67807637</v>
      </c>
    </row>
    <row r="213" spans="2:13" ht="10.8" customHeight="1" x14ac:dyDescent="0.3">
      <c r="B213" s="58"/>
      <c r="C213" s="58"/>
      <c r="D213" s="58"/>
      <c r="E213" s="58"/>
      <c r="F213" s="58"/>
      <c r="G213" s="58"/>
      <c r="H213" s="58"/>
      <c r="I213" s="2" t="s">
        <v>61</v>
      </c>
      <c r="J213" s="58"/>
      <c r="K213" s="58"/>
      <c r="L213" s="58"/>
      <c r="M213" s="58"/>
    </row>
    <row r="214" spans="2:13" ht="10.8" customHeight="1" x14ac:dyDescent="0.3">
      <c r="B214" s="58" t="s">
        <v>57</v>
      </c>
      <c r="C214" s="58" t="s">
        <v>176</v>
      </c>
      <c r="D214" s="58">
        <v>3268681</v>
      </c>
      <c r="E214" s="58">
        <v>1</v>
      </c>
      <c r="F214" s="58" t="s">
        <v>59</v>
      </c>
      <c r="G214" s="58">
        <v>0.01</v>
      </c>
      <c r="H214" s="58">
        <v>0.01</v>
      </c>
      <c r="I214" s="2">
        <v>0.75</v>
      </c>
      <c r="J214" s="58" t="s">
        <v>1076</v>
      </c>
      <c r="K214" s="58"/>
      <c r="L214" s="58"/>
      <c r="M214" s="58">
        <v>81203743</v>
      </c>
    </row>
    <row r="215" spans="2:13" ht="10.8" customHeight="1" x14ac:dyDescent="0.3">
      <c r="B215" s="58"/>
      <c r="C215" s="58"/>
      <c r="D215" s="58"/>
      <c r="E215" s="58"/>
      <c r="F215" s="58"/>
      <c r="G215" s="58"/>
      <c r="H215" s="58"/>
      <c r="I215" s="2" t="s">
        <v>61</v>
      </c>
      <c r="J215" s="58"/>
      <c r="K215" s="58"/>
      <c r="L215" s="58"/>
      <c r="M215" s="58"/>
    </row>
    <row r="216" spans="2:13" ht="10.8" customHeight="1" x14ac:dyDescent="0.3">
      <c r="B216" s="58" t="s">
        <v>57</v>
      </c>
      <c r="C216" s="58" t="s">
        <v>379</v>
      </c>
      <c r="D216" s="58">
        <v>3274743</v>
      </c>
      <c r="E216" s="58">
        <v>1</v>
      </c>
      <c r="F216" s="58" t="s">
        <v>59</v>
      </c>
      <c r="G216" s="58">
        <v>0.47</v>
      </c>
      <c r="H216" s="58">
        <v>0.47</v>
      </c>
      <c r="I216" s="2">
        <v>1.6</v>
      </c>
      <c r="J216" s="58" t="s">
        <v>825</v>
      </c>
      <c r="K216" s="58"/>
      <c r="L216" s="58"/>
      <c r="M216" s="58">
        <v>82873074</v>
      </c>
    </row>
    <row r="217" spans="2:13" ht="10.8" customHeight="1" x14ac:dyDescent="0.3">
      <c r="B217" s="58"/>
      <c r="C217" s="58"/>
      <c r="D217" s="58"/>
      <c r="E217" s="58"/>
      <c r="F217" s="58"/>
      <c r="G217" s="58"/>
      <c r="H217" s="58"/>
      <c r="I217" s="2" t="s">
        <v>61</v>
      </c>
      <c r="J217" s="58"/>
      <c r="K217" s="58"/>
      <c r="L217" s="58"/>
      <c r="M217" s="58"/>
    </row>
    <row r="218" spans="2:13" ht="18" customHeight="1" x14ac:dyDescent="0.3">
      <c r="B218" s="58" t="s">
        <v>68</v>
      </c>
      <c r="C218" s="58" t="s">
        <v>828</v>
      </c>
      <c r="D218" s="58">
        <v>5010044001012</v>
      </c>
      <c r="E218" s="58">
        <v>1</v>
      </c>
      <c r="F218" s="58" t="s">
        <v>59</v>
      </c>
      <c r="G218" s="58">
        <v>0.26</v>
      </c>
      <c r="H218" s="58">
        <v>0.26</v>
      </c>
      <c r="I218" s="2">
        <v>1.45</v>
      </c>
      <c r="J218" s="58" t="s">
        <v>829</v>
      </c>
      <c r="K218" s="58"/>
      <c r="L218" s="58"/>
      <c r="M218" s="58">
        <v>51954930</v>
      </c>
    </row>
    <row r="219" spans="2:13" ht="10.8" customHeight="1" x14ac:dyDescent="0.3">
      <c r="B219" s="58"/>
      <c r="C219" s="58"/>
      <c r="D219" s="58"/>
      <c r="E219" s="58"/>
      <c r="F219" s="58"/>
      <c r="G219" s="58"/>
      <c r="H219" s="58"/>
      <c r="I219" s="2" t="s">
        <v>61</v>
      </c>
      <c r="J219" s="58"/>
      <c r="K219" s="58"/>
      <c r="L219" s="58"/>
      <c r="M219" s="58"/>
    </row>
    <row r="220" spans="2:13" ht="18" customHeight="1" x14ac:dyDescent="0.3">
      <c r="B220" s="58" t="s">
        <v>68</v>
      </c>
      <c r="C220" s="58" t="s">
        <v>182</v>
      </c>
      <c r="D220" s="58">
        <v>5010044007588</v>
      </c>
      <c r="E220" s="58">
        <v>1</v>
      </c>
      <c r="F220" s="58" t="s">
        <v>59</v>
      </c>
      <c r="G220" s="58">
        <v>0.25</v>
      </c>
      <c r="H220" s="58">
        <v>0.25</v>
      </c>
      <c r="I220" s="2">
        <v>1.85</v>
      </c>
      <c r="J220" s="58" t="s">
        <v>801</v>
      </c>
      <c r="K220" s="58"/>
      <c r="L220" s="58"/>
      <c r="M220" s="58">
        <v>85137452</v>
      </c>
    </row>
    <row r="221" spans="2:13" ht="10.8" customHeight="1" x14ac:dyDescent="0.3">
      <c r="B221" s="58"/>
      <c r="C221" s="58"/>
      <c r="D221" s="58"/>
      <c r="E221" s="58"/>
      <c r="F221" s="58"/>
      <c r="G221" s="58"/>
      <c r="H221" s="58"/>
      <c r="I221" s="2" t="s">
        <v>61</v>
      </c>
      <c r="J221" s="58"/>
      <c r="K221" s="58"/>
      <c r="L221" s="58"/>
      <c r="M221" s="58"/>
    </row>
    <row r="222" spans="2:13" ht="10.8" customHeight="1" x14ac:dyDescent="0.3">
      <c r="B222" s="58" t="s">
        <v>68</v>
      </c>
      <c r="C222" s="58" t="s">
        <v>76</v>
      </c>
      <c r="D222" s="58">
        <v>3063330</v>
      </c>
      <c r="E222" s="58">
        <v>4</v>
      </c>
      <c r="F222" s="58" t="s">
        <v>59</v>
      </c>
      <c r="G222" s="58">
        <v>0.08</v>
      </c>
      <c r="H222" s="58">
        <v>0.32</v>
      </c>
      <c r="I222" s="2">
        <v>1.1000000000000001</v>
      </c>
      <c r="J222" s="58" t="s">
        <v>716</v>
      </c>
      <c r="K222" s="58"/>
      <c r="L222" s="58"/>
      <c r="M222" s="58">
        <v>67880462</v>
      </c>
    </row>
    <row r="223" spans="2:13" ht="10.8" customHeight="1" x14ac:dyDescent="0.3">
      <c r="B223" s="58"/>
      <c r="C223" s="58"/>
      <c r="D223" s="58"/>
      <c r="E223" s="58"/>
      <c r="F223" s="58"/>
      <c r="G223" s="58"/>
      <c r="H223" s="58"/>
      <c r="I223" s="2" t="s">
        <v>61</v>
      </c>
      <c r="J223" s="58"/>
      <c r="K223" s="58"/>
      <c r="L223" s="58"/>
      <c r="M223" s="58"/>
    </row>
    <row r="224" spans="2:13" ht="18" customHeight="1" x14ac:dyDescent="0.3">
      <c r="B224" s="58" t="s">
        <v>68</v>
      </c>
      <c r="C224" s="58" t="s">
        <v>434</v>
      </c>
      <c r="D224" s="58">
        <v>5010044002958</v>
      </c>
      <c r="E224" s="58">
        <v>1</v>
      </c>
      <c r="F224" s="58" t="s">
        <v>59</v>
      </c>
      <c r="G224" s="58">
        <v>0.32</v>
      </c>
      <c r="H224" s="58">
        <v>0.32</v>
      </c>
      <c r="I224" s="2">
        <v>1.45</v>
      </c>
      <c r="J224" s="58" t="s">
        <v>829</v>
      </c>
      <c r="K224" s="58"/>
      <c r="L224" s="58"/>
      <c r="M224" s="58">
        <v>63961413</v>
      </c>
    </row>
    <row r="225" spans="2:13" ht="10.8" customHeight="1" x14ac:dyDescent="0.3">
      <c r="B225" s="58"/>
      <c r="C225" s="58"/>
      <c r="D225" s="58"/>
      <c r="E225" s="58"/>
      <c r="F225" s="58"/>
      <c r="G225" s="58"/>
      <c r="H225" s="58"/>
      <c r="I225" s="2" t="s">
        <v>61</v>
      </c>
      <c r="J225" s="58"/>
      <c r="K225" s="58"/>
      <c r="L225" s="58"/>
      <c r="M225" s="58"/>
    </row>
    <row r="226" spans="2:13" ht="18" customHeight="1" x14ac:dyDescent="0.3">
      <c r="B226" s="58" t="s">
        <v>68</v>
      </c>
      <c r="C226" s="58" t="s">
        <v>1077</v>
      </c>
      <c r="D226" s="58">
        <v>5010044000121</v>
      </c>
      <c r="E226" s="58">
        <v>2</v>
      </c>
      <c r="F226" s="58" t="s">
        <v>59</v>
      </c>
      <c r="G226" s="58">
        <v>0.82</v>
      </c>
      <c r="H226" s="58">
        <v>1.63</v>
      </c>
      <c r="I226" s="2">
        <v>1.55</v>
      </c>
      <c r="J226" s="58" t="s">
        <v>858</v>
      </c>
      <c r="K226" s="58"/>
      <c r="L226" s="58"/>
      <c r="M226" s="58">
        <v>50687527</v>
      </c>
    </row>
    <row r="227" spans="2:13" ht="10.8" customHeight="1" x14ac:dyDescent="0.3">
      <c r="B227" s="58"/>
      <c r="C227" s="58"/>
      <c r="D227" s="58"/>
      <c r="E227" s="58"/>
      <c r="F227" s="58"/>
      <c r="G227" s="58"/>
      <c r="H227" s="58"/>
      <c r="I227" s="2" t="s">
        <v>61</v>
      </c>
      <c r="J227" s="58"/>
      <c r="K227" s="58"/>
      <c r="L227" s="58"/>
      <c r="M227" s="58"/>
    </row>
    <row r="228" spans="2:13" ht="18" customHeight="1" x14ac:dyDescent="0.3">
      <c r="B228" s="58" t="s">
        <v>68</v>
      </c>
      <c r="C228" s="58" t="s">
        <v>483</v>
      </c>
      <c r="D228" s="58">
        <v>5000119903655</v>
      </c>
      <c r="E228" s="58">
        <v>1</v>
      </c>
      <c r="F228" s="58" t="s">
        <v>59</v>
      </c>
      <c r="G228" s="58">
        <v>0.23</v>
      </c>
      <c r="H228" s="58">
        <v>0.23</v>
      </c>
      <c r="I228" s="2">
        <v>0.8</v>
      </c>
      <c r="J228" s="58" t="s">
        <v>791</v>
      </c>
      <c r="K228" s="58"/>
      <c r="L228" s="58"/>
      <c r="M228" s="58">
        <v>51272256</v>
      </c>
    </row>
    <row r="229" spans="2:13" ht="10.8" customHeight="1" x14ac:dyDescent="0.3">
      <c r="B229" s="58"/>
      <c r="C229" s="58"/>
      <c r="D229" s="58"/>
      <c r="E229" s="58"/>
      <c r="F229" s="58"/>
      <c r="G229" s="58"/>
      <c r="H229" s="58"/>
      <c r="I229" s="2" t="s">
        <v>61</v>
      </c>
      <c r="J229" s="58"/>
      <c r="K229" s="58"/>
      <c r="L229" s="58"/>
      <c r="M229" s="58"/>
    </row>
    <row r="230" spans="2:13" ht="18" customHeight="1" x14ac:dyDescent="0.3">
      <c r="B230" s="58" t="s">
        <v>83</v>
      </c>
      <c r="C230" s="58" t="s">
        <v>390</v>
      </c>
      <c r="D230" s="58">
        <v>5000178113033</v>
      </c>
      <c r="E230" s="58">
        <v>2</v>
      </c>
      <c r="F230" s="58" t="s">
        <v>59</v>
      </c>
      <c r="G230" s="58">
        <v>7.0000000000000007E-2</v>
      </c>
      <c r="H230" s="58">
        <v>0.15</v>
      </c>
      <c r="I230" s="2">
        <v>1.85</v>
      </c>
      <c r="J230" s="58" t="s">
        <v>804</v>
      </c>
      <c r="K230" s="58"/>
      <c r="L230" s="58"/>
      <c r="M230" s="58">
        <v>86089898</v>
      </c>
    </row>
    <row r="231" spans="2:13" ht="10.8" customHeight="1" x14ac:dyDescent="0.3">
      <c r="B231" s="58"/>
      <c r="C231" s="58"/>
      <c r="D231" s="58"/>
      <c r="E231" s="58"/>
      <c r="F231" s="58"/>
      <c r="G231" s="58"/>
      <c r="H231" s="58"/>
      <c r="I231" s="2" t="s">
        <v>61</v>
      </c>
      <c r="J231" s="58"/>
      <c r="K231" s="58"/>
      <c r="L231" s="58"/>
      <c r="M231" s="58"/>
    </row>
    <row r="232" spans="2:13" ht="18" customHeight="1" x14ac:dyDescent="0.3">
      <c r="B232" s="58" t="s">
        <v>83</v>
      </c>
      <c r="C232" s="58" t="s">
        <v>501</v>
      </c>
      <c r="D232" s="58">
        <v>5052910585110</v>
      </c>
      <c r="E232" s="58">
        <v>1</v>
      </c>
      <c r="F232" s="58" t="s">
        <v>59</v>
      </c>
      <c r="G232" s="58">
        <v>0.43</v>
      </c>
      <c r="H232" s="58">
        <v>0.43</v>
      </c>
      <c r="I232" s="2">
        <v>5.5</v>
      </c>
      <c r="J232" s="58" t="s">
        <v>927</v>
      </c>
      <c r="K232" s="58"/>
      <c r="L232" s="58"/>
      <c r="M232" s="58">
        <v>72646128</v>
      </c>
    </row>
    <row r="233" spans="2:13" ht="10.8" customHeight="1" x14ac:dyDescent="0.3">
      <c r="B233" s="58"/>
      <c r="C233" s="58"/>
      <c r="D233" s="58"/>
      <c r="E233" s="58"/>
      <c r="F233" s="58"/>
      <c r="G233" s="58"/>
      <c r="H233" s="58"/>
      <c r="I233" s="2" t="s">
        <v>61</v>
      </c>
      <c r="J233" s="58"/>
      <c r="K233" s="58"/>
      <c r="L233" s="58"/>
      <c r="M233" s="58"/>
    </row>
    <row r="234" spans="2:13" ht="18" customHeight="1" x14ac:dyDescent="0.3">
      <c r="B234" s="58" t="s">
        <v>83</v>
      </c>
      <c r="C234" s="58" t="s">
        <v>535</v>
      </c>
      <c r="D234" s="58">
        <v>5059697253966</v>
      </c>
      <c r="E234" s="58">
        <v>1</v>
      </c>
      <c r="F234" s="58" t="s">
        <v>59</v>
      </c>
      <c r="G234" s="58">
        <v>0.13</v>
      </c>
      <c r="H234" s="58">
        <v>0.13</v>
      </c>
      <c r="I234" s="2">
        <v>2.2000000000000002</v>
      </c>
      <c r="J234" s="58" t="s">
        <v>726</v>
      </c>
      <c r="K234" s="58"/>
      <c r="L234" s="58"/>
      <c r="M234" s="58">
        <v>92920361</v>
      </c>
    </row>
    <row r="235" spans="2:13" ht="10.8" customHeight="1" x14ac:dyDescent="0.3">
      <c r="B235" s="58"/>
      <c r="C235" s="58"/>
      <c r="D235" s="58"/>
      <c r="E235" s="58"/>
      <c r="F235" s="58"/>
      <c r="G235" s="58"/>
      <c r="H235" s="58"/>
      <c r="I235" s="2" t="s">
        <v>61</v>
      </c>
      <c r="J235" s="58"/>
      <c r="K235" s="58"/>
      <c r="L235" s="58"/>
      <c r="M235" s="58"/>
    </row>
    <row r="236" spans="2:13" ht="18" customHeight="1" x14ac:dyDescent="0.3">
      <c r="B236" s="58" t="s">
        <v>83</v>
      </c>
      <c r="C236" s="58" t="s">
        <v>1010</v>
      </c>
      <c r="D236" s="58">
        <v>5018374323187</v>
      </c>
      <c r="E236" s="58">
        <v>1</v>
      </c>
      <c r="F236" s="58" t="s">
        <v>59</v>
      </c>
      <c r="G236" s="58">
        <v>0.4</v>
      </c>
      <c r="H236" s="58">
        <v>0.4</v>
      </c>
      <c r="I236" s="2">
        <v>2.2000000000000002</v>
      </c>
      <c r="J236" s="58" t="s">
        <v>726</v>
      </c>
      <c r="K236" s="58"/>
      <c r="L236" s="58"/>
      <c r="M236" s="58">
        <v>51630334</v>
      </c>
    </row>
    <row r="237" spans="2:13" ht="10.8" customHeight="1" x14ac:dyDescent="0.3">
      <c r="B237" s="58"/>
      <c r="C237" s="58"/>
      <c r="D237" s="58"/>
      <c r="E237" s="58"/>
      <c r="F237" s="58"/>
      <c r="G237" s="58"/>
      <c r="H237" s="58"/>
      <c r="I237" s="2" t="s">
        <v>61</v>
      </c>
      <c r="J237" s="58"/>
      <c r="K237" s="58"/>
      <c r="L237" s="58"/>
      <c r="M237" s="58"/>
    </row>
    <row r="238" spans="2:13" ht="18" customHeight="1" x14ac:dyDescent="0.3">
      <c r="B238" s="58" t="s">
        <v>83</v>
      </c>
      <c r="C238" s="58" t="s">
        <v>132</v>
      </c>
      <c r="D238" s="58">
        <v>5059697688980</v>
      </c>
      <c r="E238" s="58">
        <v>2</v>
      </c>
      <c r="F238" s="58" t="s">
        <v>59</v>
      </c>
      <c r="G238" s="58">
        <v>0.24</v>
      </c>
      <c r="H238" s="58">
        <v>0.48</v>
      </c>
      <c r="I238" s="2">
        <v>2.15</v>
      </c>
      <c r="J238" s="58" t="s">
        <v>724</v>
      </c>
      <c r="K238" s="58"/>
      <c r="L238" s="58"/>
      <c r="M238" s="58">
        <v>91829990</v>
      </c>
    </row>
    <row r="239" spans="2:13" ht="10.8" customHeight="1" x14ac:dyDescent="0.3">
      <c r="B239" s="58"/>
      <c r="C239" s="58"/>
      <c r="D239" s="58"/>
      <c r="E239" s="58"/>
      <c r="F239" s="58"/>
      <c r="G239" s="58"/>
      <c r="H239" s="58"/>
      <c r="I239" s="2" t="s">
        <v>61</v>
      </c>
      <c r="J239" s="58"/>
      <c r="K239" s="58"/>
      <c r="L239" s="58"/>
      <c r="M239" s="58"/>
    </row>
    <row r="240" spans="2:13" ht="18" customHeight="1" x14ac:dyDescent="0.3">
      <c r="B240" s="58" t="s">
        <v>83</v>
      </c>
      <c r="C240" s="58" t="s">
        <v>220</v>
      </c>
      <c r="D240" s="58">
        <v>5411188116615</v>
      </c>
      <c r="E240" s="58">
        <v>2</v>
      </c>
      <c r="F240" s="58" t="s">
        <v>59</v>
      </c>
      <c r="G240" s="58">
        <v>1.05</v>
      </c>
      <c r="H240" s="58">
        <v>2.09</v>
      </c>
      <c r="I240" s="2">
        <v>2.2999999999999998</v>
      </c>
      <c r="J240" s="58" t="s">
        <v>720</v>
      </c>
      <c r="K240" s="58"/>
      <c r="L240" s="58"/>
      <c r="M240" s="58">
        <v>76274694</v>
      </c>
    </row>
    <row r="241" spans="1:13" ht="10.8" customHeight="1" x14ac:dyDescent="0.3">
      <c r="B241" s="58"/>
      <c r="C241" s="58"/>
      <c r="D241" s="58"/>
      <c r="E241" s="58"/>
      <c r="F241" s="58"/>
      <c r="G241" s="58"/>
      <c r="H241" s="58"/>
      <c r="I241" s="2" t="s">
        <v>61</v>
      </c>
      <c r="J241" s="58"/>
      <c r="K241" s="58"/>
      <c r="L241" s="58"/>
      <c r="M241" s="58"/>
    </row>
    <row r="242" spans="1:13" ht="10.8" customHeight="1" x14ac:dyDescent="0.3">
      <c r="B242" s="58" t="s">
        <v>83</v>
      </c>
      <c r="C242" s="58" t="s">
        <v>514</v>
      </c>
      <c r="D242" s="58">
        <v>3022177</v>
      </c>
      <c r="E242" s="58">
        <v>1</v>
      </c>
      <c r="F242" s="58" t="s">
        <v>59</v>
      </c>
      <c r="G242" s="58">
        <v>0.18</v>
      </c>
      <c r="H242" s="58">
        <v>0.18</v>
      </c>
      <c r="I242" s="2">
        <v>1.5</v>
      </c>
      <c r="J242" s="58" t="s">
        <v>773</v>
      </c>
      <c r="K242" s="58"/>
      <c r="L242" s="58"/>
      <c r="M242" s="58">
        <v>52105990</v>
      </c>
    </row>
    <row r="243" spans="1:13" ht="10.8" customHeight="1" x14ac:dyDescent="0.3">
      <c r="B243" s="58"/>
      <c r="C243" s="58"/>
      <c r="D243" s="58"/>
      <c r="E243" s="58"/>
      <c r="F243" s="58"/>
      <c r="G243" s="58"/>
      <c r="H243" s="58"/>
      <c r="I243" s="2" t="s">
        <v>61</v>
      </c>
      <c r="J243" s="58"/>
      <c r="K243" s="58"/>
      <c r="L243" s="58"/>
      <c r="M243" s="58"/>
    </row>
    <row r="244" spans="1:13" ht="18" customHeight="1" x14ac:dyDescent="0.3">
      <c r="B244" s="58" t="s">
        <v>83</v>
      </c>
      <c r="C244" s="58" t="s">
        <v>526</v>
      </c>
      <c r="D244" s="58">
        <v>5059697711084</v>
      </c>
      <c r="E244" s="58">
        <v>1</v>
      </c>
      <c r="F244" s="58" t="s">
        <v>59</v>
      </c>
      <c r="G244" s="58">
        <v>0.13</v>
      </c>
      <c r="H244" s="58">
        <v>0.13</v>
      </c>
      <c r="I244" s="2">
        <v>2.2000000000000002</v>
      </c>
      <c r="J244" s="58" t="s">
        <v>726</v>
      </c>
      <c r="K244" s="58"/>
      <c r="L244" s="58"/>
      <c r="M244" s="58">
        <v>92920292</v>
      </c>
    </row>
    <row r="245" spans="1:13" ht="10.8" customHeight="1" x14ac:dyDescent="0.3">
      <c r="B245" s="58"/>
      <c r="C245" s="58"/>
      <c r="D245" s="58"/>
      <c r="E245" s="58"/>
      <c r="F245" s="58"/>
      <c r="G245" s="58"/>
      <c r="H245" s="58"/>
      <c r="I245" s="2" t="s">
        <v>61</v>
      </c>
      <c r="J245" s="58"/>
      <c r="K245" s="58"/>
      <c r="L245" s="58"/>
      <c r="M245" s="58"/>
    </row>
    <row r="246" spans="1:13" ht="18" customHeight="1" x14ac:dyDescent="0.3">
      <c r="A246" s="3">
        <v>45478</v>
      </c>
      <c r="B246" s="58" t="s">
        <v>83</v>
      </c>
      <c r="C246" s="58" t="s">
        <v>258</v>
      </c>
      <c r="D246" s="58">
        <v>5059697710506</v>
      </c>
      <c r="E246" s="58">
        <v>1</v>
      </c>
      <c r="F246" s="58" t="s">
        <v>59</v>
      </c>
      <c r="G246" s="58">
        <v>0.43</v>
      </c>
      <c r="H246" s="58">
        <v>0.43</v>
      </c>
      <c r="I246" s="2">
        <v>3.5</v>
      </c>
      <c r="J246" s="58" t="s">
        <v>806</v>
      </c>
      <c r="K246" s="58"/>
      <c r="L246" s="58"/>
      <c r="M246" s="58">
        <v>89990367</v>
      </c>
    </row>
    <row r="247" spans="1:13" ht="10.8" customHeight="1" x14ac:dyDescent="0.3">
      <c r="B247" s="58"/>
      <c r="C247" s="58"/>
      <c r="D247" s="58"/>
      <c r="E247" s="58"/>
      <c r="F247" s="58"/>
      <c r="G247" s="58"/>
      <c r="H247" s="58"/>
      <c r="I247" s="2" t="s">
        <v>61</v>
      </c>
      <c r="J247" s="58"/>
      <c r="K247" s="58"/>
      <c r="L247" s="58"/>
      <c r="M247" s="58"/>
    </row>
    <row r="248" spans="1:13" ht="10.8" customHeight="1" x14ac:dyDescent="0.3">
      <c r="B248" s="58" t="s">
        <v>83</v>
      </c>
      <c r="C248" s="58" t="s">
        <v>1078</v>
      </c>
      <c r="D248" s="58">
        <v>3001011</v>
      </c>
      <c r="E248" s="58">
        <v>3</v>
      </c>
      <c r="F248" s="58" t="s">
        <v>59</v>
      </c>
      <c r="G248" s="58">
        <v>0.18</v>
      </c>
      <c r="H248" s="58">
        <v>0.53</v>
      </c>
      <c r="I248" s="2">
        <v>2.75</v>
      </c>
      <c r="J248" s="58" t="s">
        <v>816</v>
      </c>
      <c r="K248" s="58"/>
      <c r="L248" s="58"/>
      <c r="M248" s="58">
        <v>50805124</v>
      </c>
    </row>
    <row r="249" spans="1:13" ht="10.8" customHeight="1" x14ac:dyDescent="0.3">
      <c r="B249" s="58"/>
      <c r="C249" s="58"/>
      <c r="D249" s="58"/>
      <c r="E249" s="58"/>
      <c r="F249" s="58"/>
      <c r="G249" s="58"/>
      <c r="H249" s="58"/>
      <c r="I249" s="2" t="s">
        <v>61</v>
      </c>
      <c r="J249" s="58"/>
      <c r="K249" s="58"/>
      <c r="L249" s="58"/>
      <c r="M249" s="58"/>
    </row>
    <row r="250" spans="1:13" ht="18" customHeight="1" x14ac:dyDescent="0.3">
      <c r="B250" s="58" t="s">
        <v>83</v>
      </c>
      <c r="C250" s="58" t="s">
        <v>1016</v>
      </c>
      <c r="D250" s="58">
        <v>5059697707346</v>
      </c>
      <c r="E250" s="58">
        <v>1</v>
      </c>
      <c r="F250" s="58" t="s">
        <v>59</v>
      </c>
      <c r="G250" s="58">
        <v>0.22</v>
      </c>
      <c r="H250" s="58">
        <v>0.22</v>
      </c>
      <c r="I250" s="2">
        <v>3</v>
      </c>
      <c r="J250" s="58" t="s">
        <v>795</v>
      </c>
      <c r="K250" s="58"/>
      <c r="L250" s="58"/>
      <c r="M250" s="58">
        <v>92202710</v>
      </c>
    </row>
    <row r="251" spans="1:13" ht="10.8" customHeight="1" x14ac:dyDescent="0.3">
      <c r="B251" s="58"/>
      <c r="C251" s="58"/>
      <c r="D251" s="58"/>
      <c r="E251" s="58"/>
      <c r="F251" s="58"/>
      <c r="G251" s="58"/>
      <c r="H251" s="58"/>
      <c r="I251" s="2" t="s">
        <v>61</v>
      </c>
      <c r="J251" s="58"/>
      <c r="K251" s="58"/>
      <c r="L251" s="58"/>
      <c r="M251" s="58"/>
    </row>
    <row r="252" spans="1:13" ht="18" customHeight="1" x14ac:dyDescent="0.3">
      <c r="B252" s="58" t="s">
        <v>83</v>
      </c>
      <c r="C252" s="58" t="s">
        <v>122</v>
      </c>
      <c r="D252" s="58">
        <v>8718692786820</v>
      </c>
      <c r="E252" s="58">
        <v>5</v>
      </c>
      <c r="F252" s="58" t="s">
        <v>59</v>
      </c>
      <c r="G252" s="58">
        <v>0.19</v>
      </c>
      <c r="H252" s="58">
        <v>0.96</v>
      </c>
      <c r="I252" s="2">
        <v>3.15</v>
      </c>
      <c r="J252" s="58" t="s">
        <v>1079</v>
      </c>
      <c r="K252" s="58"/>
      <c r="L252" s="58"/>
      <c r="M252" s="58">
        <v>86489154</v>
      </c>
    </row>
    <row r="253" spans="1:13" ht="10.8" customHeight="1" x14ac:dyDescent="0.3">
      <c r="B253" s="58"/>
      <c r="C253" s="58"/>
      <c r="D253" s="58"/>
      <c r="E253" s="58"/>
      <c r="F253" s="58"/>
      <c r="G253" s="58"/>
      <c r="H253" s="58"/>
      <c r="I253" s="2" t="s">
        <v>61</v>
      </c>
      <c r="J253" s="58"/>
      <c r="K253" s="58"/>
      <c r="L253" s="58"/>
      <c r="M253" s="58"/>
    </row>
    <row r="254" spans="1:13" ht="10.8" customHeight="1" x14ac:dyDescent="0.3">
      <c r="B254" s="58" t="s">
        <v>83</v>
      </c>
      <c r="C254" s="58" t="s">
        <v>238</v>
      </c>
      <c r="D254" s="58">
        <v>3048214</v>
      </c>
      <c r="E254" s="58">
        <v>6</v>
      </c>
      <c r="F254" s="58" t="s">
        <v>59</v>
      </c>
      <c r="G254" s="58">
        <v>0.13</v>
      </c>
      <c r="H254" s="58">
        <v>0.8</v>
      </c>
      <c r="I254" s="2">
        <v>1.5</v>
      </c>
      <c r="J254" s="58" t="s">
        <v>779</v>
      </c>
      <c r="K254" s="58"/>
      <c r="L254" s="58"/>
      <c r="M254" s="58">
        <v>58958137</v>
      </c>
    </row>
    <row r="255" spans="1:13" ht="10.8" customHeight="1" x14ac:dyDescent="0.3">
      <c r="B255" s="58"/>
      <c r="C255" s="58"/>
      <c r="D255" s="58"/>
      <c r="E255" s="58"/>
      <c r="F255" s="58"/>
      <c r="G255" s="58"/>
      <c r="H255" s="58"/>
      <c r="I255" s="2" t="s">
        <v>61</v>
      </c>
      <c r="J255" s="58"/>
      <c r="K255" s="58"/>
      <c r="L255" s="58"/>
      <c r="M255" s="58"/>
    </row>
    <row r="256" spans="1:13" ht="18" customHeight="1" x14ac:dyDescent="0.3">
      <c r="B256" s="58" t="s">
        <v>83</v>
      </c>
      <c r="C256" s="58" t="s">
        <v>1080</v>
      </c>
      <c r="D256" s="58">
        <v>5057545807156</v>
      </c>
      <c r="E256" s="58">
        <v>1</v>
      </c>
      <c r="F256" s="58" t="s">
        <v>59</v>
      </c>
      <c r="G256" s="58">
        <v>0.32</v>
      </c>
      <c r="H256" s="58">
        <v>0.32</v>
      </c>
      <c r="I256" s="2">
        <v>2.15</v>
      </c>
      <c r="J256" s="58" t="s">
        <v>847</v>
      </c>
      <c r="K256" s="58"/>
      <c r="L256" s="58"/>
      <c r="M256" s="58">
        <v>84730845</v>
      </c>
    </row>
    <row r="257" spans="2:13" ht="10.8" customHeight="1" x14ac:dyDescent="0.3">
      <c r="B257" s="58"/>
      <c r="C257" s="58"/>
      <c r="D257" s="58"/>
      <c r="E257" s="58"/>
      <c r="F257" s="58"/>
      <c r="G257" s="58"/>
      <c r="H257" s="58"/>
      <c r="I257" s="2" t="s">
        <v>61</v>
      </c>
      <c r="J257" s="58"/>
      <c r="K257" s="58"/>
      <c r="L257" s="58"/>
      <c r="M257" s="58"/>
    </row>
    <row r="258" spans="2:13" ht="10.8" customHeight="1" x14ac:dyDescent="0.3">
      <c r="B258" s="58" t="s">
        <v>83</v>
      </c>
      <c r="C258" s="58" t="s">
        <v>221</v>
      </c>
      <c r="D258" s="58">
        <v>50436729</v>
      </c>
      <c r="E258" s="58">
        <v>2</v>
      </c>
      <c r="F258" s="58" t="s">
        <v>59</v>
      </c>
      <c r="G258" s="58">
        <v>0.19</v>
      </c>
      <c r="H258" s="58">
        <v>0.38</v>
      </c>
      <c r="I258" s="2">
        <v>2.75</v>
      </c>
      <c r="J258" s="58" t="s">
        <v>782</v>
      </c>
      <c r="K258" s="58"/>
      <c r="L258" s="58"/>
      <c r="M258" s="58">
        <v>50349992</v>
      </c>
    </row>
    <row r="259" spans="2:13" ht="10.8" customHeight="1" x14ac:dyDescent="0.3">
      <c r="B259" s="58"/>
      <c r="C259" s="58"/>
      <c r="D259" s="58"/>
      <c r="E259" s="58"/>
      <c r="F259" s="58"/>
      <c r="G259" s="58"/>
      <c r="H259" s="58"/>
      <c r="I259" s="2" t="s">
        <v>61</v>
      </c>
      <c r="J259" s="58"/>
      <c r="K259" s="58"/>
      <c r="L259" s="58"/>
      <c r="M259" s="58"/>
    </row>
    <row r="260" spans="2:13" ht="10.8" customHeight="1" x14ac:dyDescent="0.3">
      <c r="B260" s="58" t="s">
        <v>83</v>
      </c>
      <c r="C260" s="58" t="s">
        <v>1081</v>
      </c>
      <c r="D260" s="58">
        <v>3062203</v>
      </c>
      <c r="E260" s="58">
        <v>1</v>
      </c>
      <c r="F260" s="58" t="s">
        <v>59</v>
      </c>
      <c r="G260" s="58">
        <v>0.21</v>
      </c>
      <c r="H260" s="58">
        <v>0.21</v>
      </c>
      <c r="I260" s="2">
        <v>2.95</v>
      </c>
      <c r="J260" s="58" t="s">
        <v>1082</v>
      </c>
      <c r="K260" s="58"/>
      <c r="L260" s="58"/>
      <c r="M260" s="58">
        <v>56357498</v>
      </c>
    </row>
    <row r="261" spans="2:13" ht="10.8" customHeight="1" x14ac:dyDescent="0.3">
      <c r="B261" s="58"/>
      <c r="C261" s="58"/>
      <c r="D261" s="58"/>
      <c r="E261" s="58"/>
      <c r="F261" s="58"/>
      <c r="G261" s="58"/>
      <c r="H261" s="58"/>
      <c r="I261" s="2" t="s">
        <v>61</v>
      </c>
      <c r="J261" s="58"/>
      <c r="K261" s="58"/>
      <c r="L261" s="58"/>
      <c r="M261" s="58"/>
    </row>
    <row r="262" spans="2:13" ht="18" customHeight="1" x14ac:dyDescent="0.3">
      <c r="B262" s="58" t="s">
        <v>83</v>
      </c>
      <c r="C262" s="58" t="s">
        <v>1083</v>
      </c>
      <c r="D262" s="58">
        <v>3023290456330</v>
      </c>
      <c r="E262" s="58">
        <v>1</v>
      </c>
      <c r="F262" s="58" t="s">
        <v>59</v>
      </c>
      <c r="G262" s="58">
        <v>0.27</v>
      </c>
      <c r="H262" s="58">
        <v>0.27</v>
      </c>
      <c r="I262" s="2">
        <v>1.55</v>
      </c>
      <c r="J262" s="58" t="s">
        <v>842</v>
      </c>
      <c r="K262" s="58"/>
      <c r="L262" s="58"/>
      <c r="M262" s="58">
        <v>70949885</v>
      </c>
    </row>
    <row r="263" spans="2:13" ht="10.8" customHeight="1" x14ac:dyDescent="0.3">
      <c r="B263" s="58"/>
      <c r="C263" s="58"/>
      <c r="D263" s="58"/>
      <c r="E263" s="58"/>
      <c r="F263" s="58"/>
      <c r="G263" s="58"/>
      <c r="H263" s="58"/>
      <c r="I263" s="2" t="s">
        <v>61</v>
      </c>
      <c r="J263" s="58"/>
      <c r="K263" s="58"/>
      <c r="L263" s="58"/>
      <c r="M263" s="58"/>
    </row>
    <row r="264" spans="2:13" ht="18" customHeight="1" x14ac:dyDescent="0.3">
      <c r="B264" s="58" t="s">
        <v>83</v>
      </c>
      <c r="C264" s="58" t="s">
        <v>909</v>
      </c>
      <c r="D264" s="58">
        <v>5099556021862</v>
      </c>
      <c r="E264" s="58">
        <v>5</v>
      </c>
      <c r="F264" s="58" t="s">
        <v>59</v>
      </c>
      <c r="G264" s="58">
        <v>0.18</v>
      </c>
      <c r="H264" s="58">
        <v>0.9</v>
      </c>
      <c r="I264" s="2">
        <v>1.85</v>
      </c>
      <c r="J264" s="58" t="s">
        <v>784</v>
      </c>
      <c r="K264" s="58"/>
      <c r="L264" s="58"/>
      <c r="M264" s="58">
        <v>85274283</v>
      </c>
    </row>
    <row r="265" spans="2:13" ht="10.8" customHeight="1" x14ac:dyDescent="0.3">
      <c r="B265" s="58"/>
      <c r="C265" s="58"/>
      <c r="D265" s="58"/>
      <c r="E265" s="58"/>
      <c r="F265" s="58"/>
      <c r="G265" s="58"/>
      <c r="H265" s="58"/>
      <c r="I265" s="2" t="s">
        <v>61</v>
      </c>
      <c r="J265" s="58"/>
      <c r="K265" s="58"/>
      <c r="L265" s="58"/>
      <c r="M265" s="58"/>
    </row>
    <row r="266" spans="2:13" ht="18" customHeight="1" x14ac:dyDescent="0.3">
      <c r="B266" s="58" t="s">
        <v>83</v>
      </c>
      <c r="C266" s="58" t="s">
        <v>448</v>
      </c>
      <c r="D266" s="58">
        <v>5057967464050</v>
      </c>
      <c r="E266" s="58">
        <v>1</v>
      </c>
      <c r="F266" s="58" t="s">
        <v>59</v>
      </c>
      <c r="G266" s="58">
        <v>0.16</v>
      </c>
      <c r="H266" s="58">
        <v>0.16</v>
      </c>
      <c r="I266" s="2">
        <v>3</v>
      </c>
      <c r="J266" s="58" t="s">
        <v>795</v>
      </c>
      <c r="K266" s="58"/>
      <c r="L266" s="58"/>
      <c r="M266" s="58">
        <v>86695917</v>
      </c>
    </row>
    <row r="267" spans="2:13" ht="10.8" customHeight="1" x14ac:dyDescent="0.3">
      <c r="B267" s="58"/>
      <c r="C267" s="58"/>
      <c r="D267" s="58"/>
      <c r="E267" s="58"/>
      <c r="F267" s="58"/>
      <c r="G267" s="58"/>
      <c r="H267" s="58"/>
      <c r="I267" s="2" t="s">
        <v>61</v>
      </c>
      <c r="J267" s="58"/>
      <c r="K267" s="58"/>
      <c r="L267" s="58"/>
      <c r="M267" s="58"/>
    </row>
    <row r="268" spans="2:13" ht="18" customHeight="1" x14ac:dyDescent="0.3">
      <c r="B268" s="58" t="s">
        <v>83</v>
      </c>
      <c r="C268" s="58" t="s">
        <v>961</v>
      </c>
      <c r="D268" s="58">
        <v>4025500277765</v>
      </c>
      <c r="E268" s="58">
        <v>1</v>
      </c>
      <c r="F268" s="58" t="s">
        <v>59</v>
      </c>
      <c r="G268" s="58">
        <v>0.48</v>
      </c>
      <c r="H268" s="58">
        <v>0.48</v>
      </c>
      <c r="I268" s="2">
        <v>3.25</v>
      </c>
      <c r="J268" s="58" t="s">
        <v>958</v>
      </c>
      <c r="K268" s="58"/>
      <c r="L268" s="58"/>
      <c r="M268" s="58">
        <v>90611914</v>
      </c>
    </row>
    <row r="269" spans="2:13" ht="10.8" customHeight="1" x14ac:dyDescent="0.3">
      <c r="B269" s="58"/>
      <c r="C269" s="58"/>
      <c r="D269" s="58"/>
      <c r="E269" s="58"/>
      <c r="F269" s="58"/>
      <c r="G269" s="58"/>
      <c r="H269" s="58"/>
      <c r="I269" s="2" t="s">
        <v>61</v>
      </c>
      <c r="J269" s="58"/>
      <c r="K269" s="58"/>
      <c r="L269" s="58"/>
      <c r="M269" s="58"/>
    </row>
    <row r="270" spans="2:13" ht="10.8" customHeight="1" x14ac:dyDescent="0.3">
      <c r="B270" s="58" t="s">
        <v>68</v>
      </c>
      <c r="C270" s="58" t="s">
        <v>79</v>
      </c>
      <c r="D270" s="58">
        <v>3269299</v>
      </c>
      <c r="E270" s="58">
        <v>8</v>
      </c>
      <c r="F270" s="58" t="s">
        <v>59</v>
      </c>
      <c r="G270" s="58">
        <v>0.09</v>
      </c>
      <c r="H270" s="58">
        <v>0.72</v>
      </c>
      <c r="I270" s="2">
        <v>1.1000000000000001</v>
      </c>
      <c r="J270" s="58" t="s">
        <v>933</v>
      </c>
      <c r="K270" s="58"/>
      <c r="L270" s="58"/>
      <c r="M270" s="58">
        <v>81301517</v>
      </c>
    </row>
    <row r="271" spans="2:13" ht="10.8" customHeight="1" x14ac:dyDescent="0.3">
      <c r="B271" s="58"/>
      <c r="C271" s="58"/>
      <c r="D271" s="58"/>
      <c r="E271" s="58"/>
      <c r="F271" s="58"/>
      <c r="G271" s="58"/>
      <c r="H271" s="58"/>
      <c r="I271" s="2" t="s">
        <v>61</v>
      </c>
      <c r="J271" s="58"/>
      <c r="K271" s="58"/>
      <c r="L271" s="58"/>
      <c r="M271" s="58"/>
    </row>
    <row r="272" spans="2:13" ht="18" customHeight="1" x14ac:dyDescent="0.3">
      <c r="B272" s="58" t="s">
        <v>68</v>
      </c>
      <c r="C272" s="58" t="s">
        <v>184</v>
      </c>
      <c r="D272" s="58">
        <v>5052003232372</v>
      </c>
      <c r="E272" s="58">
        <v>3</v>
      </c>
      <c r="F272" s="58" t="s">
        <v>59</v>
      </c>
      <c r="G272" s="58">
        <v>0.23</v>
      </c>
      <c r="H272" s="58">
        <v>0.68</v>
      </c>
      <c r="I272" s="2">
        <v>0.8</v>
      </c>
      <c r="J272" s="58" t="s">
        <v>787</v>
      </c>
      <c r="K272" s="58"/>
      <c r="L272" s="58"/>
      <c r="M272" s="58">
        <v>60100332</v>
      </c>
    </row>
    <row r="273" spans="2:13" ht="10.8" customHeight="1" x14ac:dyDescent="0.3">
      <c r="B273" s="58"/>
      <c r="C273" s="58"/>
      <c r="D273" s="58"/>
      <c r="E273" s="58"/>
      <c r="F273" s="58"/>
      <c r="G273" s="58"/>
      <c r="H273" s="58"/>
      <c r="I273" s="2" t="s">
        <v>61</v>
      </c>
      <c r="J273" s="58"/>
      <c r="K273" s="58"/>
      <c r="L273" s="58"/>
      <c r="M273" s="58"/>
    </row>
    <row r="274" spans="2:13" ht="18" customHeight="1" x14ac:dyDescent="0.3">
      <c r="B274" s="58" t="s">
        <v>68</v>
      </c>
      <c r="C274" s="58" t="s">
        <v>335</v>
      </c>
      <c r="D274" s="58">
        <v>5059697747014</v>
      </c>
      <c r="E274" s="58">
        <v>7</v>
      </c>
      <c r="F274" s="58" t="s">
        <v>59</v>
      </c>
      <c r="G274" s="58">
        <v>0.46</v>
      </c>
      <c r="H274" s="58">
        <v>3.21</v>
      </c>
      <c r="I274" s="2">
        <v>2.2000000000000002</v>
      </c>
      <c r="J274" s="58" t="s">
        <v>1084</v>
      </c>
      <c r="K274" s="58"/>
      <c r="L274" s="58"/>
      <c r="M274" s="58">
        <v>91717477</v>
      </c>
    </row>
    <row r="275" spans="2:13" ht="10.8" customHeight="1" x14ac:dyDescent="0.3">
      <c r="B275" s="58"/>
      <c r="C275" s="58"/>
      <c r="D275" s="58"/>
      <c r="E275" s="58"/>
      <c r="F275" s="58"/>
      <c r="G275" s="58"/>
      <c r="H275" s="58"/>
      <c r="I275" s="2" t="s">
        <v>61</v>
      </c>
      <c r="J275" s="58"/>
      <c r="K275" s="58"/>
      <c r="L275" s="58"/>
      <c r="M275" s="58"/>
    </row>
    <row r="276" spans="2:13" ht="18" customHeight="1" x14ac:dyDescent="0.3">
      <c r="B276" s="58" t="s">
        <v>68</v>
      </c>
      <c r="C276" s="58" t="s">
        <v>413</v>
      </c>
      <c r="D276" s="58">
        <v>5059697698217</v>
      </c>
      <c r="E276" s="58">
        <v>3</v>
      </c>
      <c r="F276" s="58" t="s">
        <v>59</v>
      </c>
      <c r="G276" s="58">
        <v>0.16</v>
      </c>
      <c r="H276" s="58">
        <v>0.47</v>
      </c>
      <c r="I276" s="2">
        <v>2.9</v>
      </c>
      <c r="J276" s="58" t="s">
        <v>1085</v>
      </c>
      <c r="K276" s="58"/>
      <c r="L276" s="58"/>
      <c r="M276" s="58">
        <v>92128690</v>
      </c>
    </row>
    <row r="277" spans="2:13" ht="10.8" customHeight="1" x14ac:dyDescent="0.3">
      <c r="B277" s="58"/>
      <c r="C277" s="58"/>
      <c r="D277" s="58"/>
      <c r="E277" s="58"/>
      <c r="F277" s="58"/>
      <c r="G277" s="58"/>
      <c r="H277" s="58"/>
      <c r="I277" s="2" t="s">
        <v>61</v>
      </c>
      <c r="J277" s="58"/>
      <c r="K277" s="58"/>
      <c r="L277" s="58"/>
      <c r="M277" s="58"/>
    </row>
    <row r="278" spans="2:13" ht="18" customHeight="1" x14ac:dyDescent="0.3">
      <c r="B278" s="58" t="s">
        <v>68</v>
      </c>
      <c r="C278" s="58" t="s">
        <v>550</v>
      </c>
      <c r="D278" s="58">
        <v>5010044004679</v>
      </c>
      <c r="E278" s="58">
        <v>1</v>
      </c>
      <c r="F278" s="58" t="s">
        <v>59</v>
      </c>
      <c r="G278" s="58">
        <v>0.25</v>
      </c>
      <c r="H278" s="58">
        <v>0.25</v>
      </c>
      <c r="I278" s="2">
        <v>1.6</v>
      </c>
      <c r="J278" s="58" t="s">
        <v>825</v>
      </c>
      <c r="K278" s="58"/>
      <c r="L278" s="58"/>
      <c r="M278" s="58">
        <v>71644685</v>
      </c>
    </row>
    <row r="279" spans="2:13" ht="10.8" customHeight="1" x14ac:dyDescent="0.3">
      <c r="B279" s="58"/>
      <c r="C279" s="58"/>
      <c r="D279" s="58"/>
      <c r="E279" s="58"/>
      <c r="F279" s="58"/>
      <c r="G279" s="58"/>
      <c r="H279" s="58"/>
      <c r="I279" s="2" t="s">
        <v>61</v>
      </c>
      <c r="J279" s="58"/>
      <c r="K279" s="58"/>
      <c r="L279" s="58"/>
      <c r="M279" s="58"/>
    </row>
    <row r="280" spans="2:13" ht="18" customHeight="1" x14ac:dyDescent="0.3">
      <c r="B280" s="58" t="s">
        <v>68</v>
      </c>
      <c r="C280" s="58" t="s">
        <v>463</v>
      </c>
      <c r="D280" s="58">
        <v>5010044004112</v>
      </c>
      <c r="E280" s="58">
        <v>2</v>
      </c>
      <c r="F280" s="58" t="s">
        <v>59</v>
      </c>
      <c r="G280" s="58">
        <v>0.35</v>
      </c>
      <c r="H280" s="58">
        <v>0.7</v>
      </c>
      <c r="I280" s="2">
        <v>1.65</v>
      </c>
      <c r="J280" s="58" t="s">
        <v>826</v>
      </c>
      <c r="K280" s="58"/>
      <c r="L280" s="58"/>
      <c r="M280" s="58">
        <v>67552776</v>
      </c>
    </row>
    <row r="281" spans="2:13" ht="10.8" customHeight="1" x14ac:dyDescent="0.3">
      <c r="B281" s="58"/>
      <c r="C281" s="58"/>
      <c r="D281" s="58"/>
      <c r="E281" s="58"/>
      <c r="F281" s="58"/>
      <c r="G281" s="58"/>
      <c r="H281" s="58"/>
      <c r="I281" s="2" t="s">
        <v>61</v>
      </c>
      <c r="J281" s="58"/>
      <c r="K281" s="58"/>
      <c r="L281" s="58"/>
      <c r="M281" s="58"/>
    </row>
    <row r="282" spans="2:13" ht="18" customHeight="1" x14ac:dyDescent="0.3">
      <c r="B282" s="58" t="s">
        <v>68</v>
      </c>
      <c r="C282" s="58" t="s">
        <v>128</v>
      </c>
      <c r="D282" s="58">
        <v>5054775347735</v>
      </c>
      <c r="E282" s="58">
        <v>7</v>
      </c>
      <c r="F282" s="58" t="s">
        <v>59</v>
      </c>
      <c r="G282" s="58">
        <v>0.23</v>
      </c>
      <c r="H282" s="58">
        <v>1.6</v>
      </c>
      <c r="I282" s="2">
        <v>1.45</v>
      </c>
      <c r="J282" s="58" t="s">
        <v>953</v>
      </c>
      <c r="K282" s="58"/>
      <c r="L282" s="58"/>
      <c r="M282" s="58">
        <v>80568485</v>
      </c>
    </row>
    <row r="283" spans="2:13" ht="10.8" customHeight="1" x14ac:dyDescent="0.3">
      <c r="B283" s="58"/>
      <c r="C283" s="58"/>
      <c r="D283" s="58"/>
      <c r="E283" s="58"/>
      <c r="F283" s="58"/>
      <c r="G283" s="58"/>
      <c r="H283" s="58"/>
      <c r="I283" s="2" t="s">
        <v>61</v>
      </c>
      <c r="J283" s="58"/>
      <c r="K283" s="58"/>
      <c r="L283" s="58"/>
      <c r="M283" s="58"/>
    </row>
    <row r="284" spans="2:13" ht="18" customHeight="1" x14ac:dyDescent="0.3">
      <c r="B284" s="58" t="s">
        <v>68</v>
      </c>
      <c r="C284" s="58" t="s">
        <v>145</v>
      </c>
      <c r="D284" s="58">
        <v>5059512103650</v>
      </c>
      <c r="E284" s="58">
        <v>1</v>
      </c>
      <c r="F284" s="58" t="s">
        <v>59</v>
      </c>
      <c r="G284" s="58">
        <v>0.14000000000000001</v>
      </c>
      <c r="H284" s="58">
        <v>0.15</v>
      </c>
      <c r="I284" s="2">
        <v>1.1000000000000001</v>
      </c>
      <c r="J284" s="58" t="s">
        <v>728</v>
      </c>
      <c r="K284" s="58"/>
      <c r="L284" s="58"/>
      <c r="M284" s="58">
        <v>88303971</v>
      </c>
    </row>
    <row r="285" spans="2:13" ht="10.8" customHeight="1" x14ac:dyDescent="0.3">
      <c r="B285" s="58"/>
      <c r="C285" s="58"/>
      <c r="D285" s="58"/>
      <c r="E285" s="58"/>
      <c r="F285" s="58"/>
      <c r="G285" s="58"/>
      <c r="H285" s="58"/>
      <c r="I285" s="2" t="s">
        <v>61</v>
      </c>
      <c r="J285" s="58"/>
      <c r="K285" s="58"/>
      <c r="L285" s="58"/>
      <c r="M285" s="58"/>
    </row>
    <row r="286" spans="2:13" ht="10.8" customHeight="1" x14ac:dyDescent="0.3">
      <c r="B286" s="58" t="s">
        <v>68</v>
      </c>
      <c r="C286" s="58" t="s">
        <v>72</v>
      </c>
      <c r="D286" s="58">
        <v>3269275</v>
      </c>
      <c r="E286" s="58">
        <v>2</v>
      </c>
      <c r="F286" s="58" t="s">
        <v>59</v>
      </c>
      <c r="G286" s="58">
        <v>7.0000000000000007E-2</v>
      </c>
      <c r="H286" s="58">
        <v>0.14000000000000001</v>
      </c>
      <c r="I286" s="2">
        <v>1.1000000000000001</v>
      </c>
      <c r="J286" s="58" t="s">
        <v>726</v>
      </c>
      <c r="K286" s="58"/>
      <c r="L286" s="58"/>
      <c r="M286" s="58">
        <v>81301454</v>
      </c>
    </row>
    <row r="287" spans="2:13" ht="10.8" customHeight="1" x14ac:dyDescent="0.3">
      <c r="B287" s="58"/>
      <c r="C287" s="58"/>
      <c r="D287" s="58"/>
      <c r="E287" s="58"/>
      <c r="F287" s="58"/>
      <c r="G287" s="58"/>
      <c r="H287" s="58"/>
      <c r="I287" s="2" t="s">
        <v>61</v>
      </c>
      <c r="J287" s="58"/>
      <c r="K287" s="58"/>
      <c r="L287" s="58"/>
      <c r="M287" s="58"/>
    </row>
    <row r="288" spans="2:13" ht="10.8" customHeight="1" x14ac:dyDescent="0.3">
      <c r="B288" s="58" t="s">
        <v>68</v>
      </c>
      <c r="C288" s="58" t="s">
        <v>295</v>
      </c>
      <c r="D288" s="58">
        <v>5010003000339</v>
      </c>
      <c r="E288" s="58">
        <v>4</v>
      </c>
      <c r="F288" s="58" t="s">
        <v>59</v>
      </c>
      <c r="G288" s="58">
        <v>0.81</v>
      </c>
      <c r="H288" s="58">
        <v>3.24</v>
      </c>
      <c r="I288" s="2">
        <v>1.39</v>
      </c>
      <c r="J288" s="58" t="s">
        <v>843</v>
      </c>
      <c r="K288" s="58"/>
      <c r="L288" s="58"/>
      <c r="M288" s="58">
        <v>50994601</v>
      </c>
    </row>
    <row r="289" spans="2:13" ht="10.8" customHeight="1" x14ac:dyDescent="0.3">
      <c r="B289" s="58"/>
      <c r="C289" s="58"/>
      <c r="D289" s="58"/>
      <c r="E289" s="58"/>
      <c r="F289" s="58"/>
      <c r="G289" s="58"/>
      <c r="H289" s="58"/>
      <c r="I289" s="2" t="s">
        <v>61</v>
      </c>
      <c r="J289" s="58"/>
      <c r="K289" s="58"/>
      <c r="L289" s="58"/>
      <c r="M289" s="58"/>
    </row>
    <row r="290" spans="2:13" ht="10.8" customHeight="1" x14ac:dyDescent="0.3">
      <c r="B290" s="58" t="s">
        <v>68</v>
      </c>
      <c r="C290" s="58" t="s">
        <v>333</v>
      </c>
      <c r="D290" s="58">
        <v>5010003064744</v>
      </c>
      <c r="E290" s="58">
        <v>3</v>
      </c>
      <c r="F290" s="58" t="s">
        <v>59</v>
      </c>
      <c r="G290" s="58">
        <v>0.81</v>
      </c>
      <c r="H290" s="58">
        <v>2.42</v>
      </c>
      <c r="I290" s="2">
        <v>1.85</v>
      </c>
      <c r="J290" s="58" t="s">
        <v>941</v>
      </c>
      <c r="K290" s="58"/>
      <c r="L290" s="58"/>
      <c r="M290" s="58">
        <v>72367199</v>
      </c>
    </row>
    <row r="291" spans="2:13" ht="10.8" customHeight="1" x14ac:dyDescent="0.3">
      <c r="B291" s="58"/>
      <c r="C291" s="58"/>
      <c r="D291" s="58"/>
      <c r="E291" s="58"/>
      <c r="F291" s="58"/>
      <c r="G291" s="58"/>
      <c r="H291" s="58"/>
      <c r="I291" s="2" t="s">
        <v>61</v>
      </c>
      <c r="J291" s="58"/>
      <c r="K291" s="58"/>
      <c r="L291" s="58"/>
      <c r="M291" s="58"/>
    </row>
    <row r="292" spans="2:13" ht="18" customHeight="1" x14ac:dyDescent="0.3">
      <c r="B292" s="58" t="s">
        <v>68</v>
      </c>
      <c r="C292" s="58" t="s">
        <v>991</v>
      </c>
      <c r="D292" s="58">
        <v>5018297006471</v>
      </c>
      <c r="E292" s="58">
        <v>2</v>
      </c>
      <c r="F292" s="58" t="s">
        <v>59</v>
      </c>
      <c r="G292" s="58">
        <v>0.43</v>
      </c>
      <c r="H292" s="58">
        <v>0.87</v>
      </c>
      <c r="I292" s="2">
        <v>2.1</v>
      </c>
      <c r="J292" s="58" t="s">
        <v>786</v>
      </c>
      <c r="K292" s="58"/>
      <c r="L292" s="58"/>
      <c r="M292" s="58">
        <v>84478222</v>
      </c>
    </row>
    <row r="293" spans="2:13" ht="10.8" customHeight="1" x14ac:dyDescent="0.3">
      <c r="B293" s="58"/>
      <c r="C293" s="58"/>
      <c r="D293" s="58"/>
      <c r="E293" s="58"/>
      <c r="F293" s="58"/>
      <c r="G293" s="58"/>
      <c r="H293" s="58"/>
      <c r="I293" s="2" t="s">
        <v>61</v>
      </c>
      <c r="J293" s="58"/>
      <c r="K293" s="58"/>
      <c r="L293" s="58"/>
      <c r="M293" s="58"/>
    </row>
    <row r="294" spans="2:13" ht="18" customHeight="1" x14ac:dyDescent="0.3">
      <c r="B294" s="58" t="s">
        <v>68</v>
      </c>
      <c r="C294" s="58" t="s">
        <v>832</v>
      </c>
      <c r="D294" s="58">
        <v>5010044000305</v>
      </c>
      <c r="E294" s="58">
        <v>2</v>
      </c>
      <c r="F294" s="58" t="s">
        <v>59</v>
      </c>
      <c r="G294" s="58">
        <v>0.41</v>
      </c>
      <c r="H294" s="58">
        <v>0.82</v>
      </c>
      <c r="I294" s="2">
        <v>1.4</v>
      </c>
      <c r="J294" s="58" t="s">
        <v>803</v>
      </c>
      <c r="K294" s="58"/>
      <c r="L294" s="58"/>
      <c r="M294" s="58">
        <v>51203282</v>
      </c>
    </row>
    <row r="295" spans="2:13" ht="10.8" customHeight="1" x14ac:dyDescent="0.3">
      <c r="B295" s="58"/>
      <c r="C295" s="58"/>
      <c r="D295" s="58"/>
      <c r="E295" s="58"/>
      <c r="F295" s="58"/>
      <c r="G295" s="58"/>
      <c r="H295" s="58"/>
      <c r="I295" s="2" t="s">
        <v>61</v>
      </c>
      <c r="J295" s="58"/>
      <c r="K295" s="58"/>
      <c r="L295" s="58"/>
      <c r="M295" s="58"/>
    </row>
    <row r="296" spans="2:13" ht="18" customHeight="1" x14ac:dyDescent="0.3">
      <c r="B296" s="58" t="s">
        <v>68</v>
      </c>
      <c r="C296" s="58" t="s">
        <v>103</v>
      </c>
      <c r="D296" s="58">
        <v>5054268240291</v>
      </c>
      <c r="E296" s="58">
        <v>1</v>
      </c>
      <c r="F296" s="58" t="s">
        <v>59</v>
      </c>
      <c r="G296" s="58">
        <v>0.43</v>
      </c>
      <c r="H296" s="58">
        <v>0.43</v>
      </c>
      <c r="I296" s="2">
        <v>2.2999999999999998</v>
      </c>
      <c r="J296" s="58" t="s">
        <v>855</v>
      </c>
      <c r="K296" s="58"/>
      <c r="L296" s="58"/>
      <c r="M296" s="58">
        <v>76539134</v>
      </c>
    </row>
    <row r="297" spans="2:13" ht="10.8" customHeight="1" x14ac:dyDescent="0.3">
      <c r="B297" s="58"/>
      <c r="C297" s="58"/>
      <c r="D297" s="58"/>
      <c r="E297" s="58"/>
      <c r="F297" s="58"/>
      <c r="G297" s="58"/>
      <c r="H297" s="58"/>
      <c r="I297" s="2" t="s">
        <v>61</v>
      </c>
      <c r="J297" s="58"/>
      <c r="K297" s="58"/>
      <c r="L297" s="58"/>
      <c r="M297" s="58"/>
    </row>
    <row r="298" spans="2:13" ht="18" customHeight="1" x14ac:dyDescent="0.3">
      <c r="B298" s="58" t="s">
        <v>68</v>
      </c>
      <c r="C298" s="58" t="s">
        <v>330</v>
      </c>
      <c r="D298" s="58">
        <v>5057967342082</v>
      </c>
      <c r="E298" s="58">
        <v>3</v>
      </c>
      <c r="F298" s="58" t="s">
        <v>59</v>
      </c>
      <c r="G298" s="58">
        <v>0.51</v>
      </c>
      <c r="H298" s="58">
        <v>1.52</v>
      </c>
      <c r="I298" s="2">
        <v>1.3</v>
      </c>
      <c r="J298" s="58" t="s">
        <v>868</v>
      </c>
      <c r="K298" s="58"/>
      <c r="L298" s="58"/>
      <c r="M298" s="58">
        <v>86489079</v>
      </c>
    </row>
    <row r="299" spans="2:13" ht="10.8" customHeight="1" x14ac:dyDescent="0.3">
      <c r="B299" s="58"/>
      <c r="C299" s="58"/>
      <c r="D299" s="58"/>
      <c r="E299" s="58"/>
      <c r="F299" s="58"/>
      <c r="G299" s="58"/>
      <c r="H299" s="58"/>
      <c r="I299" s="2" t="s">
        <v>61</v>
      </c>
      <c r="J299" s="58"/>
      <c r="K299" s="58"/>
      <c r="L299" s="58"/>
      <c r="M299" s="58"/>
    </row>
    <row r="300" spans="2:13" ht="18" customHeight="1" x14ac:dyDescent="0.3">
      <c r="B300" s="58" t="s">
        <v>68</v>
      </c>
      <c r="C300" s="58" t="s">
        <v>532</v>
      </c>
      <c r="D300" s="58">
        <v>5060195909101</v>
      </c>
      <c r="E300" s="58">
        <v>6</v>
      </c>
      <c r="F300" s="58" t="s">
        <v>59</v>
      </c>
      <c r="G300" s="58">
        <v>0.15</v>
      </c>
      <c r="H300" s="58">
        <v>0.91</v>
      </c>
      <c r="I300" s="2">
        <v>2.15</v>
      </c>
      <c r="J300" s="58" t="s">
        <v>1015</v>
      </c>
      <c r="K300" s="58"/>
      <c r="L300" s="58"/>
      <c r="M300" s="58">
        <v>85727157</v>
      </c>
    </row>
    <row r="301" spans="2:13" ht="10.8" customHeight="1" x14ac:dyDescent="0.3">
      <c r="B301" s="58"/>
      <c r="C301" s="58"/>
      <c r="D301" s="58"/>
      <c r="E301" s="58"/>
      <c r="F301" s="58"/>
      <c r="G301" s="58"/>
      <c r="H301" s="58"/>
      <c r="I301" s="2" t="s">
        <v>61</v>
      </c>
      <c r="J301" s="58"/>
      <c r="K301" s="58"/>
      <c r="L301" s="58"/>
      <c r="M301" s="58"/>
    </row>
    <row r="302" spans="2:13" ht="18" customHeight="1" x14ac:dyDescent="0.3">
      <c r="B302" s="58" t="s">
        <v>68</v>
      </c>
      <c r="C302" s="58" t="s">
        <v>990</v>
      </c>
      <c r="D302" s="58">
        <v>5060746960513</v>
      </c>
      <c r="E302" s="58">
        <v>1</v>
      </c>
      <c r="F302" s="58" t="s">
        <v>59</v>
      </c>
      <c r="G302" s="58">
        <v>0.44</v>
      </c>
      <c r="H302" s="58">
        <v>0.44</v>
      </c>
      <c r="I302" s="2">
        <v>3</v>
      </c>
      <c r="J302" s="58" t="s">
        <v>795</v>
      </c>
      <c r="K302" s="58"/>
      <c r="L302" s="58"/>
      <c r="M302" s="58">
        <v>91178768</v>
      </c>
    </row>
    <row r="303" spans="2:13" ht="10.8" customHeight="1" x14ac:dyDescent="0.3">
      <c r="B303" s="58"/>
      <c r="C303" s="58"/>
      <c r="D303" s="58"/>
      <c r="E303" s="58"/>
      <c r="F303" s="58"/>
      <c r="G303" s="58"/>
      <c r="H303" s="58"/>
      <c r="I303" s="2" t="s">
        <v>61</v>
      </c>
      <c r="J303" s="58"/>
      <c r="K303" s="58"/>
      <c r="L303" s="58"/>
      <c r="M303" s="58"/>
    </row>
    <row r="304" spans="2:13" ht="18" customHeight="1" x14ac:dyDescent="0.3">
      <c r="B304" s="58" t="s">
        <v>68</v>
      </c>
      <c r="C304" s="58" t="s">
        <v>376</v>
      </c>
      <c r="D304" s="58">
        <v>5010044008615</v>
      </c>
      <c r="E304" s="58">
        <v>1</v>
      </c>
      <c r="F304" s="58" t="s">
        <v>59</v>
      </c>
      <c r="G304" s="58">
        <v>0.81</v>
      </c>
      <c r="H304" s="58">
        <v>0.81</v>
      </c>
      <c r="I304" s="2">
        <v>1.35</v>
      </c>
      <c r="J304" s="58" t="s">
        <v>842</v>
      </c>
      <c r="K304" s="58"/>
      <c r="L304" s="58"/>
      <c r="M304" s="58">
        <v>86007032</v>
      </c>
    </row>
    <row r="305" spans="2:13" ht="10.8" customHeight="1" x14ac:dyDescent="0.3">
      <c r="B305" s="58"/>
      <c r="C305" s="58"/>
      <c r="D305" s="58"/>
      <c r="E305" s="58"/>
      <c r="F305" s="58"/>
      <c r="G305" s="58"/>
      <c r="H305" s="58"/>
      <c r="I305" s="2" t="s">
        <v>61</v>
      </c>
      <c r="J305" s="58"/>
      <c r="K305" s="58"/>
      <c r="L305" s="58"/>
      <c r="M305" s="58"/>
    </row>
    <row r="306" spans="2:13" ht="10.8" customHeight="1" x14ac:dyDescent="0.3">
      <c r="B306" s="58" t="s">
        <v>68</v>
      </c>
      <c r="C306" s="58" t="s">
        <v>76</v>
      </c>
      <c r="D306" s="58">
        <v>3063330</v>
      </c>
      <c r="E306" s="58">
        <v>7</v>
      </c>
      <c r="F306" s="58" t="s">
        <v>59</v>
      </c>
      <c r="G306" s="58">
        <v>0.08</v>
      </c>
      <c r="H306" s="58">
        <v>0.56000000000000005</v>
      </c>
      <c r="I306" s="2">
        <v>1.1000000000000001</v>
      </c>
      <c r="J306" s="58" t="s">
        <v>1037</v>
      </c>
      <c r="K306" s="58"/>
      <c r="L306" s="58"/>
      <c r="M306" s="58">
        <v>67880462</v>
      </c>
    </row>
    <row r="307" spans="2:13" ht="10.8" customHeight="1" x14ac:dyDescent="0.3">
      <c r="B307" s="58"/>
      <c r="C307" s="58"/>
      <c r="D307" s="58"/>
      <c r="E307" s="58"/>
      <c r="F307" s="58"/>
      <c r="G307" s="58"/>
      <c r="H307" s="58"/>
      <c r="I307" s="2" t="s">
        <v>61</v>
      </c>
      <c r="J307" s="58"/>
      <c r="K307" s="58"/>
      <c r="L307" s="58"/>
      <c r="M307" s="58"/>
    </row>
    <row r="308" spans="2:13" ht="18" customHeight="1" x14ac:dyDescent="0.3">
      <c r="B308" s="58" t="s">
        <v>68</v>
      </c>
      <c r="C308" s="58" t="s">
        <v>434</v>
      </c>
      <c r="D308" s="58">
        <v>5010044002958</v>
      </c>
      <c r="E308" s="58">
        <v>2</v>
      </c>
      <c r="F308" s="58" t="s">
        <v>59</v>
      </c>
      <c r="G308" s="58">
        <v>0.32</v>
      </c>
      <c r="H308" s="58">
        <v>0.65</v>
      </c>
      <c r="I308" s="2">
        <v>1.45</v>
      </c>
      <c r="J308" s="58" t="s">
        <v>918</v>
      </c>
      <c r="K308" s="58"/>
      <c r="L308" s="58"/>
      <c r="M308" s="58">
        <v>63961413</v>
      </c>
    </row>
    <row r="309" spans="2:13" ht="10.8" customHeight="1" x14ac:dyDescent="0.3">
      <c r="B309" s="58"/>
      <c r="C309" s="58"/>
      <c r="D309" s="58"/>
      <c r="E309" s="58"/>
      <c r="F309" s="58"/>
      <c r="G309" s="58"/>
      <c r="H309" s="58"/>
      <c r="I309" s="2" t="s">
        <v>61</v>
      </c>
      <c r="J309" s="58"/>
      <c r="K309" s="58"/>
      <c r="L309" s="58"/>
      <c r="M309" s="58"/>
    </row>
    <row r="310" spans="2:13" ht="10.8" customHeight="1" x14ac:dyDescent="0.3">
      <c r="B310" s="58" t="s">
        <v>57</v>
      </c>
      <c r="C310" s="58" t="s">
        <v>1086</v>
      </c>
      <c r="D310" s="58">
        <v>3248546</v>
      </c>
      <c r="E310" s="58">
        <v>1</v>
      </c>
      <c r="F310" s="58" t="s">
        <v>59</v>
      </c>
      <c r="G310" s="58">
        <v>0.77</v>
      </c>
      <c r="H310" s="58">
        <v>0.77</v>
      </c>
      <c r="I310" s="2">
        <v>1</v>
      </c>
      <c r="J310" s="58" t="s">
        <v>1023</v>
      </c>
      <c r="K310" s="58"/>
      <c r="L310" s="58"/>
      <c r="M310" s="58">
        <v>76720644</v>
      </c>
    </row>
    <row r="311" spans="2:13" ht="10.8" customHeight="1" x14ac:dyDescent="0.3">
      <c r="B311" s="58"/>
      <c r="C311" s="58"/>
      <c r="D311" s="58"/>
      <c r="E311" s="58"/>
      <c r="F311" s="58"/>
      <c r="G311" s="58"/>
      <c r="H311" s="58"/>
      <c r="I311" s="2" t="s">
        <v>61</v>
      </c>
      <c r="J311" s="58"/>
      <c r="K311" s="58"/>
      <c r="L311" s="58"/>
      <c r="M311" s="58"/>
    </row>
    <row r="312" spans="2:13" ht="18" customHeight="1" x14ac:dyDescent="0.3">
      <c r="B312" s="58" t="s">
        <v>57</v>
      </c>
      <c r="C312" s="58" t="s">
        <v>504</v>
      </c>
      <c r="D312" s="58">
        <v>5059697261978</v>
      </c>
      <c r="E312" s="58">
        <v>1</v>
      </c>
      <c r="F312" s="58" t="s">
        <v>59</v>
      </c>
      <c r="G312" s="58">
        <v>0.19</v>
      </c>
      <c r="H312" s="58">
        <v>0.19</v>
      </c>
      <c r="I312" s="2">
        <v>1.35</v>
      </c>
      <c r="J312" s="58" t="s">
        <v>809</v>
      </c>
      <c r="K312" s="58"/>
      <c r="L312" s="58"/>
      <c r="M312" s="58">
        <v>92982914</v>
      </c>
    </row>
    <row r="313" spans="2:13" ht="10.8" customHeight="1" x14ac:dyDescent="0.3">
      <c r="B313" s="58"/>
      <c r="C313" s="58"/>
      <c r="D313" s="58"/>
      <c r="E313" s="58"/>
      <c r="F313" s="58"/>
      <c r="G313" s="58"/>
      <c r="H313" s="58"/>
      <c r="I313" s="2" t="s">
        <v>61</v>
      </c>
      <c r="J313" s="58"/>
      <c r="K313" s="58"/>
      <c r="L313" s="58"/>
      <c r="M313" s="58"/>
    </row>
    <row r="314" spans="2:13" ht="18" customHeight="1" x14ac:dyDescent="0.3">
      <c r="B314" s="58" t="s">
        <v>57</v>
      </c>
      <c r="C314" s="58" t="s">
        <v>398</v>
      </c>
      <c r="D314" s="58">
        <v>5059697684890</v>
      </c>
      <c r="E314" s="58">
        <v>3</v>
      </c>
      <c r="F314" s="58" t="s">
        <v>59</v>
      </c>
      <c r="G314" s="58">
        <v>0.08</v>
      </c>
      <c r="H314" s="58">
        <v>0.25</v>
      </c>
      <c r="I314" s="2">
        <v>1.1000000000000001</v>
      </c>
      <c r="J314" s="58" t="s">
        <v>826</v>
      </c>
      <c r="K314" s="58"/>
      <c r="L314" s="58"/>
      <c r="M314" s="58">
        <v>90776776</v>
      </c>
    </row>
    <row r="315" spans="2:13" ht="10.8" customHeight="1" x14ac:dyDescent="0.3">
      <c r="B315" s="58"/>
      <c r="C315" s="58"/>
      <c r="D315" s="58"/>
      <c r="E315" s="58"/>
      <c r="F315" s="58"/>
      <c r="G315" s="58"/>
      <c r="H315" s="58"/>
      <c r="I315" s="2" t="s">
        <v>61</v>
      </c>
      <c r="J315" s="58"/>
      <c r="K315" s="58"/>
      <c r="L315" s="58"/>
      <c r="M315" s="58"/>
    </row>
    <row r="316" spans="2:13" ht="18" customHeight="1" x14ac:dyDescent="0.3">
      <c r="B316" s="58" t="s">
        <v>57</v>
      </c>
      <c r="C316" s="58" t="s">
        <v>241</v>
      </c>
      <c r="D316" s="58">
        <v>5057373398444</v>
      </c>
      <c r="E316" s="58">
        <v>3</v>
      </c>
      <c r="F316" s="58" t="s">
        <v>59</v>
      </c>
      <c r="G316" s="58">
        <v>0.2</v>
      </c>
      <c r="H316" s="58">
        <v>0.61</v>
      </c>
      <c r="I316" s="2">
        <v>1.4</v>
      </c>
      <c r="J316" s="58" t="s">
        <v>786</v>
      </c>
      <c r="K316" s="58"/>
      <c r="L316" s="58"/>
      <c r="M316" s="58">
        <v>82947863</v>
      </c>
    </row>
    <row r="317" spans="2:13" ht="10.8" customHeight="1" x14ac:dyDescent="0.3">
      <c r="B317" s="58"/>
      <c r="C317" s="58"/>
      <c r="D317" s="58"/>
      <c r="E317" s="58"/>
      <c r="F317" s="58"/>
      <c r="G317" s="58"/>
      <c r="H317" s="58"/>
      <c r="I317" s="2" t="s">
        <v>61</v>
      </c>
      <c r="J317" s="58"/>
      <c r="K317" s="58"/>
      <c r="L317" s="58"/>
      <c r="M317" s="58"/>
    </row>
    <row r="318" spans="2:13" ht="18" customHeight="1" x14ac:dyDescent="0.3">
      <c r="B318" s="58" t="s">
        <v>57</v>
      </c>
      <c r="C318" s="58" t="s">
        <v>485</v>
      </c>
      <c r="D318" s="58">
        <v>3282670</v>
      </c>
      <c r="E318" s="58">
        <v>11</v>
      </c>
      <c r="F318" s="58" t="s">
        <v>59</v>
      </c>
      <c r="G318" s="58">
        <v>0.1</v>
      </c>
      <c r="H318" s="58">
        <v>1.0900000000000001</v>
      </c>
      <c r="I318" s="2">
        <v>1.35</v>
      </c>
      <c r="J318" s="58" t="s">
        <v>1087</v>
      </c>
      <c r="K318" s="58"/>
      <c r="L318" s="58"/>
      <c r="M318" s="58">
        <v>85011704</v>
      </c>
    </row>
    <row r="319" spans="2:13" ht="10.8" customHeight="1" x14ac:dyDescent="0.3">
      <c r="B319" s="58"/>
      <c r="C319" s="58"/>
      <c r="D319" s="58"/>
      <c r="E319" s="58"/>
      <c r="F319" s="58"/>
      <c r="G319" s="58"/>
      <c r="H319" s="58"/>
      <c r="I319" s="2" t="s">
        <v>61</v>
      </c>
      <c r="J319" s="58"/>
      <c r="K319" s="58"/>
      <c r="L319" s="58"/>
      <c r="M319" s="58"/>
    </row>
    <row r="320" spans="2:13" ht="10.8" customHeight="1" x14ac:dyDescent="0.3">
      <c r="B320" s="58" t="s">
        <v>57</v>
      </c>
      <c r="C320" s="58" t="s">
        <v>66</v>
      </c>
      <c r="D320" s="58">
        <v>3474433</v>
      </c>
      <c r="E320" s="58">
        <v>2</v>
      </c>
      <c r="F320" s="58" t="s">
        <v>59</v>
      </c>
      <c r="G320" s="58">
        <v>0.1</v>
      </c>
      <c r="H320" s="58">
        <v>0.21</v>
      </c>
      <c r="I320" s="2">
        <v>1.3</v>
      </c>
      <c r="J320" s="58" t="s">
        <v>845</v>
      </c>
      <c r="K320" s="58"/>
      <c r="L320" s="58"/>
      <c r="M320" s="58">
        <v>91258893</v>
      </c>
    </row>
    <row r="321" spans="2:13" ht="10.8" customHeight="1" x14ac:dyDescent="0.3">
      <c r="B321" s="58"/>
      <c r="C321" s="58"/>
      <c r="D321" s="58"/>
      <c r="E321" s="58"/>
      <c r="F321" s="58"/>
      <c r="G321" s="58"/>
      <c r="H321" s="58"/>
      <c r="I321" s="2" t="s">
        <v>61</v>
      </c>
      <c r="J321" s="58"/>
      <c r="K321" s="58"/>
      <c r="L321" s="58"/>
      <c r="M321" s="58"/>
    </row>
    <row r="322" spans="2:13" ht="18" customHeight="1" x14ac:dyDescent="0.3">
      <c r="B322" s="58" t="s">
        <v>57</v>
      </c>
      <c r="C322" s="58" t="s">
        <v>249</v>
      </c>
      <c r="D322" s="58">
        <v>3334690</v>
      </c>
      <c r="E322" s="58">
        <v>4</v>
      </c>
      <c r="F322" s="58" t="s">
        <v>59</v>
      </c>
      <c r="G322" s="58">
        <v>0.45</v>
      </c>
      <c r="H322" s="58">
        <v>1.82</v>
      </c>
      <c r="I322" s="2">
        <v>3.7</v>
      </c>
      <c r="J322" s="58" t="s">
        <v>1088</v>
      </c>
      <c r="K322" s="58"/>
      <c r="L322" s="58"/>
      <c r="M322" s="58">
        <v>87859372</v>
      </c>
    </row>
    <row r="323" spans="2:13" ht="10.8" customHeight="1" x14ac:dyDescent="0.3">
      <c r="B323" s="58"/>
      <c r="C323" s="58"/>
      <c r="D323" s="58"/>
      <c r="E323" s="58"/>
      <c r="F323" s="58"/>
      <c r="G323" s="58"/>
      <c r="H323" s="58"/>
      <c r="I323" s="2" t="s">
        <v>61</v>
      </c>
      <c r="J323" s="58"/>
      <c r="K323" s="58"/>
      <c r="L323" s="58"/>
      <c r="M323" s="58"/>
    </row>
    <row r="324" spans="2:13" ht="10.8" customHeight="1" x14ac:dyDescent="0.3">
      <c r="B324" s="58" t="s">
        <v>57</v>
      </c>
      <c r="C324" s="58" t="s">
        <v>1058</v>
      </c>
      <c r="D324" s="58">
        <v>3339374</v>
      </c>
      <c r="E324" s="58">
        <v>1</v>
      </c>
      <c r="F324" s="58" t="s">
        <v>59</v>
      </c>
      <c r="G324" s="58">
        <v>0.16</v>
      </c>
      <c r="H324" s="58">
        <v>0.16</v>
      </c>
      <c r="I324" s="2">
        <v>1.3</v>
      </c>
      <c r="J324" s="58" t="s">
        <v>718</v>
      </c>
      <c r="K324" s="58"/>
      <c r="L324" s="58"/>
      <c r="M324" s="58">
        <v>86322035</v>
      </c>
    </row>
    <row r="325" spans="2:13" ht="10.8" customHeight="1" x14ac:dyDescent="0.3">
      <c r="B325" s="58"/>
      <c r="C325" s="58"/>
      <c r="D325" s="58"/>
      <c r="E325" s="58"/>
      <c r="F325" s="58"/>
      <c r="G325" s="58"/>
      <c r="H325" s="58"/>
      <c r="I325" s="2" t="s">
        <v>61</v>
      </c>
      <c r="J325" s="58"/>
      <c r="K325" s="58"/>
      <c r="L325" s="58"/>
      <c r="M325" s="58"/>
    </row>
    <row r="326" spans="2:13" ht="10.8" customHeight="1" x14ac:dyDescent="0.3">
      <c r="B326" s="58" t="s">
        <v>57</v>
      </c>
      <c r="C326" s="58" t="s">
        <v>151</v>
      </c>
      <c r="D326" s="58">
        <v>3336922</v>
      </c>
      <c r="E326" s="58">
        <v>5</v>
      </c>
      <c r="F326" s="58" t="s">
        <v>59</v>
      </c>
      <c r="G326" s="58">
        <v>0.25</v>
      </c>
      <c r="H326" s="58">
        <v>1.24</v>
      </c>
      <c r="I326" s="2">
        <v>0.85</v>
      </c>
      <c r="J326" s="58" t="s">
        <v>1089</v>
      </c>
      <c r="K326" s="58"/>
      <c r="L326" s="58"/>
      <c r="M326" s="58">
        <v>88304852</v>
      </c>
    </row>
    <row r="327" spans="2:13" ht="10.8" customHeight="1" x14ac:dyDescent="0.3">
      <c r="B327" s="58"/>
      <c r="C327" s="58"/>
      <c r="D327" s="58"/>
      <c r="E327" s="58"/>
      <c r="F327" s="58"/>
      <c r="G327" s="58"/>
      <c r="H327" s="58"/>
      <c r="I327" s="2" t="s">
        <v>61</v>
      </c>
      <c r="J327" s="58"/>
      <c r="K327" s="58"/>
      <c r="L327" s="58"/>
      <c r="M327" s="58"/>
    </row>
    <row r="328" spans="2:13" ht="10.8" customHeight="1" x14ac:dyDescent="0.3">
      <c r="B328" s="58" t="s">
        <v>57</v>
      </c>
      <c r="C328" s="58" t="s">
        <v>981</v>
      </c>
      <c r="D328" s="58">
        <v>3445839</v>
      </c>
      <c r="E328" s="58">
        <v>2</v>
      </c>
      <c r="F328" s="58" t="s">
        <v>59</v>
      </c>
      <c r="G328" s="58">
        <v>0.33</v>
      </c>
      <c r="H328" s="58">
        <v>0.65</v>
      </c>
      <c r="I328" s="2">
        <v>1.25</v>
      </c>
      <c r="J328" s="58" t="s">
        <v>815</v>
      </c>
      <c r="K328" s="58"/>
      <c r="L328" s="58"/>
      <c r="M328" s="58">
        <v>91770746</v>
      </c>
    </row>
    <row r="329" spans="2:13" ht="10.8" customHeight="1" x14ac:dyDescent="0.3">
      <c r="B329" s="58"/>
      <c r="C329" s="58"/>
      <c r="D329" s="58"/>
      <c r="E329" s="58"/>
      <c r="F329" s="58"/>
      <c r="G329" s="58"/>
      <c r="H329" s="58"/>
      <c r="I329" s="2" t="s">
        <v>61</v>
      </c>
      <c r="J329" s="58"/>
      <c r="K329" s="58"/>
      <c r="L329" s="58"/>
      <c r="M329" s="58"/>
    </row>
    <row r="330" spans="2:13" ht="10.8" customHeight="1" x14ac:dyDescent="0.3">
      <c r="B330" s="58" t="s">
        <v>57</v>
      </c>
      <c r="C330" s="58" t="s">
        <v>439</v>
      </c>
      <c r="D330" s="58">
        <v>10056547</v>
      </c>
      <c r="E330" s="58">
        <v>2</v>
      </c>
      <c r="F330" s="58" t="s">
        <v>59</v>
      </c>
      <c r="G330" s="58">
        <v>0.31</v>
      </c>
      <c r="H330" s="58">
        <v>0.62</v>
      </c>
      <c r="I330" s="2">
        <v>0.9</v>
      </c>
      <c r="J330" s="58" t="s">
        <v>810</v>
      </c>
      <c r="K330" s="58"/>
      <c r="L330" s="58"/>
      <c r="M330" s="58">
        <v>57477477</v>
      </c>
    </row>
    <row r="331" spans="2:13" ht="10.8" customHeight="1" x14ac:dyDescent="0.3">
      <c r="B331" s="58"/>
      <c r="C331" s="58"/>
      <c r="D331" s="58"/>
      <c r="E331" s="58"/>
      <c r="F331" s="58"/>
      <c r="G331" s="58"/>
      <c r="H331" s="58"/>
      <c r="I331" s="2" t="s">
        <v>61</v>
      </c>
      <c r="J331" s="58"/>
      <c r="K331" s="58"/>
      <c r="L331" s="58"/>
      <c r="M331" s="58"/>
    </row>
    <row r="332" spans="2:13" ht="10.8" customHeight="1" x14ac:dyDescent="0.3">
      <c r="B332" s="58" t="s">
        <v>57</v>
      </c>
      <c r="C332" s="58" t="s">
        <v>360</v>
      </c>
      <c r="D332" s="58">
        <v>3403938</v>
      </c>
      <c r="E332" s="58">
        <v>1</v>
      </c>
      <c r="F332" s="58" t="s">
        <v>59</v>
      </c>
      <c r="G332" s="58">
        <v>0.1</v>
      </c>
      <c r="H332" s="58">
        <v>0.1</v>
      </c>
      <c r="I332" s="2">
        <v>0.79</v>
      </c>
      <c r="J332" s="58" t="s">
        <v>793</v>
      </c>
      <c r="K332" s="58"/>
      <c r="L332" s="58"/>
      <c r="M332" s="58">
        <v>89950634</v>
      </c>
    </row>
    <row r="333" spans="2:13" ht="10.8" customHeight="1" x14ac:dyDescent="0.3">
      <c r="B333" s="58"/>
      <c r="C333" s="58"/>
      <c r="D333" s="58"/>
      <c r="E333" s="58"/>
      <c r="F333" s="58"/>
      <c r="G333" s="58"/>
      <c r="H333" s="58"/>
      <c r="I333" s="2" t="s">
        <v>61</v>
      </c>
      <c r="J333" s="58"/>
      <c r="K333" s="58"/>
      <c r="L333" s="58"/>
      <c r="M333" s="58"/>
    </row>
    <row r="334" spans="2:13" ht="10.8" customHeight="1" x14ac:dyDescent="0.3">
      <c r="B334" s="58" t="s">
        <v>57</v>
      </c>
      <c r="C334" s="58" t="s">
        <v>1090</v>
      </c>
      <c r="D334" s="58">
        <v>3285688</v>
      </c>
      <c r="E334" s="58">
        <v>1</v>
      </c>
      <c r="F334" s="58" t="s">
        <v>59</v>
      </c>
      <c r="G334" s="58">
        <v>0.18</v>
      </c>
      <c r="H334" s="58">
        <v>0.18</v>
      </c>
      <c r="I334" s="2">
        <v>1.9</v>
      </c>
      <c r="J334" s="58" t="s">
        <v>807</v>
      </c>
      <c r="K334" s="58"/>
      <c r="L334" s="58"/>
      <c r="M334" s="58">
        <v>85433542</v>
      </c>
    </row>
    <row r="335" spans="2:13" ht="10.8" customHeight="1" x14ac:dyDescent="0.3">
      <c r="B335" s="58"/>
      <c r="C335" s="58"/>
      <c r="D335" s="58"/>
      <c r="E335" s="58"/>
      <c r="F335" s="58"/>
      <c r="G335" s="58"/>
      <c r="H335" s="58"/>
      <c r="I335" s="2" t="s">
        <v>61</v>
      </c>
      <c r="J335" s="58"/>
      <c r="K335" s="58"/>
      <c r="L335" s="58"/>
      <c r="M335" s="58"/>
    </row>
    <row r="336" spans="2:13" ht="10.8" customHeight="1" x14ac:dyDescent="0.3">
      <c r="B336" s="58" t="s">
        <v>57</v>
      </c>
      <c r="C336" s="58" t="s">
        <v>164</v>
      </c>
      <c r="D336" s="58">
        <v>3341148</v>
      </c>
      <c r="E336" s="58">
        <v>1</v>
      </c>
      <c r="F336" s="58" t="s">
        <v>59</v>
      </c>
      <c r="G336" s="58">
        <v>0.62</v>
      </c>
      <c r="H336" s="58">
        <v>0.62</v>
      </c>
      <c r="I336" s="2">
        <v>1.35</v>
      </c>
      <c r="J336" s="58" t="s">
        <v>842</v>
      </c>
      <c r="K336" s="58"/>
      <c r="L336" s="58"/>
      <c r="M336" s="58">
        <v>86775489</v>
      </c>
    </row>
    <row r="337" spans="1:13" ht="10.8" customHeight="1" x14ac:dyDescent="0.3">
      <c r="B337" s="58"/>
      <c r="C337" s="58"/>
      <c r="D337" s="58"/>
      <c r="E337" s="58"/>
      <c r="F337" s="58"/>
      <c r="G337" s="58"/>
      <c r="H337" s="58"/>
      <c r="I337" s="2" t="s">
        <v>61</v>
      </c>
      <c r="J337" s="58"/>
      <c r="K337" s="58"/>
      <c r="L337" s="58"/>
      <c r="M337" s="58"/>
    </row>
    <row r="338" spans="1:13" ht="10.8" customHeight="1" x14ac:dyDescent="0.3">
      <c r="B338" s="58" t="s">
        <v>57</v>
      </c>
      <c r="C338" s="58" t="s">
        <v>521</v>
      </c>
      <c r="D338" s="58">
        <v>3225912</v>
      </c>
      <c r="E338" s="58">
        <v>2</v>
      </c>
      <c r="F338" s="58" t="s">
        <v>59</v>
      </c>
      <c r="G338" s="58">
        <v>0.32</v>
      </c>
      <c r="H338" s="58">
        <v>0.65</v>
      </c>
      <c r="I338" s="2">
        <v>2.4500000000000002</v>
      </c>
      <c r="J338" s="58" t="s">
        <v>797</v>
      </c>
      <c r="K338" s="58"/>
      <c r="L338" s="58"/>
      <c r="M338" s="58">
        <v>72438352</v>
      </c>
    </row>
    <row r="339" spans="1:13" ht="10.8" customHeight="1" x14ac:dyDescent="0.3">
      <c r="B339" s="58"/>
      <c r="C339" s="58"/>
      <c r="D339" s="58"/>
      <c r="E339" s="58"/>
      <c r="F339" s="58"/>
      <c r="G339" s="58"/>
      <c r="H339" s="58"/>
      <c r="I339" s="2" t="s">
        <v>61</v>
      </c>
      <c r="J339" s="58"/>
      <c r="K339" s="58"/>
      <c r="L339" s="58"/>
      <c r="M339" s="58"/>
    </row>
    <row r="340" spans="1:13" ht="10.8" customHeight="1" x14ac:dyDescent="0.3">
      <c r="B340" s="58" t="s">
        <v>57</v>
      </c>
      <c r="C340" s="58" t="s">
        <v>934</v>
      </c>
      <c r="D340" s="58">
        <v>3249505</v>
      </c>
      <c r="E340" s="58">
        <v>4</v>
      </c>
      <c r="F340" s="58" t="s">
        <v>59</v>
      </c>
      <c r="G340" s="58">
        <v>0.8</v>
      </c>
      <c r="H340" s="58">
        <v>3.2</v>
      </c>
      <c r="I340" s="2">
        <v>1.95</v>
      </c>
      <c r="J340" s="58" t="s">
        <v>816</v>
      </c>
      <c r="K340" s="58"/>
      <c r="L340" s="58"/>
      <c r="M340" s="58">
        <v>77090788</v>
      </c>
    </row>
    <row r="341" spans="1:13" ht="10.8" customHeight="1" x14ac:dyDescent="0.3">
      <c r="B341" s="58"/>
      <c r="C341" s="58"/>
      <c r="D341" s="58"/>
      <c r="E341" s="58"/>
      <c r="F341" s="58"/>
      <c r="G341" s="58"/>
      <c r="H341" s="58"/>
      <c r="I341" s="2" t="s">
        <v>61</v>
      </c>
      <c r="J341" s="58"/>
      <c r="K341" s="58"/>
      <c r="L341" s="58"/>
      <c r="M341" s="58"/>
    </row>
    <row r="342" spans="1:13" ht="10.8" customHeight="1" x14ac:dyDescent="0.3">
      <c r="B342" s="58" t="s">
        <v>57</v>
      </c>
      <c r="C342" s="58" t="s">
        <v>109</v>
      </c>
      <c r="D342" s="58">
        <v>3339497</v>
      </c>
      <c r="E342" s="58">
        <v>1</v>
      </c>
      <c r="F342" s="58" t="s">
        <v>59</v>
      </c>
      <c r="G342" s="58">
        <v>0.38</v>
      </c>
      <c r="H342" s="58">
        <v>0.38</v>
      </c>
      <c r="I342" s="2">
        <v>3</v>
      </c>
      <c r="J342" s="58" t="s">
        <v>795</v>
      </c>
      <c r="K342" s="58"/>
      <c r="L342" s="58"/>
      <c r="M342" s="58">
        <v>86322202</v>
      </c>
    </row>
    <row r="343" spans="1:13" ht="10.8" customHeight="1" x14ac:dyDescent="0.3">
      <c r="B343" s="58"/>
      <c r="C343" s="58"/>
      <c r="D343" s="58"/>
      <c r="E343" s="58"/>
      <c r="F343" s="58"/>
      <c r="G343" s="58"/>
      <c r="H343" s="58"/>
      <c r="I343" s="2" t="s">
        <v>61</v>
      </c>
      <c r="J343" s="58"/>
      <c r="K343" s="58"/>
      <c r="L343" s="58"/>
      <c r="M343" s="58"/>
    </row>
    <row r="344" spans="1:13" ht="18" customHeight="1" x14ac:dyDescent="0.3">
      <c r="B344" s="58" t="s">
        <v>81</v>
      </c>
      <c r="C344" s="58" t="s">
        <v>152</v>
      </c>
      <c r="D344" s="58">
        <v>5057753895266</v>
      </c>
      <c r="E344" s="58">
        <v>2</v>
      </c>
      <c r="F344" s="58" t="s">
        <v>59</v>
      </c>
      <c r="G344" s="58">
        <v>0.31</v>
      </c>
      <c r="H344" s="58">
        <v>0.62</v>
      </c>
      <c r="I344" s="2">
        <v>3</v>
      </c>
      <c r="J344" s="58" t="s">
        <v>772</v>
      </c>
      <c r="K344" s="58"/>
      <c r="L344" s="58"/>
      <c r="M344" s="58">
        <v>87741902</v>
      </c>
    </row>
    <row r="345" spans="1:13" ht="18" customHeight="1" x14ac:dyDescent="0.3">
      <c r="B345" s="58"/>
      <c r="C345" s="58"/>
      <c r="D345" s="58"/>
      <c r="E345" s="58"/>
      <c r="F345" s="58"/>
      <c r="G345" s="58"/>
      <c r="H345" s="58"/>
      <c r="I345" s="2"/>
      <c r="J345" s="58"/>
      <c r="K345" s="58"/>
      <c r="L345" s="58"/>
      <c r="M345" s="58"/>
    </row>
    <row r="346" spans="1:13" ht="10.8" customHeight="1" x14ac:dyDescent="0.3">
      <c r="A346" t="s">
        <v>1091</v>
      </c>
      <c r="B346" s="58"/>
      <c r="C346" s="58"/>
      <c r="D346" s="58"/>
      <c r="E346" s="58"/>
      <c r="F346" s="58"/>
      <c r="G346" s="58"/>
      <c r="H346" s="58"/>
      <c r="I346" s="2" t="s">
        <v>61</v>
      </c>
      <c r="J346" s="58"/>
      <c r="K346" s="58"/>
      <c r="L346" s="58"/>
      <c r="M346" s="58"/>
    </row>
    <row r="347" spans="1:13" ht="10.8" customHeight="1" x14ac:dyDescent="0.3"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/>
      <c r="L347" s="2"/>
      <c r="M347" s="2">
        <v>0</v>
      </c>
    </row>
    <row r="348" spans="1:13" ht="10.8" customHeight="1" x14ac:dyDescent="0.3">
      <c r="A348" s="3">
        <v>45480</v>
      </c>
      <c r="B348" s="58" t="s">
        <v>68</v>
      </c>
      <c r="C348" s="58" t="s">
        <v>72</v>
      </c>
      <c r="D348" s="58">
        <v>3269275</v>
      </c>
      <c r="E348" s="58">
        <v>2</v>
      </c>
      <c r="F348" s="58" t="s">
        <v>59</v>
      </c>
      <c r="G348" s="58">
        <v>7.0000000000000007E-2</v>
      </c>
      <c r="H348" s="58">
        <v>0.14000000000000001</v>
      </c>
      <c r="I348" s="2">
        <v>1.1000000000000001</v>
      </c>
      <c r="J348" s="58" t="s">
        <v>726</v>
      </c>
      <c r="K348" s="58"/>
      <c r="L348" s="58"/>
      <c r="M348" s="58">
        <v>81301454</v>
      </c>
    </row>
    <row r="349" spans="1:13" ht="10.8" customHeight="1" x14ac:dyDescent="0.3">
      <c r="B349" s="58"/>
      <c r="C349" s="58"/>
      <c r="D349" s="58"/>
      <c r="E349" s="58"/>
      <c r="F349" s="58"/>
      <c r="G349" s="58"/>
      <c r="H349" s="58"/>
      <c r="I349" s="2" t="s">
        <v>61</v>
      </c>
      <c r="J349" s="58"/>
      <c r="K349" s="58"/>
      <c r="L349" s="58"/>
      <c r="M349" s="58"/>
    </row>
    <row r="350" spans="1:13" ht="10.8" customHeight="1" x14ac:dyDescent="0.3">
      <c r="B350" s="58" t="s">
        <v>68</v>
      </c>
      <c r="C350" s="58" t="s">
        <v>79</v>
      </c>
      <c r="D350" s="58">
        <v>3269299</v>
      </c>
      <c r="E350" s="58">
        <v>1</v>
      </c>
      <c r="F350" s="58" t="s">
        <v>59</v>
      </c>
      <c r="G350" s="58">
        <v>0.09</v>
      </c>
      <c r="H350" s="58">
        <v>0.09</v>
      </c>
      <c r="I350" s="2">
        <v>1.1000000000000001</v>
      </c>
      <c r="J350" s="58" t="s">
        <v>728</v>
      </c>
      <c r="K350" s="58"/>
      <c r="L350" s="58"/>
      <c r="M350" s="58">
        <v>81301517</v>
      </c>
    </row>
    <row r="351" spans="1:13" ht="10.8" customHeight="1" x14ac:dyDescent="0.3">
      <c r="B351" s="58"/>
      <c r="C351" s="58"/>
      <c r="D351" s="58"/>
      <c r="E351" s="58"/>
      <c r="F351" s="58"/>
      <c r="G351" s="58"/>
      <c r="H351" s="58"/>
      <c r="I351" s="2" t="s">
        <v>61</v>
      </c>
      <c r="J351" s="58"/>
      <c r="K351" s="58"/>
      <c r="L351" s="58"/>
      <c r="M351" s="58"/>
    </row>
    <row r="352" spans="1:13" ht="18" customHeight="1" x14ac:dyDescent="0.3">
      <c r="B352" s="58" t="s">
        <v>68</v>
      </c>
      <c r="C352" s="58" t="s">
        <v>80</v>
      </c>
      <c r="D352" s="58">
        <v>5050179250121</v>
      </c>
      <c r="E352" s="58">
        <v>2</v>
      </c>
      <c r="F352" s="58" t="s">
        <v>59</v>
      </c>
      <c r="G352" s="58">
        <v>0.1</v>
      </c>
      <c r="H352" s="58">
        <v>0.19</v>
      </c>
      <c r="I352" s="2">
        <v>1.1000000000000001</v>
      </c>
      <c r="J352" s="58" t="s">
        <v>726</v>
      </c>
      <c r="K352" s="58"/>
      <c r="L352" s="58"/>
      <c r="M352" s="58">
        <v>52412171</v>
      </c>
    </row>
    <row r="353" spans="1:13" ht="10.8" customHeight="1" x14ac:dyDescent="0.3">
      <c r="B353" s="58"/>
      <c r="C353" s="58"/>
      <c r="D353" s="58"/>
      <c r="E353" s="58"/>
      <c r="F353" s="58"/>
      <c r="G353" s="58"/>
      <c r="H353" s="58"/>
      <c r="I353" s="2" t="s">
        <v>61</v>
      </c>
      <c r="J353" s="58"/>
      <c r="K353" s="58"/>
      <c r="L353" s="58"/>
      <c r="M353" s="58"/>
    </row>
    <row r="354" spans="1:13" ht="10.8" customHeight="1" x14ac:dyDescent="0.3">
      <c r="B354" s="58" t="s">
        <v>68</v>
      </c>
      <c r="C354" s="58" t="s">
        <v>76</v>
      </c>
      <c r="D354" s="58">
        <v>3063330</v>
      </c>
      <c r="E354" s="58">
        <v>4</v>
      </c>
      <c r="F354" s="58" t="s">
        <v>59</v>
      </c>
      <c r="G354" s="58">
        <v>0.08</v>
      </c>
      <c r="H354" s="58">
        <v>0.32</v>
      </c>
      <c r="I354" s="2">
        <v>1.1000000000000001</v>
      </c>
      <c r="J354" s="58" t="s">
        <v>716</v>
      </c>
      <c r="K354" s="58"/>
      <c r="L354" s="58"/>
      <c r="M354" s="58">
        <v>67880462</v>
      </c>
    </row>
    <row r="355" spans="1:13" ht="10.8" customHeight="1" x14ac:dyDescent="0.3">
      <c r="B355" s="58"/>
      <c r="C355" s="58"/>
      <c r="D355" s="58"/>
      <c r="E355" s="58"/>
      <c r="F355" s="58"/>
      <c r="G355" s="58"/>
      <c r="H355" s="58"/>
      <c r="I355" s="2" t="s">
        <v>61</v>
      </c>
      <c r="J355" s="58"/>
      <c r="K355" s="58"/>
      <c r="L355" s="58"/>
      <c r="M355" s="58"/>
    </row>
    <row r="356" spans="1:13" ht="10.8" customHeight="1" x14ac:dyDescent="0.3">
      <c r="A356" s="3">
        <v>45481</v>
      </c>
      <c r="B356" s="58" t="s">
        <v>57</v>
      </c>
      <c r="C356" s="58" t="s">
        <v>444</v>
      </c>
      <c r="D356" s="58">
        <v>3287804</v>
      </c>
      <c r="E356" s="58">
        <v>3</v>
      </c>
      <c r="F356" s="58" t="s">
        <v>59</v>
      </c>
      <c r="G356" s="58">
        <v>0.02</v>
      </c>
      <c r="H356" s="58">
        <v>7.0000000000000007E-2</v>
      </c>
      <c r="I356" s="2">
        <v>0.85</v>
      </c>
      <c r="J356" s="58" t="s">
        <v>707</v>
      </c>
      <c r="K356" s="58"/>
      <c r="L356" s="58"/>
      <c r="M356" s="58">
        <v>85935233</v>
      </c>
    </row>
    <row r="357" spans="1:13" ht="10.8" customHeight="1" x14ac:dyDescent="0.3">
      <c r="B357" s="58"/>
      <c r="C357" s="58"/>
      <c r="D357" s="58"/>
      <c r="E357" s="58"/>
      <c r="F357" s="58"/>
      <c r="G357" s="58"/>
      <c r="H357" s="58"/>
      <c r="I357" s="2" t="s">
        <v>61</v>
      </c>
      <c r="J357" s="58"/>
      <c r="K357" s="58"/>
      <c r="L357" s="58"/>
      <c r="M357" s="58"/>
    </row>
    <row r="358" spans="1:13" ht="10.8" customHeight="1" x14ac:dyDescent="0.3">
      <c r="B358" s="58" t="s">
        <v>57</v>
      </c>
      <c r="C358" s="58" t="s">
        <v>439</v>
      </c>
      <c r="D358" s="58">
        <v>10056547</v>
      </c>
      <c r="E358" s="58">
        <v>3</v>
      </c>
      <c r="F358" s="58" t="s">
        <v>59</v>
      </c>
      <c r="G358" s="58">
        <v>0.31</v>
      </c>
      <c r="H358" s="58">
        <v>0.92</v>
      </c>
      <c r="I358" s="2">
        <v>0.9</v>
      </c>
      <c r="J358" s="58" t="s">
        <v>766</v>
      </c>
      <c r="K358" s="58"/>
      <c r="L358" s="58"/>
      <c r="M358" s="58">
        <v>57477477</v>
      </c>
    </row>
    <row r="359" spans="1:13" ht="10.8" customHeight="1" x14ac:dyDescent="0.3">
      <c r="B359" s="58"/>
      <c r="C359" s="58"/>
      <c r="D359" s="58"/>
      <c r="E359" s="58"/>
      <c r="F359" s="58"/>
      <c r="G359" s="58"/>
      <c r="H359" s="58"/>
      <c r="I359" s="2" t="s">
        <v>61</v>
      </c>
      <c r="J359" s="58"/>
      <c r="K359" s="58"/>
      <c r="L359" s="58"/>
      <c r="M359" s="58"/>
    </row>
    <row r="360" spans="1:13" ht="10.8" customHeight="1" x14ac:dyDescent="0.3">
      <c r="B360" s="58" t="s">
        <v>57</v>
      </c>
      <c r="C360" s="58" t="s">
        <v>191</v>
      </c>
      <c r="D360" s="58">
        <v>10113950</v>
      </c>
      <c r="E360" s="58">
        <v>3</v>
      </c>
      <c r="F360" s="58" t="s">
        <v>59</v>
      </c>
      <c r="G360" s="58">
        <v>0.45</v>
      </c>
      <c r="H360" s="58">
        <v>1.36</v>
      </c>
      <c r="I360" s="2">
        <v>1.35</v>
      </c>
      <c r="J360" s="58" t="s">
        <v>1092</v>
      </c>
      <c r="K360" s="58"/>
      <c r="L360" s="58"/>
      <c r="M360" s="58">
        <v>68153089</v>
      </c>
    </row>
    <row r="361" spans="1:13" ht="10.8" customHeight="1" x14ac:dyDescent="0.3">
      <c r="B361" s="58"/>
      <c r="C361" s="58"/>
      <c r="D361" s="58"/>
      <c r="E361" s="58"/>
      <c r="F361" s="58"/>
      <c r="G361" s="58"/>
      <c r="H361" s="58"/>
      <c r="I361" s="2" t="s">
        <v>61</v>
      </c>
      <c r="J361" s="58"/>
      <c r="K361" s="58"/>
      <c r="L361" s="58"/>
      <c r="M361" s="58"/>
    </row>
    <row r="362" spans="1:13" ht="18" customHeight="1" x14ac:dyDescent="0.3">
      <c r="B362" s="58" t="s">
        <v>57</v>
      </c>
      <c r="C362" s="58" t="s">
        <v>251</v>
      </c>
      <c r="D362" s="58">
        <v>5057753915537</v>
      </c>
      <c r="E362" s="58">
        <v>2</v>
      </c>
      <c r="F362" s="58" t="s">
        <v>59</v>
      </c>
      <c r="G362" s="58">
        <v>0.67</v>
      </c>
      <c r="H362" s="58">
        <v>1.34</v>
      </c>
      <c r="I362" s="2">
        <v>1.5</v>
      </c>
      <c r="J362" s="58" t="s">
        <v>795</v>
      </c>
      <c r="K362" s="58"/>
      <c r="L362" s="58"/>
      <c r="M362" s="58">
        <v>85991689</v>
      </c>
    </row>
    <row r="363" spans="1:13" ht="10.8" customHeight="1" x14ac:dyDescent="0.3">
      <c r="B363" s="58"/>
      <c r="C363" s="58"/>
      <c r="D363" s="58"/>
      <c r="E363" s="58"/>
      <c r="F363" s="58"/>
      <c r="G363" s="58"/>
      <c r="H363" s="58"/>
      <c r="I363" s="2" t="s">
        <v>61</v>
      </c>
      <c r="J363" s="58"/>
      <c r="K363" s="58"/>
      <c r="L363" s="58"/>
      <c r="M363" s="58"/>
    </row>
    <row r="364" spans="1:13" ht="10.8" customHeight="1" x14ac:dyDescent="0.3">
      <c r="B364" s="58" t="s">
        <v>57</v>
      </c>
      <c r="C364" s="58" t="s">
        <v>327</v>
      </c>
      <c r="D364" s="58">
        <v>10080856</v>
      </c>
      <c r="E364" s="58">
        <v>7</v>
      </c>
      <c r="F364" s="58" t="s">
        <v>59</v>
      </c>
      <c r="G364" s="58">
        <v>0.08</v>
      </c>
      <c r="H364" s="58">
        <v>0.59</v>
      </c>
      <c r="I364" s="2">
        <v>0.75</v>
      </c>
      <c r="J364" s="58" t="s">
        <v>979</v>
      </c>
      <c r="K364" s="58"/>
      <c r="L364" s="58"/>
      <c r="M364" s="58">
        <v>62307275</v>
      </c>
    </row>
    <row r="365" spans="1:13" ht="10.8" customHeight="1" x14ac:dyDescent="0.3">
      <c r="B365" s="58"/>
      <c r="C365" s="58"/>
      <c r="D365" s="58"/>
      <c r="E365" s="58"/>
      <c r="F365" s="58"/>
      <c r="G365" s="58"/>
      <c r="H365" s="58"/>
      <c r="I365" s="2" t="s">
        <v>61</v>
      </c>
      <c r="J365" s="58"/>
      <c r="K365" s="58"/>
      <c r="L365" s="58"/>
      <c r="M365" s="58"/>
    </row>
    <row r="366" spans="1:13" ht="10.8" customHeight="1" x14ac:dyDescent="0.3">
      <c r="B366" s="58" t="s">
        <v>57</v>
      </c>
      <c r="C366" s="58" t="s">
        <v>382</v>
      </c>
      <c r="D366" s="58">
        <v>10069660</v>
      </c>
      <c r="E366" s="58">
        <v>2</v>
      </c>
      <c r="F366" s="58" t="s">
        <v>59</v>
      </c>
      <c r="G366" s="58">
        <v>0.28000000000000003</v>
      </c>
      <c r="H366" s="58">
        <v>0.56000000000000005</v>
      </c>
      <c r="I366" s="2">
        <v>0.95</v>
      </c>
      <c r="J366" s="58" t="s">
        <v>807</v>
      </c>
      <c r="K366" s="58"/>
      <c r="L366" s="58"/>
      <c r="M366" s="58">
        <v>59767315</v>
      </c>
    </row>
    <row r="367" spans="1:13" ht="10.8" customHeight="1" x14ac:dyDescent="0.3">
      <c r="B367" s="58"/>
      <c r="C367" s="58"/>
      <c r="D367" s="58"/>
      <c r="E367" s="58"/>
      <c r="F367" s="58"/>
      <c r="G367" s="58"/>
      <c r="H367" s="58"/>
      <c r="I367" s="2" t="s">
        <v>61</v>
      </c>
      <c r="J367" s="58"/>
      <c r="K367" s="58"/>
      <c r="L367" s="58"/>
      <c r="M367" s="58"/>
    </row>
    <row r="368" spans="1:13" ht="10.8" customHeight="1" x14ac:dyDescent="0.3">
      <c r="B368" s="58" t="s">
        <v>57</v>
      </c>
      <c r="C368" s="58" t="s">
        <v>168</v>
      </c>
      <c r="D368" s="58">
        <v>3265420</v>
      </c>
      <c r="E368" s="58">
        <v>2</v>
      </c>
      <c r="F368" s="58" t="s">
        <v>59</v>
      </c>
      <c r="G368" s="58">
        <v>0.32</v>
      </c>
      <c r="H368" s="58">
        <v>0.63</v>
      </c>
      <c r="I368" s="2">
        <v>1.45</v>
      </c>
      <c r="J368" s="58" t="s">
        <v>918</v>
      </c>
      <c r="K368" s="58"/>
      <c r="L368" s="58"/>
      <c r="M368" s="58">
        <v>80568030</v>
      </c>
    </row>
    <row r="369" spans="2:13" ht="10.8" customHeight="1" x14ac:dyDescent="0.3">
      <c r="B369" s="58"/>
      <c r="C369" s="58"/>
      <c r="D369" s="58"/>
      <c r="E369" s="58"/>
      <c r="F369" s="58"/>
      <c r="G369" s="58"/>
      <c r="H369" s="58"/>
      <c r="I369" s="2" t="s">
        <v>61</v>
      </c>
      <c r="J369" s="58"/>
      <c r="K369" s="58"/>
      <c r="L369" s="58"/>
      <c r="M369" s="58"/>
    </row>
    <row r="370" spans="2:13" ht="10.8" customHeight="1" x14ac:dyDescent="0.3">
      <c r="B370" s="58" t="s">
        <v>57</v>
      </c>
      <c r="C370" s="58" t="s">
        <v>212</v>
      </c>
      <c r="D370" s="58">
        <v>3271162</v>
      </c>
      <c r="E370" s="58">
        <v>3</v>
      </c>
      <c r="F370" s="58" t="s">
        <v>59</v>
      </c>
      <c r="G370" s="58">
        <v>0.24</v>
      </c>
      <c r="H370" s="58">
        <v>0.71</v>
      </c>
      <c r="I370" s="2">
        <v>1.5</v>
      </c>
      <c r="J370" s="58" t="s">
        <v>873</v>
      </c>
      <c r="K370" s="58"/>
      <c r="L370" s="58"/>
      <c r="M370" s="58">
        <v>67461198</v>
      </c>
    </row>
    <row r="371" spans="2:13" ht="10.8" customHeight="1" x14ac:dyDescent="0.3">
      <c r="B371" s="58"/>
      <c r="C371" s="58"/>
      <c r="D371" s="58"/>
      <c r="E371" s="58"/>
      <c r="F371" s="58"/>
      <c r="G371" s="58"/>
      <c r="H371" s="58"/>
      <c r="I371" s="2" t="s">
        <v>61</v>
      </c>
      <c r="J371" s="58"/>
      <c r="K371" s="58"/>
      <c r="L371" s="58"/>
      <c r="M371" s="58"/>
    </row>
    <row r="372" spans="2:13" ht="10.8" customHeight="1" x14ac:dyDescent="0.3">
      <c r="B372" s="58" t="s">
        <v>57</v>
      </c>
      <c r="C372" s="58" t="s">
        <v>432</v>
      </c>
      <c r="D372" s="58">
        <v>3249499</v>
      </c>
      <c r="E372" s="58">
        <v>3</v>
      </c>
      <c r="F372" s="58" t="s">
        <v>59</v>
      </c>
      <c r="G372" s="58">
        <v>0.87</v>
      </c>
      <c r="H372" s="58">
        <v>2.6</v>
      </c>
      <c r="I372" s="2">
        <v>1.95</v>
      </c>
      <c r="J372" s="58" t="s">
        <v>957</v>
      </c>
      <c r="K372" s="58"/>
      <c r="L372" s="58"/>
      <c r="M372" s="58">
        <v>77090707</v>
      </c>
    </row>
    <row r="373" spans="2:13" ht="10.8" customHeight="1" x14ac:dyDescent="0.3">
      <c r="B373" s="58"/>
      <c r="C373" s="58"/>
      <c r="D373" s="58"/>
      <c r="E373" s="58"/>
      <c r="F373" s="58"/>
      <c r="G373" s="58"/>
      <c r="H373" s="58"/>
      <c r="I373" s="2" t="s">
        <v>61</v>
      </c>
      <c r="J373" s="58"/>
      <c r="K373" s="58"/>
      <c r="L373" s="58"/>
      <c r="M373" s="58"/>
    </row>
    <row r="374" spans="2:13" ht="10.8" customHeight="1" x14ac:dyDescent="0.3">
      <c r="B374" s="58" t="s">
        <v>57</v>
      </c>
      <c r="C374" s="58" t="s">
        <v>471</v>
      </c>
      <c r="D374" s="58">
        <v>3041444</v>
      </c>
      <c r="E374" s="58">
        <v>1</v>
      </c>
      <c r="F374" s="58" t="s">
        <v>59</v>
      </c>
      <c r="G374" s="58">
        <v>0.63</v>
      </c>
      <c r="H374" s="58">
        <v>0.63</v>
      </c>
      <c r="I374" s="2">
        <v>1.1000000000000001</v>
      </c>
      <c r="J374" s="58" t="s">
        <v>728</v>
      </c>
      <c r="K374" s="58"/>
      <c r="L374" s="58"/>
      <c r="M374" s="58">
        <v>57433316</v>
      </c>
    </row>
    <row r="375" spans="2:13" ht="10.8" customHeight="1" x14ac:dyDescent="0.3">
      <c r="B375" s="58"/>
      <c r="C375" s="58"/>
      <c r="D375" s="58"/>
      <c r="E375" s="58"/>
      <c r="F375" s="58"/>
      <c r="G375" s="58"/>
      <c r="H375" s="58"/>
      <c r="I375" s="2" t="s">
        <v>61</v>
      </c>
      <c r="J375" s="58"/>
      <c r="K375" s="58"/>
      <c r="L375" s="58"/>
      <c r="M375" s="58"/>
    </row>
    <row r="376" spans="2:13" ht="10.8" customHeight="1" x14ac:dyDescent="0.3">
      <c r="B376" s="58" t="s">
        <v>57</v>
      </c>
      <c r="C376" s="58" t="s">
        <v>120</v>
      </c>
      <c r="D376" s="58">
        <v>10088777</v>
      </c>
      <c r="E376" s="58">
        <v>4</v>
      </c>
      <c r="F376" s="58" t="s">
        <v>59</v>
      </c>
      <c r="G376" s="58">
        <v>0.32</v>
      </c>
      <c r="H376" s="58">
        <v>1.29</v>
      </c>
      <c r="I376" s="2">
        <v>1.1499999999999999</v>
      </c>
      <c r="J376" s="58" t="s">
        <v>720</v>
      </c>
      <c r="K376" s="58"/>
      <c r="L376" s="58"/>
      <c r="M376" s="58">
        <v>57450831</v>
      </c>
    </row>
    <row r="377" spans="2:13" ht="10.8" customHeight="1" x14ac:dyDescent="0.3">
      <c r="B377" s="58"/>
      <c r="C377" s="58"/>
      <c r="D377" s="58"/>
      <c r="E377" s="58"/>
      <c r="F377" s="58"/>
      <c r="G377" s="58"/>
      <c r="H377" s="58"/>
      <c r="I377" s="2" t="s">
        <v>61</v>
      </c>
      <c r="J377" s="58"/>
      <c r="K377" s="58"/>
      <c r="L377" s="58"/>
      <c r="M377" s="58"/>
    </row>
    <row r="378" spans="2:13" ht="18" customHeight="1" x14ac:dyDescent="0.3">
      <c r="B378" s="58" t="s">
        <v>83</v>
      </c>
      <c r="C378" s="58" t="s">
        <v>713</v>
      </c>
      <c r="D378" s="58">
        <v>5057753925345</v>
      </c>
      <c r="E378" s="58">
        <v>4</v>
      </c>
      <c r="F378" s="58" t="s">
        <v>59</v>
      </c>
      <c r="G378" s="58">
        <v>0.97</v>
      </c>
      <c r="H378" s="58">
        <v>3.88</v>
      </c>
      <c r="I378" s="2">
        <v>5.2</v>
      </c>
      <c r="J378" s="58" t="s">
        <v>781</v>
      </c>
      <c r="K378" s="58"/>
      <c r="L378" s="58"/>
      <c r="M378" s="58">
        <v>88496142</v>
      </c>
    </row>
    <row r="379" spans="2:13" ht="10.8" customHeight="1" x14ac:dyDescent="0.3">
      <c r="B379" s="58"/>
      <c r="C379" s="58"/>
      <c r="D379" s="58"/>
      <c r="E379" s="58"/>
      <c r="F379" s="58"/>
      <c r="G379" s="58"/>
      <c r="H379" s="58"/>
      <c r="I379" s="2" t="s">
        <v>61</v>
      </c>
      <c r="J379" s="58"/>
      <c r="K379" s="58"/>
      <c r="L379" s="58"/>
      <c r="M379" s="58"/>
    </row>
    <row r="380" spans="2:13" ht="18" customHeight="1" x14ac:dyDescent="0.3">
      <c r="B380" s="58" t="s">
        <v>83</v>
      </c>
      <c r="C380" s="58" t="s">
        <v>1093</v>
      </c>
      <c r="D380" s="58">
        <v>5036589255598</v>
      </c>
      <c r="E380" s="58">
        <v>1</v>
      </c>
      <c r="F380" s="58" t="s">
        <v>59</v>
      </c>
      <c r="G380" s="58">
        <v>0.46</v>
      </c>
      <c r="H380" s="58">
        <v>0.46</v>
      </c>
      <c r="I380" s="2">
        <v>2</v>
      </c>
      <c r="J380" s="58" t="s">
        <v>833</v>
      </c>
      <c r="K380" s="58"/>
      <c r="L380" s="58"/>
      <c r="M380" s="58">
        <v>91068173</v>
      </c>
    </row>
    <row r="381" spans="2:13" ht="10.8" customHeight="1" x14ac:dyDescent="0.3">
      <c r="B381" s="58"/>
      <c r="C381" s="58"/>
      <c r="D381" s="58"/>
      <c r="E381" s="58"/>
      <c r="F381" s="58"/>
      <c r="G381" s="58"/>
      <c r="H381" s="58"/>
      <c r="I381" s="2" t="s">
        <v>61</v>
      </c>
      <c r="J381" s="58"/>
      <c r="K381" s="58"/>
      <c r="L381" s="58"/>
      <c r="M381" s="58"/>
    </row>
    <row r="382" spans="2:13" ht="10.8" customHeight="1" x14ac:dyDescent="0.3">
      <c r="B382" s="58" t="s">
        <v>83</v>
      </c>
      <c r="C382" s="58" t="s">
        <v>339</v>
      </c>
      <c r="D382" s="58">
        <v>3236420</v>
      </c>
      <c r="E382" s="58">
        <v>1</v>
      </c>
      <c r="F382" s="58" t="s">
        <v>59</v>
      </c>
      <c r="G382" s="58">
        <v>0.33</v>
      </c>
      <c r="H382" s="58">
        <v>0.33</v>
      </c>
      <c r="I382" s="2">
        <v>2.85</v>
      </c>
      <c r="J382" s="58" t="s">
        <v>775</v>
      </c>
      <c r="K382" s="58"/>
      <c r="L382" s="58"/>
      <c r="M382" s="58">
        <v>74411224</v>
      </c>
    </row>
    <row r="383" spans="2:13" ht="10.8" customHeight="1" x14ac:dyDescent="0.3">
      <c r="B383" s="58"/>
      <c r="C383" s="58"/>
      <c r="D383" s="58"/>
      <c r="E383" s="58"/>
      <c r="F383" s="58"/>
      <c r="G383" s="58"/>
      <c r="H383" s="58"/>
      <c r="I383" s="2" t="s">
        <v>61</v>
      </c>
      <c r="J383" s="58"/>
      <c r="K383" s="58"/>
      <c r="L383" s="58"/>
      <c r="M383" s="58"/>
    </row>
    <row r="384" spans="2:13" ht="10.8" customHeight="1" x14ac:dyDescent="0.3">
      <c r="B384" s="58" t="s">
        <v>83</v>
      </c>
      <c r="C384" s="58" t="s">
        <v>260</v>
      </c>
      <c r="D384" s="58">
        <v>10089149</v>
      </c>
      <c r="E384" s="58">
        <v>1</v>
      </c>
      <c r="F384" s="58" t="s">
        <v>59</v>
      </c>
      <c r="G384" s="58">
        <v>0.34</v>
      </c>
      <c r="H384" s="58">
        <v>0.34</v>
      </c>
      <c r="I384" s="2">
        <v>2.85</v>
      </c>
      <c r="J384" s="58" t="s">
        <v>775</v>
      </c>
      <c r="K384" s="58"/>
      <c r="L384" s="58"/>
      <c r="M384" s="58">
        <v>56533326</v>
      </c>
    </row>
    <row r="385" spans="2:13" ht="10.8" customHeight="1" x14ac:dyDescent="0.3">
      <c r="B385" s="58"/>
      <c r="C385" s="58"/>
      <c r="D385" s="58"/>
      <c r="E385" s="58"/>
      <c r="F385" s="58"/>
      <c r="G385" s="58"/>
      <c r="H385" s="58"/>
      <c r="I385" s="2" t="s">
        <v>61</v>
      </c>
      <c r="J385" s="58"/>
      <c r="K385" s="58"/>
      <c r="L385" s="58"/>
      <c r="M385" s="58"/>
    </row>
    <row r="386" spans="2:13" ht="18" customHeight="1" x14ac:dyDescent="0.3">
      <c r="B386" s="58" t="s">
        <v>83</v>
      </c>
      <c r="C386" s="58" t="s">
        <v>234</v>
      </c>
      <c r="D386" s="58">
        <v>5053526262983</v>
      </c>
      <c r="E386" s="58">
        <v>1</v>
      </c>
      <c r="F386" s="58" t="s">
        <v>59</v>
      </c>
      <c r="G386" s="58">
        <v>0.12</v>
      </c>
      <c r="H386" s="58">
        <v>0.12</v>
      </c>
      <c r="I386" s="2">
        <v>0.9</v>
      </c>
      <c r="J386" s="58" t="s">
        <v>793</v>
      </c>
      <c r="K386" s="58"/>
      <c r="L386" s="58"/>
      <c r="M386" s="58">
        <v>75174710</v>
      </c>
    </row>
    <row r="387" spans="2:13" ht="10.8" customHeight="1" x14ac:dyDescent="0.3">
      <c r="B387" s="58"/>
      <c r="C387" s="58"/>
      <c r="D387" s="58"/>
      <c r="E387" s="58"/>
      <c r="F387" s="58"/>
      <c r="G387" s="58"/>
      <c r="H387" s="58"/>
      <c r="I387" s="2" t="s">
        <v>61</v>
      </c>
      <c r="J387" s="58"/>
      <c r="K387" s="58"/>
      <c r="L387" s="58"/>
      <c r="M387" s="58"/>
    </row>
    <row r="388" spans="2:13" ht="18" customHeight="1" x14ac:dyDescent="0.3">
      <c r="B388" s="58" t="s">
        <v>83</v>
      </c>
      <c r="C388" s="58" t="s">
        <v>160</v>
      </c>
      <c r="D388" s="58">
        <v>5054269268157</v>
      </c>
      <c r="E388" s="58">
        <v>1</v>
      </c>
      <c r="F388" s="58" t="s">
        <v>59</v>
      </c>
      <c r="G388" s="58">
        <v>0.26</v>
      </c>
      <c r="H388" s="58">
        <v>0.26</v>
      </c>
      <c r="I388" s="2">
        <v>2.2000000000000002</v>
      </c>
      <c r="J388" s="58" t="s">
        <v>787</v>
      </c>
      <c r="K388" s="58"/>
      <c r="L388" s="58"/>
      <c r="M388" s="58">
        <v>58748737</v>
      </c>
    </row>
    <row r="389" spans="2:13" ht="10.8" customHeight="1" x14ac:dyDescent="0.3">
      <c r="B389" s="58"/>
      <c r="C389" s="58"/>
      <c r="D389" s="58"/>
      <c r="E389" s="58"/>
      <c r="F389" s="58"/>
      <c r="G389" s="58"/>
      <c r="H389" s="58"/>
      <c r="I389" s="2" t="s">
        <v>61</v>
      </c>
      <c r="J389" s="58"/>
      <c r="K389" s="58"/>
      <c r="L389" s="58"/>
      <c r="M389" s="58"/>
    </row>
    <row r="390" spans="2:13" ht="10.8" customHeight="1" x14ac:dyDescent="0.3">
      <c r="B390" s="58" t="s">
        <v>83</v>
      </c>
      <c r="C390" s="58" t="s">
        <v>135</v>
      </c>
      <c r="D390" s="58">
        <v>3297537</v>
      </c>
      <c r="E390" s="58">
        <v>1</v>
      </c>
      <c r="F390" s="58" t="s">
        <v>59</v>
      </c>
      <c r="G390" s="58">
        <v>0.2</v>
      </c>
      <c r="H390" s="58">
        <v>0.2</v>
      </c>
      <c r="I390" s="2">
        <v>3</v>
      </c>
      <c r="J390" s="58" t="s">
        <v>775</v>
      </c>
      <c r="K390" s="58"/>
      <c r="L390" s="58"/>
      <c r="M390" s="58">
        <v>87228497</v>
      </c>
    </row>
    <row r="391" spans="2:13" ht="10.8" customHeight="1" x14ac:dyDescent="0.3">
      <c r="B391" s="58"/>
      <c r="C391" s="58"/>
      <c r="D391" s="58"/>
      <c r="E391" s="58"/>
      <c r="F391" s="58"/>
      <c r="G391" s="58"/>
      <c r="H391" s="58"/>
      <c r="I391" s="2" t="s">
        <v>61</v>
      </c>
      <c r="J391" s="58"/>
      <c r="K391" s="58"/>
      <c r="L391" s="58"/>
      <c r="M391" s="58"/>
    </row>
    <row r="392" spans="2:13" ht="18" customHeight="1" x14ac:dyDescent="0.3">
      <c r="B392" s="58" t="s">
        <v>83</v>
      </c>
      <c r="C392" s="58" t="s">
        <v>546</v>
      </c>
      <c r="D392" s="58">
        <v>5053947083266</v>
      </c>
      <c r="E392" s="58">
        <v>2</v>
      </c>
      <c r="F392" s="58" t="s">
        <v>59</v>
      </c>
      <c r="G392" s="58">
        <v>0.59</v>
      </c>
      <c r="H392" s="58">
        <v>1.18</v>
      </c>
      <c r="I392" s="2">
        <v>4.5999999999999996</v>
      </c>
      <c r="J392" s="58" t="s">
        <v>1094</v>
      </c>
      <c r="K392" s="58"/>
      <c r="L392" s="58"/>
      <c r="M392" s="58">
        <v>73780698</v>
      </c>
    </row>
    <row r="393" spans="2:13" ht="10.8" customHeight="1" x14ac:dyDescent="0.3">
      <c r="B393" s="58"/>
      <c r="C393" s="58"/>
      <c r="D393" s="58"/>
      <c r="E393" s="58"/>
      <c r="F393" s="58"/>
      <c r="G393" s="58"/>
      <c r="H393" s="58"/>
      <c r="I393" s="2" t="s">
        <v>61</v>
      </c>
      <c r="J393" s="58"/>
      <c r="K393" s="58"/>
      <c r="L393" s="58"/>
      <c r="M393" s="58"/>
    </row>
    <row r="394" spans="2:13" ht="18" customHeight="1" x14ac:dyDescent="0.3">
      <c r="B394" s="58" t="s">
        <v>83</v>
      </c>
      <c r="C394" s="58" t="s">
        <v>318</v>
      </c>
      <c r="D394" s="58">
        <v>5057753900335</v>
      </c>
      <c r="E394" s="58">
        <v>3</v>
      </c>
      <c r="F394" s="58" t="s">
        <v>59</v>
      </c>
      <c r="G394" s="58">
        <v>0.11</v>
      </c>
      <c r="H394" s="58">
        <v>0.34</v>
      </c>
      <c r="I394" s="2">
        <v>1.3</v>
      </c>
      <c r="J394" s="58" t="s">
        <v>868</v>
      </c>
      <c r="K394" s="58"/>
      <c r="L394" s="58"/>
      <c r="M394" s="58">
        <v>88627927</v>
      </c>
    </row>
    <row r="395" spans="2:13" ht="10.8" customHeight="1" x14ac:dyDescent="0.3">
      <c r="B395" s="58"/>
      <c r="C395" s="58"/>
      <c r="D395" s="58"/>
      <c r="E395" s="58"/>
      <c r="F395" s="58"/>
      <c r="G395" s="58"/>
      <c r="H395" s="58"/>
      <c r="I395" s="2" t="s">
        <v>61</v>
      </c>
      <c r="J395" s="58"/>
      <c r="K395" s="58"/>
      <c r="L395" s="58"/>
      <c r="M395" s="58"/>
    </row>
    <row r="396" spans="2:13" ht="18" customHeight="1" x14ac:dyDescent="0.3">
      <c r="B396" s="58" t="s">
        <v>83</v>
      </c>
      <c r="C396" s="58" t="s">
        <v>994</v>
      </c>
      <c r="D396" s="58">
        <v>5052109897819</v>
      </c>
      <c r="E396" s="58">
        <v>6</v>
      </c>
      <c r="F396" s="58" t="s">
        <v>59</v>
      </c>
      <c r="G396" s="58">
        <v>0.64</v>
      </c>
      <c r="H396" s="58">
        <v>3.85</v>
      </c>
      <c r="I396" s="2">
        <v>3.15</v>
      </c>
      <c r="J396" s="58" t="s">
        <v>995</v>
      </c>
      <c r="K396" s="58"/>
      <c r="L396" s="58"/>
      <c r="M396" s="58">
        <v>72334428</v>
      </c>
    </row>
    <row r="397" spans="2:13" ht="10.8" customHeight="1" x14ac:dyDescent="0.3">
      <c r="B397" s="58"/>
      <c r="C397" s="58"/>
      <c r="D397" s="58"/>
      <c r="E397" s="58"/>
      <c r="F397" s="58"/>
      <c r="G397" s="58"/>
      <c r="H397" s="58"/>
      <c r="I397" s="2" t="s">
        <v>61</v>
      </c>
      <c r="J397" s="58"/>
      <c r="K397" s="58"/>
      <c r="L397" s="58"/>
      <c r="M397" s="58"/>
    </row>
    <row r="398" spans="2:13" ht="18" customHeight="1" x14ac:dyDescent="0.3">
      <c r="B398" s="58" t="s">
        <v>83</v>
      </c>
      <c r="C398" s="58" t="s">
        <v>1095</v>
      </c>
      <c r="D398" s="58">
        <v>5059697735417</v>
      </c>
      <c r="E398" s="58">
        <v>1</v>
      </c>
      <c r="F398" s="58" t="s">
        <v>59</v>
      </c>
      <c r="G398" s="58">
        <v>0.43</v>
      </c>
      <c r="H398" s="58">
        <v>0.43</v>
      </c>
      <c r="I398" s="2">
        <v>3.5</v>
      </c>
      <c r="J398" s="58" t="s">
        <v>806</v>
      </c>
      <c r="K398" s="58"/>
      <c r="L398" s="58"/>
      <c r="M398" s="58">
        <v>89434186</v>
      </c>
    </row>
    <row r="399" spans="2:13" ht="10.8" customHeight="1" x14ac:dyDescent="0.3">
      <c r="B399" s="58"/>
      <c r="C399" s="58"/>
      <c r="D399" s="58"/>
      <c r="E399" s="58"/>
      <c r="F399" s="58"/>
      <c r="G399" s="58"/>
      <c r="H399" s="58"/>
      <c r="I399" s="2" t="s">
        <v>61</v>
      </c>
      <c r="J399" s="58"/>
      <c r="K399" s="58"/>
      <c r="L399" s="58"/>
      <c r="M399" s="58"/>
    </row>
    <row r="400" spans="2:13" ht="18" customHeight="1" x14ac:dyDescent="0.3">
      <c r="B400" s="58" t="s">
        <v>83</v>
      </c>
      <c r="C400" s="58" t="s">
        <v>508</v>
      </c>
      <c r="D400" s="58">
        <v>5057753912291</v>
      </c>
      <c r="E400" s="58">
        <v>3</v>
      </c>
      <c r="F400" s="58" t="s">
        <v>59</v>
      </c>
      <c r="G400" s="58">
        <v>0.25</v>
      </c>
      <c r="H400" s="58">
        <v>0.75</v>
      </c>
      <c r="I400" s="2">
        <v>2.15</v>
      </c>
      <c r="J400" s="58" t="s">
        <v>722</v>
      </c>
      <c r="K400" s="58"/>
      <c r="L400" s="58"/>
      <c r="M400" s="58">
        <v>92195918</v>
      </c>
    </row>
    <row r="401" spans="2:13" ht="10.8" customHeight="1" x14ac:dyDescent="0.3">
      <c r="B401" s="58"/>
      <c r="C401" s="58"/>
      <c r="D401" s="58"/>
      <c r="E401" s="58"/>
      <c r="F401" s="58"/>
      <c r="G401" s="58"/>
      <c r="H401" s="58"/>
      <c r="I401" s="2" t="s">
        <v>61</v>
      </c>
      <c r="J401" s="58"/>
      <c r="K401" s="58"/>
      <c r="L401" s="58"/>
      <c r="M401" s="58"/>
    </row>
    <row r="402" spans="2:13" ht="18" customHeight="1" x14ac:dyDescent="0.3">
      <c r="B402" s="58" t="s">
        <v>83</v>
      </c>
      <c r="C402" s="58" t="s">
        <v>912</v>
      </c>
      <c r="D402" s="58">
        <v>5054402849366</v>
      </c>
      <c r="E402" s="58">
        <v>1</v>
      </c>
      <c r="F402" s="58" t="s">
        <v>59</v>
      </c>
      <c r="G402" s="58">
        <v>0.3</v>
      </c>
      <c r="H402" s="58">
        <v>0.3</v>
      </c>
      <c r="I402" s="2">
        <v>3</v>
      </c>
      <c r="J402" s="58" t="s">
        <v>795</v>
      </c>
      <c r="K402" s="58"/>
      <c r="L402" s="58"/>
      <c r="M402" s="58">
        <v>78664615</v>
      </c>
    </row>
    <row r="403" spans="2:13" ht="10.8" customHeight="1" x14ac:dyDescent="0.3">
      <c r="B403" s="58"/>
      <c r="C403" s="58"/>
      <c r="D403" s="58"/>
      <c r="E403" s="58"/>
      <c r="F403" s="58"/>
      <c r="G403" s="58"/>
      <c r="H403" s="58"/>
      <c r="I403" s="2" t="s">
        <v>61</v>
      </c>
      <c r="J403" s="58"/>
      <c r="K403" s="58"/>
      <c r="L403" s="58"/>
      <c r="M403" s="58"/>
    </row>
    <row r="404" spans="2:13" ht="18" customHeight="1" x14ac:dyDescent="0.3">
      <c r="B404" s="58" t="s">
        <v>83</v>
      </c>
      <c r="C404" s="58" t="s">
        <v>196</v>
      </c>
      <c r="D404" s="58">
        <v>5054269155655</v>
      </c>
      <c r="E404" s="58">
        <v>3</v>
      </c>
      <c r="F404" s="58" t="s">
        <v>59</v>
      </c>
      <c r="G404" s="58">
        <v>0.7</v>
      </c>
      <c r="H404" s="58">
        <v>2.1</v>
      </c>
      <c r="I404" s="2">
        <v>2.75</v>
      </c>
      <c r="J404" s="58" t="s">
        <v>1064</v>
      </c>
      <c r="K404" s="58"/>
      <c r="L404" s="58"/>
      <c r="M404" s="58">
        <v>78939274</v>
      </c>
    </row>
    <row r="405" spans="2:13" ht="10.8" customHeight="1" x14ac:dyDescent="0.3">
      <c r="B405" s="58"/>
      <c r="C405" s="58"/>
      <c r="D405" s="58"/>
      <c r="E405" s="58"/>
      <c r="F405" s="58"/>
      <c r="G405" s="58"/>
      <c r="H405" s="58"/>
      <c r="I405" s="2" t="s">
        <v>61</v>
      </c>
      <c r="J405" s="58"/>
      <c r="K405" s="58"/>
      <c r="L405" s="58"/>
      <c r="M405" s="58"/>
    </row>
    <row r="406" spans="2:13" ht="18" customHeight="1" x14ac:dyDescent="0.3">
      <c r="B406" s="58" t="s">
        <v>83</v>
      </c>
      <c r="C406" s="58" t="s">
        <v>215</v>
      </c>
      <c r="D406" s="58">
        <v>5057373396556</v>
      </c>
      <c r="E406" s="58">
        <v>1</v>
      </c>
      <c r="F406" s="58" t="s">
        <v>59</v>
      </c>
      <c r="G406" s="58">
        <v>0.34</v>
      </c>
      <c r="H406" s="58">
        <v>0.34</v>
      </c>
      <c r="I406" s="2">
        <v>2.65</v>
      </c>
      <c r="J406" s="58" t="s">
        <v>1031</v>
      </c>
      <c r="K406" s="58"/>
      <c r="L406" s="58"/>
      <c r="M406" s="58">
        <v>63703766</v>
      </c>
    </row>
    <row r="407" spans="2:13" ht="10.8" customHeight="1" x14ac:dyDescent="0.3">
      <c r="B407" s="58"/>
      <c r="C407" s="58"/>
      <c r="D407" s="58"/>
      <c r="E407" s="58"/>
      <c r="F407" s="58"/>
      <c r="G407" s="58"/>
      <c r="H407" s="58"/>
      <c r="I407" s="2" t="s">
        <v>61</v>
      </c>
      <c r="J407" s="58"/>
      <c r="K407" s="58"/>
      <c r="L407" s="58"/>
      <c r="M407" s="58"/>
    </row>
    <row r="408" spans="2:13" ht="18" customHeight="1" x14ac:dyDescent="0.3">
      <c r="B408" s="58" t="s">
        <v>83</v>
      </c>
      <c r="C408" s="58" t="s">
        <v>511</v>
      </c>
      <c r="D408" s="58">
        <v>5059697680106</v>
      </c>
      <c r="E408" s="58">
        <v>4</v>
      </c>
      <c r="F408" s="58" t="s">
        <v>59</v>
      </c>
      <c r="G408" s="58">
        <v>0.21</v>
      </c>
      <c r="H408" s="58">
        <v>0.84</v>
      </c>
      <c r="I408" s="2">
        <v>1.4</v>
      </c>
      <c r="J408" s="58" t="s">
        <v>720</v>
      </c>
      <c r="K408" s="58"/>
      <c r="L408" s="58"/>
      <c r="M408" s="58">
        <v>92200292</v>
      </c>
    </row>
    <row r="409" spans="2:13" ht="10.8" customHeight="1" x14ac:dyDescent="0.3">
      <c r="B409" s="58"/>
      <c r="C409" s="58"/>
      <c r="D409" s="58"/>
      <c r="E409" s="58"/>
      <c r="F409" s="58"/>
      <c r="G409" s="58"/>
      <c r="H409" s="58"/>
      <c r="I409" s="2" t="s">
        <v>61</v>
      </c>
      <c r="J409" s="58"/>
      <c r="K409" s="58"/>
      <c r="L409" s="58"/>
      <c r="M409" s="58"/>
    </row>
    <row r="410" spans="2:13" ht="10.8" customHeight="1" x14ac:dyDescent="0.3">
      <c r="B410" s="58" t="s">
        <v>83</v>
      </c>
      <c r="C410" s="58" t="s">
        <v>1033</v>
      </c>
      <c r="D410" s="58">
        <v>3027691</v>
      </c>
      <c r="E410" s="58">
        <v>1</v>
      </c>
      <c r="F410" s="58" t="s">
        <v>59</v>
      </c>
      <c r="G410" s="58">
        <v>0.19</v>
      </c>
      <c r="H410" s="58">
        <v>0.19</v>
      </c>
      <c r="I410" s="2">
        <v>3</v>
      </c>
      <c r="J410" s="58" t="s">
        <v>795</v>
      </c>
      <c r="K410" s="58"/>
      <c r="L410" s="58"/>
      <c r="M410" s="58">
        <v>53181896</v>
      </c>
    </row>
    <row r="411" spans="2:13" ht="10.8" customHeight="1" x14ac:dyDescent="0.3">
      <c r="B411" s="58"/>
      <c r="C411" s="58"/>
      <c r="D411" s="58"/>
      <c r="E411" s="58"/>
      <c r="F411" s="58"/>
      <c r="G411" s="58"/>
      <c r="H411" s="58"/>
      <c r="I411" s="2" t="s">
        <v>61</v>
      </c>
      <c r="J411" s="58"/>
      <c r="K411" s="58"/>
      <c r="L411" s="58"/>
      <c r="M411" s="58"/>
    </row>
    <row r="412" spans="2:13" ht="10.8" customHeight="1" x14ac:dyDescent="0.3">
      <c r="B412" s="58" t="s">
        <v>68</v>
      </c>
      <c r="C412" s="58" t="s">
        <v>72</v>
      </c>
      <c r="D412" s="58">
        <v>3269275</v>
      </c>
      <c r="E412" s="58">
        <v>2</v>
      </c>
      <c r="F412" s="58" t="s">
        <v>59</v>
      </c>
      <c r="G412" s="58">
        <v>7.0000000000000007E-2</v>
      </c>
      <c r="H412" s="58">
        <v>0.14000000000000001</v>
      </c>
      <c r="I412" s="2">
        <v>1.1000000000000001</v>
      </c>
      <c r="J412" s="58" t="s">
        <v>726</v>
      </c>
      <c r="K412" s="58"/>
      <c r="L412" s="58"/>
      <c r="M412" s="58">
        <v>81301454</v>
      </c>
    </row>
    <row r="413" spans="2:13" ht="10.8" customHeight="1" x14ac:dyDescent="0.3">
      <c r="B413" s="58"/>
      <c r="C413" s="58"/>
      <c r="D413" s="58"/>
      <c r="E413" s="58"/>
      <c r="F413" s="58"/>
      <c r="G413" s="58"/>
      <c r="H413" s="58"/>
      <c r="I413" s="2" t="s">
        <v>61</v>
      </c>
      <c r="J413" s="58"/>
      <c r="K413" s="58"/>
      <c r="L413" s="58"/>
      <c r="M413" s="58"/>
    </row>
    <row r="414" spans="2:13" ht="18" customHeight="1" x14ac:dyDescent="0.3">
      <c r="B414" s="58" t="s">
        <v>68</v>
      </c>
      <c r="C414" s="58" t="s">
        <v>103</v>
      </c>
      <c r="D414" s="58">
        <v>5054268240291</v>
      </c>
      <c r="E414" s="58">
        <v>1</v>
      </c>
      <c r="F414" s="58" t="s">
        <v>59</v>
      </c>
      <c r="G414" s="58">
        <v>0.43</v>
      </c>
      <c r="H414" s="58">
        <v>0.43</v>
      </c>
      <c r="I414" s="2">
        <v>2.2999999999999998</v>
      </c>
      <c r="J414" s="58" t="s">
        <v>855</v>
      </c>
      <c r="K414" s="58"/>
      <c r="L414" s="58"/>
      <c r="M414" s="58">
        <v>76539134</v>
      </c>
    </row>
    <row r="415" spans="2:13" ht="10.8" customHeight="1" x14ac:dyDescent="0.3">
      <c r="B415" s="58"/>
      <c r="C415" s="58"/>
      <c r="D415" s="58"/>
      <c r="E415" s="58"/>
      <c r="F415" s="58"/>
      <c r="G415" s="58"/>
      <c r="H415" s="58"/>
      <c r="I415" s="2" t="s">
        <v>61</v>
      </c>
      <c r="J415" s="58"/>
      <c r="K415" s="58"/>
      <c r="L415" s="58"/>
      <c r="M415" s="58"/>
    </row>
    <row r="416" spans="2:13" ht="18" customHeight="1" x14ac:dyDescent="0.3">
      <c r="B416" s="58" t="s">
        <v>68</v>
      </c>
      <c r="C416" s="58" t="s">
        <v>182</v>
      </c>
      <c r="D416" s="58">
        <v>5010044007588</v>
      </c>
      <c r="E416" s="58">
        <v>1</v>
      </c>
      <c r="F416" s="58" t="s">
        <v>59</v>
      </c>
      <c r="G416" s="58">
        <v>0.25</v>
      </c>
      <c r="H416" s="58">
        <v>0.25</v>
      </c>
      <c r="I416" s="2">
        <v>1.85</v>
      </c>
      <c r="J416" s="58" t="s">
        <v>801</v>
      </c>
      <c r="K416" s="58"/>
      <c r="L416" s="58"/>
      <c r="M416" s="58">
        <v>85137452</v>
      </c>
    </row>
    <row r="417" spans="1:13" ht="10.8" customHeight="1" x14ac:dyDescent="0.3">
      <c r="B417" s="58"/>
      <c r="C417" s="58"/>
      <c r="D417" s="58"/>
      <c r="E417" s="58"/>
      <c r="F417" s="58"/>
      <c r="G417" s="58"/>
      <c r="H417" s="58"/>
      <c r="I417" s="2" t="s">
        <v>61</v>
      </c>
      <c r="J417" s="58"/>
      <c r="K417" s="58"/>
      <c r="L417" s="58"/>
      <c r="M417" s="58"/>
    </row>
    <row r="418" spans="1:13" ht="10.8" customHeight="1" x14ac:dyDescent="0.3">
      <c r="B418" s="58" t="s">
        <v>68</v>
      </c>
      <c r="C418" s="58" t="s">
        <v>76</v>
      </c>
      <c r="D418" s="58">
        <v>3063330</v>
      </c>
      <c r="E418" s="58">
        <v>7</v>
      </c>
      <c r="F418" s="58" t="s">
        <v>59</v>
      </c>
      <c r="G418" s="58">
        <v>0.08</v>
      </c>
      <c r="H418" s="58">
        <v>0.56000000000000005</v>
      </c>
      <c r="I418" s="2">
        <v>1.1000000000000001</v>
      </c>
      <c r="J418" s="58" t="s">
        <v>1037</v>
      </c>
      <c r="K418" s="58"/>
      <c r="L418" s="58"/>
      <c r="M418" s="58">
        <v>67880462</v>
      </c>
    </row>
    <row r="419" spans="1:13" ht="10.8" customHeight="1" x14ac:dyDescent="0.3">
      <c r="B419" s="58"/>
      <c r="C419" s="58"/>
      <c r="D419" s="58"/>
      <c r="E419" s="58"/>
      <c r="F419" s="58"/>
      <c r="G419" s="58"/>
      <c r="H419" s="58"/>
      <c r="I419" s="2" t="s">
        <v>61</v>
      </c>
      <c r="J419" s="58"/>
      <c r="K419" s="58"/>
      <c r="L419" s="58"/>
      <c r="M419" s="58"/>
    </row>
    <row r="420" spans="1:13" ht="18" customHeight="1" x14ac:dyDescent="0.3">
      <c r="B420" s="58" t="s">
        <v>68</v>
      </c>
      <c r="C420" s="58" t="s">
        <v>363</v>
      </c>
      <c r="D420" s="58">
        <v>5054269805581</v>
      </c>
      <c r="E420" s="58">
        <v>3</v>
      </c>
      <c r="F420" s="58" t="s">
        <v>59</v>
      </c>
      <c r="G420" s="58">
        <v>0.37</v>
      </c>
      <c r="H420" s="58">
        <v>1.1100000000000001</v>
      </c>
      <c r="I420" s="2">
        <v>0.65</v>
      </c>
      <c r="J420" s="58" t="s">
        <v>798</v>
      </c>
      <c r="K420" s="58"/>
      <c r="L420" s="58"/>
      <c r="M420" s="58">
        <v>79800972</v>
      </c>
    </row>
    <row r="421" spans="1:13" ht="10.8" customHeight="1" x14ac:dyDescent="0.3">
      <c r="B421" s="58"/>
      <c r="C421" s="58"/>
      <c r="D421" s="58"/>
      <c r="E421" s="58"/>
      <c r="F421" s="58"/>
      <c r="G421" s="58"/>
      <c r="H421" s="58"/>
      <c r="I421" s="2" t="s">
        <v>61</v>
      </c>
      <c r="J421" s="58"/>
      <c r="K421" s="58"/>
      <c r="L421" s="58"/>
      <c r="M421" s="58"/>
    </row>
    <row r="422" spans="1:13" ht="18" customHeight="1" x14ac:dyDescent="0.3">
      <c r="B422" s="58" t="s">
        <v>68</v>
      </c>
      <c r="C422" s="58" t="s">
        <v>223</v>
      </c>
      <c r="D422" s="58">
        <v>5057967342105</v>
      </c>
      <c r="E422" s="58">
        <v>6</v>
      </c>
      <c r="F422" s="58" t="s">
        <v>59</v>
      </c>
      <c r="G422" s="58">
        <v>0.26</v>
      </c>
      <c r="H422" s="58">
        <v>1.57</v>
      </c>
      <c r="I422" s="2">
        <v>1.3</v>
      </c>
      <c r="J422" s="58" t="s">
        <v>816</v>
      </c>
      <c r="K422" s="58"/>
      <c r="L422" s="58"/>
      <c r="M422" s="58">
        <v>86489085</v>
      </c>
    </row>
    <row r="423" spans="1:13" ht="10.8" customHeight="1" x14ac:dyDescent="0.3">
      <c r="B423" s="58"/>
      <c r="C423" s="58"/>
      <c r="D423" s="58"/>
      <c r="E423" s="58"/>
      <c r="F423" s="58"/>
      <c r="G423" s="58"/>
      <c r="H423" s="58"/>
      <c r="I423" s="2" t="s">
        <v>61</v>
      </c>
      <c r="J423" s="58"/>
      <c r="K423" s="58"/>
      <c r="L423" s="58"/>
      <c r="M423" s="58"/>
    </row>
    <row r="424" spans="1:13" ht="18" customHeight="1" x14ac:dyDescent="0.3">
      <c r="B424" s="58" t="s">
        <v>68</v>
      </c>
      <c r="C424" s="58" t="s">
        <v>140</v>
      </c>
      <c r="D424" s="58">
        <v>5010044005577</v>
      </c>
      <c r="E424" s="58">
        <v>3</v>
      </c>
      <c r="F424" s="58" t="s">
        <v>59</v>
      </c>
      <c r="G424" s="58">
        <v>0.3</v>
      </c>
      <c r="H424" s="58">
        <v>0.9</v>
      </c>
      <c r="I424" s="2">
        <v>1.85</v>
      </c>
      <c r="J424" s="58" t="s">
        <v>1068</v>
      </c>
      <c r="K424" s="58"/>
      <c r="L424" s="58"/>
      <c r="M424" s="58">
        <v>78775835</v>
      </c>
    </row>
    <row r="425" spans="1:13" ht="10.8" customHeight="1" x14ac:dyDescent="0.3">
      <c r="B425" s="58"/>
      <c r="C425" s="58"/>
      <c r="D425" s="58"/>
      <c r="E425" s="58"/>
      <c r="F425" s="58"/>
      <c r="G425" s="58"/>
      <c r="H425" s="58"/>
      <c r="I425" s="2" t="s">
        <v>61</v>
      </c>
      <c r="J425" s="58"/>
      <c r="K425" s="58"/>
      <c r="L425" s="58"/>
      <c r="M425" s="58"/>
    </row>
    <row r="426" spans="1:13" ht="10.8" customHeight="1" x14ac:dyDescent="0.3">
      <c r="A426" s="3">
        <v>45482</v>
      </c>
      <c r="B426" s="58" t="s">
        <v>68</v>
      </c>
      <c r="C426" s="58" t="s">
        <v>72</v>
      </c>
      <c r="D426" s="58">
        <v>3269275</v>
      </c>
      <c r="E426" s="58">
        <v>5</v>
      </c>
      <c r="F426" s="58" t="s">
        <v>59</v>
      </c>
      <c r="G426" s="58">
        <v>7.0000000000000007E-2</v>
      </c>
      <c r="H426" s="58">
        <v>0.35</v>
      </c>
      <c r="I426" s="2">
        <v>1.1000000000000001</v>
      </c>
      <c r="J426" s="58" t="s">
        <v>782</v>
      </c>
      <c r="K426" s="58"/>
      <c r="L426" s="58"/>
      <c r="M426" s="58">
        <v>81301454</v>
      </c>
    </row>
    <row r="427" spans="1:13" ht="10.8" customHeight="1" x14ac:dyDescent="0.3">
      <c r="B427" s="58"/>
      <c r="C427" s="58"/>
      <c r="D427" s="58"/>
      <c r="E427" s="58"/>
      <c r="F427" s="58"/>
      <c r="G427" s="58"/>
      <c r="H427" s="58"/>
      <c r="I427" s="2" t="s">
        <v>61</v>
      </c>
      <c r="J427" s="58"/>
      <c r="K427" s="58"/>
      <c r="L427" s="58"/>
      <c r="M427" s="58"/>
    </row>
    <row r="428" spans="1:13" ht="18" customHeight="1" x14ac:dyDescent="0.3">
      <c r="B428" s="58" t="s">
        <v>68</v>
      </c>
      <c r="C428" s="58" t="s">
        <v>990</v>
      </c>
      <c r="D428" s="58">
        <v>5060746960513</v>
      </c>
      <c r="E428" s="58">
        <v>1</v>
      </c>
      <c r="F428" s="58" t="s">
        <v>59</v>
      </c>
      <c r="G428" s="58">
        <v>0.44</v>
      </c>
      <c r="H428" s="58">
        <v>0.44</v>
      </c>
      <c r="I428" s="2">
        <v>3</v>
      </c>
      <c r="J428" s="58" t="s">
        <v>795</v>
      </c>
      <c r="K428" s="58"/>
      <c r="L428" s="58"/>
      <c r="M428" s="58">
        <v>91178768</v>
      </c>
    </row>
    <row r="429" spans="1:13" ht="10.8" customHeight="1" x14ac:dyDescent="0.3">
      <c r="B429" s="58"/>
      <c r="C429" s="58"/>
      <c r="D429" s="58"/>
      <c r="E429" s="58"/>
      <c r="F429" s="58"/>
      <c r="G429" s="58"/>
      <c r="H429" s="58"/>
      <c r="I429" s="2" t="s">
        <v>61</v>
      </c>
      <c r="J429" s="58"/>
      <c r="K429" s="58"/>
      <c r="L429" s="58"/>
      <c r="M429" s="58"/>
    </row>
    <row r="430" spans="1:13" ht="10.8" customHeight="1" x14ac:dyDescent="0.3">
      <c r="B430" s="58" t="s">
        <v>68</v>
      </c>
      <c r="C430" s="58" t="s">
        <v>75</v>
      </c>
      <c r="D430" s="58">
        <v>3277621</v>
      </c>
      <c r="E430" s="58">
        <v>5</v>
      </c>
      <c r="F430" s="58" t="s">
        <v>59</v>
      </c>
      <c r="G430" s="58">
        <v>0.08</v>
      </c>
      <c r="H430" s="58">
        <v>0.39</v>
      </c>
      <c r="I430" s="2">
        <v>1.1000000000000001</v>
      </c>
      <c r="J430" s="58" t="s">
        <v>772</v>
      </c>
      <c r="K430" s="58"/>
      <c r="L430" s="58"/>
      <c r="M430" s="58">
        <v>83688234</v>
      </c>
    </row>
    <row r="431" spans="1:13" ht="10.8" customHeight="1" x14ac:dyDescent="0.3">
      <c r="B431" s="58"/>
      <c r="C431" s="58"/>
      <c r="D431" s="58"/>
      <c r="E431" s="58"/>
      <c r="F431" s="58"/>
      <c r="G431" s="58"/>
      <c r="H431" s="58"/>
      <c r="I431" s="2" t="s">
        <v>61</v>
      </c>
      <c r="J431" s="58"/>
      <c r="K431" s="58"/>
      <c r="L431" s="58"/>
      <c r="M431" s="58"/>
    </row>
    <row r="432" spans="1:13" ht="10.8" customHeight="1" x14ac:dyDescent="0.3">
      <c r="B432" s="58" t="s">
        <v>68</v>
      </c>
      <c r="C432" s="58" t="s">
        <v>76</v>
      </c>
      <c r="D432" s="58">
        <v>3063330</v>
      </c>
      <c r="E432" s="58">
        <v>3</v>
      </c>
      <c r="F432" s="58" t="s">
        <v>59</v>
      </c>
      <c r="G432" s="58">
        <v>0.08</v>
      </c>
      <c r="H432" s="58">
        <v>0.24</v>
      </c>
      <c r="I432" s="2">
        <v>1.1000000000000001</v>
      </c>
      <c r="J432" s="58" t="s">
        <v>826</v>
      </c>
      <c r="K432" s="58"/>
      <c r="L432" s="58"/>
      <c r="M432" s="58">
        <v>67880462</v>
      </c>
    </row>
    <row r="433" spans="2:13" ht="10.8" customHeight="1" x14ac:dyDescent="0.3">
      <c r="B433" s="58"/>
      <c r="C433" s="58"/>
      <c r="D433" s="58"/>
      <c r="E433" s="58"/>
      <c r="F433" s="58"/>
      <c r="G433" s="58"/>
      <c r="H433" s="58"/>
      <c r="I433" s="2" t="s">
        <v>61</v>
      </c>
      <c r="J433" s="58"/>
      <c r="K433" s="58"/>
      <c r="L433" s="58"/>
      <c r="M433" s="58"/>
    </row>
    <row r="434" spans="2:13" ht="18" customHeight="1" x14ac:dyDescent="0.3">
      <c r="B434" s="58" t="s">
        <v>68</v>
      </c>
      <c r="C434" s="58" t="s">
        <v>969</v>
      </c>
      <c r="D434" s="58">
        <v>5054269960853</v>
      </c>
      <c r="E434" s="58">
        <v>8</v>
      </c>
      <c r="F434" s="58" t="s">
        <v>59</v>
      </c>
      <c r="G434" s="58">
        <v>0.34</v>
      </c>
      <c r="H434" s="58">
        <v>2.7</v>
      </c>
      <c r="I434" s="2">
        <v>1.1000000000000001</v>
      </c>
      <c r="J434" s="58" t="s">
        <v>784</v>
      </c>
      <c r="K434" s="58"/>
      <c r="L434" s="58"/>
      <c r="M434" s="58">
        <v>79983322</v>
      </c>
    </row>
    <row r="435" spans="2:13" ht="10.8" customHeight="1" x14ac:dyDescent="0.3">
      <c r="B435" s="58"/>
      <c r="C435" s="58"/>
      <c r="D435" s="58"/>
      <c r="E435" s="58"/>
      <c r="F435" s="58"/>
      <c r="G435" s="58"/>
      <c r="H435" s="58"/>
      <c r="I435" s="2" t="s">
        <v>61</v>
      </c>
      <c r="J435" s="58"/>
      <c r="K435" s="58"/>
      <c r="L435" s="58"/>
      <c r="M435" s="58"/>
    </row>
    <row r="436" spans="2:13" ht="18" customHeight="1" x14ac:dyDescent="0.3">
      <c r="B436" s="58" t="s">
        <v>68</v>
      </c>
      <c r="C436" s="58" t="s">
        <v>182</v>
      </c>
      <c r="D436" s="58">
        <v>5010044007588</v>
      </c>
      <c r="E436" s="58">
        <v>1</v>
      </c>
      <c r="F436" s="58" t="s">
        <v>59</v>
      </c>
      <c r="G436" s="58">
        <v>0.25</v>
      </c>
      <c r="H436" s="58">
        <v>0.25</v>
      </c>
      <c r="I436" s="2">
        <v>1.85</v>
      </c>
      <c r="J436" s="58" t="s">
        <v>801</v>
      </c>
      <c r="K436" s="58"/>
      <c r="L436" s="58"/>
      <c r="M436" s="58">
        <v>85137452</v>
      </c>
    </row>
    <row r="437" spans="2:13" ht="10.8" customHeight="1" x14ac:dyDescent="0.3">
      <c r="B437" s="58"/>
      <c r="C437" s="58"/>
      <c r="D437" s="58"/>
      <c r="E437" s="58"/>
      <c r="F437" s="58"/>
      <c r="G437" s="58"/>
      <c r="H437" s="58"/>
      <c r="I437" s="2" t="s">
        <v>61</v>
      </c>
      <c r="J437" s="58"/>
      <c r="K437" s="58"/>
      <c r="L437" s="58"/>
      <c r="M437" s="58"/>
    </row>
    <row r="438" spans="2:13" ht="18" customHeight="1" x14ac:dyDescent="0.3">
      <c r="B438" s="58" t="s">
        <v>68</v>
      </c>
      <c r="C438" s="58" t="s">
        <v>115</v>
      </c>
      <c r="D438" s="58">
        <v>5012121004336</v>
      </c>
      <c r="E438" s="58">
        <v>7</v>
      </c>
      <c r="F438" s="58" t="s">
        <v>59</v>
      </c>
      <c r="G438" s="58">
        <v>0.33</v>
      </c>
      <c r="H438" s="58">
        <v>2.33</v>
      </c>
      <c r="I438" s="2">
        <v>2.15</v>
      </c>
      <c r="J438" s="58" t="s">
        <v>1065</v>
      </c>
      <c r="K438" s="58"/>
      <c r="L438" s="58"/>
      <c r="M438" s="58">
        <v>87586924</v>
      </c>
    </row>
    <row r="439" spans="2:13" ht="10.8" customHeight="1" x14ac:dyDescent="0.3">
      <c r="B439" s="58"/>
      <c r="C439" s="58"/>
      <c r="D439" s="58"/>
      <c r="E439" s="58"/>
      <c r="F439" s="58"/>
      <c r="G439" s="58"/>
      <c r="H439" s="58"/>
      <c r="I439" s="2" t="s">
        <v>61</v>
      </c>
      <c r="J439" s="58"/>
      <c r="K439" s="58"/>
      <c r="L439" s="58"/>
      <c r="M439" s="58"/>
    </row>
    <row r="440" spans="2:13" ht="18" customHeight="1" x14ac:dyDescent="0.3">
      <c r="B440" s="58" t="s">
        <v>68</v>
      </c>
      <c r="C440" s="58" t="s">
        <v>140</v>
      </c>
      <c r="D440" s="58">
        <v>5010044005577</v>
      </c>
      <c r="E440" s="58">
        <v>1</v>
      </c>
      <c r="F440" s="58" t="s">
        <v>59</v>
      </c>
      <c r="G440" s="58">
        <v>0.3</v>
      </c>
      <c r="H440" s="58">
        <v>0.3</v>
      </c>
      <c r="I440" s="2">
        <v>1.85</v>
      </c>
      <c r="J440" s="58" t="s">
        <v>801</v>
      </c>
      <c r="K440" s="58"/>
      <c r="L440" s="58"/>
      <c r="M440" s="58">
        <v>78775835</v>
      </c>
    </row>
    <row r="441" spans="2:13" ht="10.8" customHeight="1" x14ac:dyDescent="0.3">
      <c r="B441" s="58"/>
      <c r="C441" s="58"/>
      <c r="D441" s="58"/>
      <c r="E441" s="58"/>
      <c r="F441" s="58"/>
      <c r="G441" s="58"/>
      <c r="H441" s="58"/>
      <c r="I441" s="2" t="s">
        <v>61</v>
      </c>
      <c r="J441" s="58"/>
      <c r="K441" s="58"/>
      <c r="L441" s="58"/>
      <c r="M441" s="58"/>
    </row>
    <row r="442" spans="2:13" ht="18" customHeight="1" x14ac:dyDescent="0.3">
      <c r="B442" s="58" t="s">
        <v>68</v>
      </c>
      <c r="C442" s="58" t="s">
        <v>314</v>
      </c>
      <c r="D442" s="58">
        <v>5054269805611</v>
      </c>
      <c r="E442" s="58">
        <v>1</v>
      </c>
      <c r="F442" s="58" t="s">
        <v>59</v>
      </c>
      <c r="G442" s="58">
        <v>0.38</v>
      </c>
      <c r="H442" s="58">
        <v>0.38</v>
      </c>
      <c r="I442" s="2">
        <v>0.55000000000000004</v>
      </c>
      <c r="J442" s="58" t="s">
        <v>865</v>
      </c>
      <c r="K442" s="58"/>
      <c r="L442" s="58"/>
      <c r="M442" s="58">
        <v>79801003</v>
      </c>
    </row>
    <row r="443" spans="2:13" ht="10.8" customHeight="1" x14ac:dyDescent="0.3">
      <c r="B443" s="58"/>
      <c r="C443" s="58"/>
      <c r="D443" s="58"/>
      <c r="E443" s="58"/>
      <c r="F443" s="58"/>
      <c r="G443" s="58"/>
      <c r="H443" s="58"/>
      <c r="I443" s="2" t="s">
        <v>61</v>
      </c>
      <c r="J443" s="58"/>
      <c r="K443" s="58"/>
      <c r="L443" s="58"/>
      <c r="M443" s="58"/>
    </row>
    <row r="444" spans="2:13" ht="10.8" customHeight="1" x14ac:dyDescent="0.3">
      <c r="B444" s="58" t="s">
        <v>68</v>
      </c>
      <c r="C444" s="58" t="s">
        <v>79</v>
      </c>
      <c r="D444" s="58">
        <v>3269299</v>
      </c>
      <c r="E444" s="58">
        <v>2</v>
      </c>
      <c r="F444" s="58" t="s">
        <v>59</v>
      </c>
      <c r="G444" s="58">
        <v>0.09</v>
      </c>
      <c r="H444" s="58">
        <v>0.18</v>
      </c>
      <c r="I444" s="2">
        <v>1.1000000000000001</v>
      </c>
      <c r="J444" s="58" t="s">
        <v>726</v>
      </c>
      <c r="K444" s="58"/>
      <c r="L444" s="58"/>
      <c r="M444" s="58">
        <v>81301517</v>
      </c>
    </row>
    <row r="445" spans="2:13" ht="10.8" customHeight="1" x14ac:dyDescent="0.3">
      <c r="B445" s="58"/>
      <c r="C445" s="58"/>
      <c r="D445" s="58"/>
      <c r="E445" s="58"/>
      <c r="F445" s="58"/>
      <c r="G445" s="58"/>
      <c r="H445" s="58"/>
      <c r="I445" s="2" t="s">
        <v>61</v>
      </c>
      <c r="J445" s="58"/>
      <c r="K445" s="58"/>
      <c r="L445" s="58"/>
      <c r="M445" s="58"/>
    </row>
    <row r="446" spans="2:13" ht="18" customHeight="1" x14ac:dyDescent="0.3">
      <c r="B446" s="58" t="s">
        <v>68</v>
      </c>
      <c r="C446" s="58" t="s">
        <v>538</v>
      </c>
      <c r="D446" s="58">
        <v>5010044002378</v>
      </c>
      <c r="E446" s="58">
        <v>1</v>
      </c>
      <c r="F446" s="58" t="s">
        <v>59</v>
      </c>
      <c r="G446" s="58">
        <v>0.81</v>
      </c>
      <c r="H446" s="58">
        <v>0.81</v>
      </c>
      <c r="I446" s="2">
        <v>1.75</v>
      </c>
      <c r="J446" s="58" t="s">
        <v>908</v>
      </c>
      <c r="K446" s="58"/>
      <c r="L446" s="58"/>
      <c r="M446" s="58">
        <v>53786152</v>
      </c>
    </row>
    <row r="447" spans="2:13" ht="10.8" customHeight="1" x14ac:dyDescent="0.3">
      <c r="B447" s="58"/>
      <c r="C447" s="58"/>
      <c r="D447" s="58"/>
      <c r="E447" s="58"/>
      <c r="F447" s="58"/>
      <c r="G447" s="58"/>
      <c r="H447" s="58"/>
      <c r="I447" s="2" t="s">
        <v>61</v>
      </c>
      <c r="J447" s="58"/>
      <c r="K447" s="58"/>
      <c r="L447" s="58"/>
      <c r="M447" s="58"/>
    </row>
    <row r="448" spans="2:13" ht="18" customHeight="1" x14ac:dyDescent="0.3">
      <c r="B448" s="58" t="s">
        <v>68</v>
      </c>
      <c r="C448" s="58" t="s">
        <v>80</v>
      </c>
      <c r="D448" s="58">
        <v>5050179250121</v>
      </c>
      <c r="E448" s="58">
        <v>1</v>
      </c>
      <c r="F448" s="58" t="s">
        <v>59</v>
      </c>
      <c r="G448" s="58">
        <v>0.1</v>
      </c>
      <c r="H448" s="58">
        <v>0.1</v>
      </c>
      <c r="I448" s="2">
        <v>1.1000000000000001</v>
      </c>
      <c r="J448" s="58" t="s">
        <v>728</v>
      </c>
      <c r="K448" s="58"/>
      <c r="L448" s="58"/>
      <c r="M448" s="58">
        <v>52412171</v>
      </c>
    </row>
    <row r="449" spans="2:13" ht="10.8" customHeight="1" x14ac:dyDescent="0.3">
      <c r="B449" s="58"/>
      <c r="C449" s="58"/>
      <c r="D449" s="58"/>
      <c r="E449" s="58"/>
      <c r="F449" s="58"/>
      <c r="G449" s="58"/>
      <c r="H449" s="58"/>
      <c r="I449" s="2" t="s">
        <v>61</v>
      </c>
      <c r="J449" s="58"/>
      <c r="K449" s="58"/>
      <c r="L449" s="58"/>
      <c r="M449" s="58"/>
    </row>
    <row r="450" spans="2:13" ht="18" customHeight="1" x14ac:dyDescent="0.3">
      <c r="B450" s="58" t="s">
        <v>57</v>
      </c>
      <c r="C450" s="58" t="s">
        <v>315</v>
      </c>
      <c r="D450" s="58">
        <v>10004241</v>
      </c>
      <c r="E450" s="58">
        <v>5</v>
      </c>
      <c r="F450" s="58" t="s">
        <v>59</v>
      </c>
      <c r="G450" s="58">
        <v>0.75</v>
      </c>
      <c r="H450" s="58">
        <v>3.74</v>
      </c>
      <c r="I450" s="2">
        <v>2.2999999999999998</v>
      </c>
      <c r="J450" s="58" t="s">
        <v>867</v>
      </c>
      <c r="K450" s="58"/>
      <c r="L450" s="58"/>
      <c r="M450" s="58">
        <v>52714038</v>
      </c>
    </row>
    <row r="451" spans="2:13" ht="10.8" customHeight="1" x14ac:dyDescent="0.3">
      <c r="B451" s="58"/>
      <c r="C451" s="58"/>
      <c r="D451" s="58"/>
      <c r="E451" s="58"/>
      <c r="F451" s="58"/>
      <c r="G451" s="58"/>
      <c r="H451" s="58"/>
      <c r="I451" s="2" t="s">
        <v>61</v>
      </c>
      <c r="J451" s="58"/>
      <c r="K451" s="58"/>
      <c r="L451" s="58"/>
      <c r="M451" s="58"/>
    </row>
    <row r="452" spans="2:13" ht="10.8" customHeight="1" x14ac:dyDescent="0.3">
      <c r="B452" s="58" t="s">
        <v>57</v>
      </c>
      <c r="C452" s="58" t="s">
        <v>342</v>
      </c>
      <c r="D452" s="58">
        <v>3340080</v>
      </c>
      <c r="E452" s="58">
        <v>2</v>
      </c>
      <c r="F452" s="58" t="s">
        <v>59</v>
      </c>
      <c r="G452" s="58">
        <v>0.27</v>
      </c>
      <c r="H452" s="58">
        <v>0.54</v>
      </c>
      <c r="I452" s="2">
        <v>2.35</v>
      </c>
      <c r="J452" s="58" t="s">
        <v>797</v>
      </c>
      <c r="K452" s="58"/>
      <c r="L452" s="58"/>
      <c r="M452" s="58">
        <v>86330808</v>
      </c>
    </row>
    <row r="453" spans="2:13" ht="10.8" customHeight="1" x14ac:dyDescent="0.3">
      <c r="B453" s="58"/>
      <c r="C453" s="58"/>
      <c r="D453" s="58"/>
      <c r="E453" s="58"/>
      <c r="F453" s="58"/>
      <c r="G453" s="58"/>
      <c r="H453" s="58"/>
      <c r="I453" s="2" t="s">
        <v>61</v>
      </c>
      <c r="J453" s="58"/>
      <c r="K453" s="58"/>
      <c r="L453" s="58"/>
      <c r="M453" s="58"/>
    </row>
    <row r="454" spans="2:13" ht="18" customHeight="1" x14ac:dyDescent="0.3">
      <c r="B454" s="58" t="s">
        <v>57</v>
      </c>
      <c r="C454" s="58" t="s">
        <v>542</v>
      </c>
      <c r="D454" s="58">
        <v>3490242</v>
      </c>
      <c r="E454" s="58">
        <v>1</v>
      </c>
      <c r="F454" s="58" t="s">
        <v>59</v>
      </c>
      <c r="G454" s="58">
        <v>0.25</v>
      </c>
      <c r="H454" s="58">
        <v>0.25</v>
      </c>
      <c r="I454" s="2">
        <v>2.5</v>
      </c>
      <c r="J454" s="58" t="s">
        <v>815</v>
      </c>
      <c r="K454" s="58"/>
      <c r="L454" s="58"/>
      <c r="M454" s="58">
        <v>92802138</v>
      </c>
    </row>
    <row r="455" spans="2:13" ht="10.8" customHeight="1" x14ac:dyDescent="0.3">
      <c r="B455" s="58"/>
      <c r="C455" s="58"/>
      <c r="D455" s="58"/>
      <c r="E455" s="58"/>
      <c r="F455" s="58"/>
      <c r="G455" s="58"/>
      <c r="H455" s="58"/>
      <c r="I455" s="2" t="s">
        <v>61</v>
      </c>
      <c r="J455" s="58"/>
      <c r="K455" s="58"/>
      <c r="L455" s="58"/>
      <c r="M455" s="58"/>
    </row>
    <row r="456" spans="2:13" ht="10.8" customHeight="1" x14ac:dyDescent="0.3">
      <c r="B456" s="58" t="s">
        <v>57</v>
      </c>
      <c r="C456" s="58" t="s">
        <v>242</v>
      </c>
      <c r="D456" s="58">
        <v>3234495</v>
      </c>
      <c r="E456" s="58">
        <v>1</v>
      </c>
      <c r="F456" s="58" t="s">
        <v>59</v>
      </c>
      <c r="G456" s="58">
        <v>0.18</v>
      </c>
      <c r="H456" s="58">
        <v>0.18</v>
      </c>
      <c r="I456" s="2">
        <v>1.2</v>
      </c>
      <c r="J456" s="58" t="s">
        <v>900</v>
      </c>
      <c r="K456" s="58"/>
      <c r="L456" s="58"/>
      <c r="M456" s="58">
        <v>68190522</v>
      </c>
    </row>
    <row r="457" spans="2:13" ht="10.8" customHeight="1" x14ac:dyDescent="0.3">
      <c r="B457" s="58"/>
      <c r="C457" s="58"/>
      <c r="D457" s="58"/>
      <c r="E457" s="58"/>
      <c r="F457" s="58"/>
      <c r="G457" s="58"/>
      <c r="H457" s="58"/>
      <c r="I457" s="2" t="s">
        <v>61</v>
      </c>
      <c r="J457" s="58"/>
      <c r="K457" s="58"/>
      <c r="L457" s="58"/>
      <c r="M457" s="58"/>
    </row>
    <row r="458" spans="2:13" ht="10.8" customHeight="1" x14ac:dyDescent="0.3">
      <c r="B458" s="58" t="s">
        <v>57</v>
      </c>
      <c r="C458" s="58" t="s">
        <v>1086</v>
      </c>
      <c r="D458" s="58">
        <v>3248546</v>
      </c>
      <c r="E458" s="58">
        <v>1</v>
      </c>
      <c r="F458" s="58" t="s">
        <v>59</v>
      </c>
      <c r="G458" s="58">
        <v>0.77</v>
      </c>
      <c r="H458" s="58">
        <v>0.77</v>
      </c>
      <c r="I458" s="2">
        <v>1</v>
      </c>
      <c r="J458" s="58" t="s">
        <v>1023</v>
      </c>
      <c r="K458" s="58"/>
      <c r="L458" s="58"/>
      <c r="M458" s="58">
        <v>76720644</v>
      </c>
    </row>
    <row r="459" spans="2:13" ht="10.8" customHeight="1" x14ac:dyDescent="0.3">
      <c r="B459" s="58"/>
      <c r="C459" s="58"/>
      <c r="D459" s="58"/>
      <c r="E459" s="58"/>
      <c r="F459" s="58"/>
      <c r="G459" s="58"/>
      <c r="H459" s="58"/>
      <c r="I459" s="2" t="s">
        <v>61</v>
      </c>
      <c r="J459" s="58"/>
      <c r="K459" s="58"/>
      <c r="L459" s="58"/>
      <c r="M459" s="58"/>
    </row>
    <row r="460" spans="2:13" ht="18" customHeight="1" x14ac:dyDescent="0.3">
      <c r="B460" s="58" t="s">
        <v>57</v>
      </c>
      <c r="C460" s="58" t="s">
        <v>97</v>
      </c>
      <c r="D460" s="58">
        <v>3471319</v>
      </c>
      <c r="E460" s="58">
        <v>2</v>
      </c>
      <c r="F460" s="58" t="s">
        <v>59</v>
      </c>
      <c r="G460" s="58">
        <v>0.32</v>
      </c>
      <c r="H460" s="58">
        <v>0.65</v>
      </c>
      <c r="I460" s="2">
        <v>1.7</v>
      </c>
      <c r="J460" s="58" t="s">
        <v>827</v>
      </c>
      <c r="K460" s="58"/>
      <c r="L460" s="58"/>
      <c r="M460" s="58">
        <v>91826428</v>
      </c>
    </row>
    <row r="461" spans="2:13" ht="10.8" customHeight="1" x14ac:dyDescent="0.3">
      <c r="B461" s="58"/>
      <c r="C461" s="58"/>
      <c r="D461" s="58"/>
      <c r="E461" s="58"/>
      <c r="F461" s="58"/>
      <c r="G461" s="58"/>
      <c r="H461" s="58"/>
      <c r="I461" s="2" t="s">
        <v>61</v>
      </c>
      <c r="J461" s="58"/>
      <c r="K461" s="58"/>
      <c r="L461" s="58"/>
      <c r="M461" s="58"/>
    </row>
    <row r="462" spans="2:13" ht="10.8" customHeight="1" x14ac:dyDescent="0.3">
      <c r="B462" s="58" t="s">
        <v>57</v>
      </c>
      <c r="C462" s="58" t="s">
        <v>518</v>
      </c>
      <c r="D462" s="58">
        <v>10112137</v>
      </c>
      <c r="E462" s="58">
        <v>3</v>
      </c>
      <c r="F462" s="58" t="s">
        <v>59</v>
      </c>
      <c r="G462" s="58">
        <v>0.23</v>
      </c>
      <c r="H462" s="58">
        <v>0.7</v>
      </c>
      <c r="I462" s="2">
        <v>2.5</v>
      </c>
      <c r="J462" s="58" t="s">
        <v>778</v>
      </c>
      <c r="K462" s="58"/>
      <c r="L462" s="58"/>
      <c r="M462" s="58">
        <v>67807637</v>
      </c>
    </row>
    <row r="463" spans="2:13" ht="10.8" customHeight="1" x14ac:dyDescent="0.3">
      <c r="B463" s="58"/>
      <c r="C463" s="58"/>
      <c r="D463" s="58"/>
      <c r="E463" s="58"/>
      <c r="F463" s="58"/>
      <c r="G463" s="58"/>
      <c r="H463" s="58"/>
      <c r="I463" s="2" t="s">
        <v>61</v>
      </c>
      <c r="J463" s="58"/>
      <c r="K463" s="58"/>
      <c r="L463" s="58"/>
      <c r="M463" s="58"/>
    </row>
    <row r="464" spans="2:13" ht="10.8" customHeight="1" x14ac:dyDescent="0.3">
      <c r="B464" s="58" t="s">
        <v>57</v>
      </c>
      <c r="C464" s="58" t="s">
        <v>939</v>
      </c>
      <c r="D464" s="58">
        <v>3268674</v>
      </c>
      <c r="E464" s="58">
        <v>2</v>
      </c>
      <c r="F464" s="58" t="s">
        <v>59</v>
      </c>
      <c r="G464" s="58">
        <v>0.02</v>
      </c>
      <c r="H464" s="58">
        <v>0.04</v>
      </c>
      <c r="I464" s="2">
        <v>0.85</v>
      </c>
      <c r="J464" s="58" t="s">
        <v>710</v>
      </c>
      <c r="K464" s="58"/>
      <c r="L464" s="58"/>
      <c r="M464" s="58">
        <v>81203720</v>
      </c>
    </row>
    <row r="465" spans="2:13" ht="10.8" customHeight="1" x14ac:dyDescent="0.3">
      <c r="B465" s="58"/>
      <c r="C465" s="58"/>
      <c r="D465" s="58"/>
      <c r="E465" s="58"/>
      <c r="F465" s="58"/>
      <c r="G465" s="58"/>
      <c r="H465" s="58"/>
      <c r="I465" s="2" t="s">
        <v>61</v>
      </c>
      <c r="J465" s="58"/>
      <c r="K465" s="58"/>
      <c r="L465" s="58"/>
      <c r="M465" s="58"/>
    </row>
    <row r="466" spans="2:13" ht="10.8" customHeight="1" x14ac:dyDescent="0.3">
      <c r="B466" s="58" t="s">
        <v>57</v>
      </c>
      <c r="C466" s="58" t="s">
        <v>954</v>
      </c>
      <c r="D466" s="58">
        <v>3279137</v>
      </c>
      <c r="E466" s="58">
        <v>2</v>
      </c>
      <c r="F466" s="58" t="s">
        <v>59</v>
      </c>
      <c r="G466" s="58">
        <v>0.13</v>
      </c>
      <c r="H466" s="58">
        <v>0.26</v>
      </c>
      <c r="I466" s="2">
        <v>1.3</v>
      </c>
      <c r="J466" s="58" t="s">
        <v>845</v>
      </c>
      <c r="K466" s="58"/>
      <c r="L466" s="58"/>
      <c r="M466" s="58">
        <v>84348077</v>
      </c>
    </row>
    <row r="467" spans="2:13" ht="10.8" customHeight="1" x14ac:dyDescent="0.3">
      <c r="B467" s="58"/>
      <c r="C467" s="58"/>
      <c r="D467" s="58"/>
      <c r="E467" s="58"/>
      <c r="F467" s="58"/>
      <c r="G467" s="58"/>
      <c r="H467" s="58"/>
      <c r="I467" s="2" t="s">
        <v>61</v>
      </c>
      <c r="J467" s="58"/>
      <c r="K467" s="58"/>
      <c r="L467" s="58"/>
      <c r="M467" s="58"/>
    </row>
    <row r="468" spans="2:13" ht="10.8" customHeight="1" x14ac:dyDescent="0.3">
      <c r="B468" s="58" t="s">
        <v>57</v>
      </c>
      <c r="C468" s="58" t="s">
        <v>327</v>
      </c>
      <c r="D468" s="58">
        <v>10080856</v>
      </c>
      <c r="E468" s="58">
        <v>1</v>
      </c>
      <c r="F468" s="58" t="s">
        <v>59</v>
      </c>
      <c r="G468" s="58">
        <v>0.08</v>
      </c>
      <c r="H468" s="58">
        <v>0.08</v>
      </c>
      <c r="I468" s="2">
        <v>0.75</v>
      </c>
      <c r="J468" s="58" t="s">
        <v>1076</v>
      </c>
      <c r="K468" s="58"/>
      <c r="L468" s="58"/>
      <c r="M468" s="58">
        <v>62307275</v>
      </c>
    </row>
    <row r="469" spans="2:13" ht="10.8" customHeight="1" x14ac:dyDescent="0.3">
      <c r="B469" s="58"/>
      <c r="C469" s="58"/>
      <c r="D469" s="58"/>
      <c r="E469" s="58"/>
      <c r="F469" s="58"/>
      <c r="G469" s="58"/>
      <c r="H469" s="58"/>
      <c r="I469" s="2" t="s">
        <v>61</v>
      </c>
      <c r="J469" s="58"/>
      <c r="K469" s="58"/>
      <c r="L469" s="58"/>
      <c r="M469" s="58"/>
    </row>
    <row r="470" spans="2:13" ht="10.8" customHeight="1" x14ac:dyDescent="0.3">
      <c r="B470" s="58" t="s">
        <v>57</v>
      </c>
      <c r="C470" s="58" t="s">
        <v>435</v>
      </c>
      <c r="D470" s="58">
        <v>10064382</v>
      </c>
      <c r="E470" s="58">
        <v>1</v>
      </c>
      <c r="F470" s="58" t="s">
        <v>59</v>
      </c>
      <c r="G470" s="58">
        <v>0.54</v>
      </c>
      <c r="H470" s="58">
        <v>0.54</v>
      </c>
      <c r="I470" s="2">
        <v>2.1</v>
      </c>
      <c r="J470" s="58" t="s">
        <v>770</v>
      </c>
      <c r="K470" s="58"/>
      <c r="L470" s="58"/>
      <c r="M470" s="58">
        <v>56255350</v>
      </c>
    </row>
    <row r="471" spans="2:13" ht="10.8" customHeight="1" x14ac:dyDescent="0.3">
      <c r="B471" s="58"/>
      <c r="C471" s="58"/>
      <c r="D471" s="58"/>
      <c r="E471" s="58"/>
      <c r="F471" s="58"/>
      <c r="G471" s="58"/>
      <c r="H471" s="58"/>
      <c r="I471" s="2" t="s">
        <v>61</v>
      </c>
      <c r="J471" s="58"/>
      <c r="K471" s="58"/>
      <c r="L471" s="58"/>
      <c r="M471" s="58"/>
    </row>
    <row r="472" spans="2:13" ht="10.8" customHeight="1" x14ac:dyDescent="0.3">
      <c r="B472" s="58" t="s">
        <v>57</v>
      </c>
      <c r="C472" s="58" t="s">
        <v>120</v>
      </c>
      <c r="D472" s="58">
        <v>10088777</v>
      </c>
      <c r="E472" s="58">
        <v>1</v>
      </c>
      <c r="F472" s="58" t="s">
        <v>59</v>
      </c>
      <c r="G472" s="58">
        <v>0.32</v>
      </c>
      <c r="H472" s="58">
        <v>0.32</v>
      </c>
      <c r="I472" s="2">
        <v>1.1499999999999999</v>
      </c>
      <c r="J472" s="58" t="s">
        <v>789</v>
      </c>
      <c r="K472" s="58"/>
      <c r="L472" s="58"/>
      <c r="M472" s="58">
        <v>57450831</v>
      </c>
    </row>
    <row r="473" spans="2:13" ht="10.8" customHeight="1" x14ac:dyDescent="0.3">
      <c r="B473" s="58"/>
      <c r="C473" s="58"/>
      <c r="D473" s="58"/>
      <c r="E473" s="58"/>
      <c r="F473" s="58"/>
      <c r="G473" s="58"/>
      <c r="H473" s="58"/>
      <c r="I473" s="2" t="s">
        <v>61</v>
      </c>
      <c r="J473" s="58"/>
      <c r="K473" s="58"/>
      <c r="L473" s="58"/>
      <c r="M473" s="58"/>
    </row>
    <row r="474" spans="2:13" ht="18" customHeight="1" x14ac:dyDescent="0.3">
      <c r="B474" s="58" t="s">
        <v>57</v>
      </c>
      <c r="C474" s="58" t="s">
        <v>1096</v>
      </c>
      <c r="D474" s="58">
        <v>5059697747045</v>
      </c>
      <c r="E474" s="58">
        <v>2</v>
      </c>
      <c r="F474" s="58" t="s">
        <v>59</v>
      </c>
      <c r="G474" s="58">
        <v>0.24</v>
      </c>
      <c r="H474" s="58">
        <v>0.48</v>
      </c>
      <c r="I474" s="2">
        <v>2.6</v>
      </c>
      <c r="J474" s="58" t="s">
        <v>712</v>
      </c>
      <c r="K474" s="58"/>
      <c r="L474" s="58"/>
      <c r="M474" s="58">
        <v>93042275</v>
      </c>
    </row>
    <row r="475" spans="2:13" ht="10.8" customHeight="1" x14ac:dyDescent="0.3">
      <c r="B475" s="58"/>
      <c r="C475" s="58"/>
      <c r="D475" s="58"/>
      <c r="E475" s="58"/>
      <c r="F475" s="58"/>
      <c r="G475" s="58"/>
      <c r="H475" s="58"/>
      <c r="I475" s="2" t="s">
        <v>61</v>
      </c>
      <c r="J475" s="58"/>
      <c r="K475" s="58"/>
      <c r="L475" s="58"/>
      <c r="M475" s="58"/>
    </row>
    <row r="476" spans="2:13" ht="10.8" customHeight="1" x14ac:dyDescent="0.3">
      <c r="B476" s="58" t="s">
        <v>57</v>
      </c>
      <c r="C476" s="58" t="s">
        <v>175</v>
      </c>
      <c r="D476" s="58">
        <v>3249543</v>
      </c>
      <c r="E476" s="58">
        <v>1</v>
      </c>
      <c r="F476" s="58" t="s">
        <v>59</v>
      </c>
      <c r="G476" s="58">
        <v>0.78</v>
      </c>
      <c r="H476" s="58">
        <v>0.78</v>
      </c>
      <c r="I476" s="2">
        <v>3.2</v>
      </c>
      <c r="J476" s="58" t="s">
        <v>886</v>
      </c>
      <c r="K476" s="58"/>
      <c r="L476" s="58"/>
      <c r="M476" s="58">
        <v>77090863</v>
      </c>
    </row>
    <row r="477" spans="2:13" ht="10.8" customHeight="1" x14ac:dyDescent="0.3">
      <c r="B477" s="58"/>
      <c r="C477" s="58"/>
      <c r="D477" s="58"/>
      <c r="E477" s="58"/>
      <c r="F477" s="58"/>
      <c r="G477" s="58"/>
      <c r="H477" s="58"/>
      <c r="I477" s="2" t="s">
        <v>61</v>
      </c>
      <c r="J477" s="58"/>
      <c r="K477" s="58"/>
      <c r="L477" s="58"/>
      <c r="M477" s="58"/>
    </row>
    <row r="478" spans="2:13" ht="18" customHeight="1" x14ac:dyDescent="0.3">
      <c r="B478" s="58" t="s">
        <v>83</v>
      </c>
      <c r="C478" s="58" t="s">
        <v>452</v>
      </c>
      <c r="D478" s="58">
        <v>5059697722523</v>
      </c>
      <c r="E478" s="58">
        <v>1</v>
      </c>
      <c r="F478" s="58" t="s">
        <v>59</v>
      </c>
      <c r="G478" s="58">
        <v>0.45</v>
      </c>
      <c r="H478" s="58">
        <v>0.45</v>
      </c>
      <c r="I478" s="2">
        <v>3.5</v>
      </c>
      <c r="J478" s="58" t="s">
        <v>806</v>
      </c>
      <c r="K478" s="58"/>
      <c r="L478" s="58"/>
      <c r="M478" s="58">
        <v>89965219</v>
      </c>
    </row>
    <row r="479" spans="2:13" ht="10.8" customHeight="1" x14ac:dyDescent="0.3">
      <c r="B479" s="58"/>
      <c r="C479" s="58"/>
      <c r="D479" s="58"/>
      <c r="E479" s="58"/>
      <c r="F479" s="58"/>
      <c r="G479" s="58"/>
      <c r="H479" s="58"/>
      <c r="I479" s="2" t="s">
        <v>61</v>
      </c>
      <c r="J479" s="58"/>
      <c r="K479" s="58"/>
      <c r="L479" s="58"/>
      <c r="M479" s="58"/>
    </row>
    <row r="480" spans="2:13" ht="18" customHeight="1" x14ac:dyDescent="0.3">
      <c r="B480" s="58" t="s">
        <v>83</v>
      </c>
      <c r="C480" s="58" t="s">
        <v>222</v>
      </c>
      <c r="D480" s="58">
        <v>5057753897697</v>
      </c>
      <c r="E480" s="58">
        <v>1</v>
      </c>
      <c r="F480" s="58" t="s">
        <v>59</v>
      </c>
      <c r="G480" s="58">
        <v>7.0000000000000007E-2</v>
      </c>
      <c r="H480" s="58">
        <v>7.0000000000000007E-2</v>
      </c>
      <c r="I480" s="2">
        <v>1.3</v>
      </c>
      <c r="J480" s="58" t="s">
        <v>718</v>
      </c>
      <c r="K480" s="58"/>
      <c r="L480" s="58"/>
      <c r="M480" s="58">
        <v>87796290</v>
      </c>
    </row>
    <row r="481" spans="2:13" ht="10.8" customHeight="1" x14ac:dyDescent="0.3">
      <c r="B481" s="58"/>
      <c r="C481" s="58"/>
      <c r="D481" s="58"/>
      <c r="E481" s="58"/>
      <c r="F481" s="58"/>
      <c r="G481" s="58"/>
      <c r="H481" s="58"/>
      <c r="I481" s="2" t="s">
        <v>61</v>
      </c>
      <c r="J481" s="58"/>
      <c r="K481" s="58"/>
      <c r="L481" s="58"/>
      <c r="M481" s="58"/>
    </row>
    <row r="482" spans="2:13" ht="18" customHeight="1" x14ac:dyDescent="0.3">
      <c r="B482" s="58" t="s">
        <v>83</v>
      </c>
      <c r="C482" s="58" t="s">
        <v>226</v>
      </c>
      <c r="D482" s="58">
        <v>5054775579167</v>
      </c>
      <c r="E482" s="58">
        <v>1</v>
      </c>
      <c r="F482" s="58" t="s">
        <v>59</v>
      </c>
      <c r="G482" s="58">
        <v>0.33</v>
      </c>
      <c r="H482" s="58">
        <v>0.33</v>
      </c>
      <c r="I482" s="2">
        <v>3</v>
      </c>
      <c r="J482" s="58" t="s">
        <v>1097</v>
      </c>
      <c r="K482" s="58"/>
      <c r="L482" s="58"/>
      <c r="M482" s="58">
        <v>80763490</v>
      </c>
    </row>
    <row r="483" spans="2:13" ht="10.8" customHeight="1" x14ac:dyDescent="0.3">
      <c r="B483" s="58"/>
      <c r="C483" s="58"/>
      <c r="D483" s="58"/>
      <c r="E483" s="58"/>
      <c r="F483" s="58"/>
      <c r="G483" s="58"/>
      <c r="H483" s="58"/>
      <c r="I483" s="2" t="s">
        <v>61</v>
      </c>
      <c r="J483" s="58"/>
      <c r="K483" s="58"/>
      <c r="L483" s="58"/>
      <c r="M483" s="58"/>
    </row>
    <row r="484" spans="2:13" ht="18" customHeight="1" x14ac:dyDescent="0.3">
      <c r="B484" s="58" t="s">
        <v>83</v>
      </c>
      <c r="C484" s="58" t="s">
        <v>536</v>
      </c>
      <c r="D484" s="58">
        <v>5411188082583</v>
      </c>
      <c r="E484" s="58">
        <v>2</v>
      </c>
      <c r="F484" s="58" t="s">
        <v>59</v>
      </c>
      <c r="G484" s="58">
        <v>0.53</v>
      </c>
      <c r="H484" s="58">
        <v>1.06</v>
      </c>
      <c r="I484" s="2">
        <v>2.9</v>
      </c>
      <c r="J484" s="58" t="s">
        <v>780</v>
      </c>
      <c r="K484" s="58"/>
      <c r="L484" s="58"/>
      <c r="M484" s="58">
        <v>56867680</v>
      </c>
    </row>
    <row r="485" spans="2:13" ht="10.8" customHeight="1" x14ac:dyDescent="0.3">
      <c r="B485" s="58"/>
      <c r="C485" s="58"/>
      <c r="D485" s="58"/>
      <c r="E485" s="58"/>
      <c r="F485" s="58"/>
      <c r="G485" s="58"/>
      <c r="H485" s="58"/>
      <c r="I485" s="2" t="s">
        <v>61</v>
      </c>
      <c r="J485" s="58"/>
      <c r="K485" s="58"/>
      <c r="L485" s="58"/>
      <c r="M485" s="58"/>
    </row>
    <row r="486" spans="2:13" ht="18" customHeight="1" x14ac:dyDescent="0.3">
      <c r="B486" s="58" t="s">
        <v>83</v>
      </c>
      <c r="C486" s="58" t="s">
        <v>968</v>
      </c>
      <c r="D486" s="58">
        <v>5054269267976</v>
      </c>
      <c r="E486" s="58">
        <v>4</v>
      </c>
      <c r="F486" s="58" t="s">
        <v>59</v>
      </c>
      <c r="G486" s="58">
        <v>0.45</v>
      </c>
      <c r="H486" s="58">
        <v>1.8</v>
      </c>
      <c r="I486" s="2">
        <v>3.25</v>
      </c>
      <c r="J486" s="58" t="s">
        <v>864</v>
      </c>
      <c r="K486" s="58"/>
      <c r="L486" s="58"/>
      <c r="M486" s="58">
        <v>64556575</v>
      </c>
    </row>
    <row r="487" spans="2:13" ht="10.8" customHeight="1" x14ac:dyDescent="0.3">
      <c r="B487" s="58"/>
      <c r="C487" s="58"/>
      <c r="D487" s="58"/>
      <c r="E487" s="58"/>
      <c r="F487" s="58"/>
      <c r="G487" s="58"/>
      <c r="H487" s="58"/>
      <c r="I487" s="2" t="s">
        <v>61</v>
      </c>
      <c r="J487" s="58"/>
      <c r="K487" s="58"/>
      <c r="L487" s="58"/>
      <c r="M487" s="58"/>
    </row>
    <row r="488" spans="2:13" ht="18" customHeight="1" x14ac:dyDescent="0.3">
      <c r="B488" s="58" t="s">
        <v>83</v>
      </c>
      <c r="C488" s="58" t="s">
        <v>275</v>
      </c>
      <c r="D488" s="58">
        <v>5031021057976</v>
      </c>
      <c r="E488" s="58">
        <v>1</v>
      </c>
      <c r="F488" s="58" t="s">
        <v>59</v>
      </c>
      <c r="G488" s="58">
        <v>0.6</v>
      </c>
      <c r="H488" s="58">
        <v>0.6</v>
      </c>
      <c r="I488" s="2">
        <v>0.9</v>
      </c>
      <c r="J488" s="58" t="s">
        <v>793</v>
      </c>
      <c r="K488" s="58"/>
      <c r="L488" s="58"/>
      <c r="M488" s="58">
        <v>52466256</v>
      </c>
    </row>
    <row r="489" spans="2:13" ht="10.8" customHeight="1" x14ac:dyDescent="0.3">
      <c r="B489" s="58"/>
      <c r="C489" s="58"/>
      <c r="D489" s="58"/>
      <c r="E489" s="58"/>
      <c r="F489" s="58"/>
      <c r="G489" s="58"/>
      <c r="H489" s="58"/>
      <c r="I489" s="2" t="s">
        <v>61</v>
      </c>
      <c r="J489" s="58"/>
      <c r="K489" s="58"/>
      <c r="L489" s="58"/>
      <c r="M489" s="58"/>
    </row>
    <row r="490" spans="2:13" ht="18" customHeight="1" x14ac:dyDescent="0.3">
      <c r="B490" s="58" t="s">
        <v>83</v>
      </c>
      <c r="C490" s="58" t="s">
        <v>446</v>
      </c>
      <c r="D490" s="58">
        <v>5059512734236</v>
      </c>
      <c r="E490" s="58">
        <v>1</v>
      </c>
      <c r="F490" s="58" t="s">
        <v>59</v>
      </c>
      <c r="G490" s="58">
        <v>0.44</v>
      </c>
      <c r="H490" s="58">
        <v>0.44</v>
      </c>
      <c r="I490" s="2">
        <v>3.25</v>
      </c>
      <c r="J490" s="58" t="s">
        <v>806</v>
      </c>
      <c r="K490" s="58"/>
      <c r="L490" s="58"/>
      <c r="M490" s="58">
        <v>89934723</v>
      </c>
    </row>
    <row r="491" spans="2:13" ht="10.8" customHeight="1" x14ac:dyDescent="0.3">
      <c r="B491" s="58"/>
      <c r="C491" s="58"/>
      <c r="D491" s="58"/>
      <c r="E491" s="58"/>
      <c r="F491" s="58"/>
      <c r="G491" s="58"/>
      <c r="H491" s="58"/>
      <c r="I491" s="2" t="s">
        <v>61</v>
      </c>
      <c r="J491" s="58"/>
      <c r="K491" s="58"/>
      <c r="L491" s="58"/>
      <c r="M491" s="58"/>
    </row>
    <row r="492" spans="2:13" ht="10.8" customHeight="1" x14ac:dyDescent="0.3">
      <c r="B492" s="58" t="s">
        <v>83</v>
      </c>
      <c r="C492" s="58" t="s">
        <v>370</v>
      </c>
      <c r="D492" s="58">
        <v>10089156</v>
      </c>
      <c r="E492" s="58">
        <v>1</v>
      </c>
      <c r="F492" s="58" t="s">
        <v>59</v>
      </c>
      <c r="G492" s="58">
        <v>0.33</v>
      </c>
      <c r="H492" s="58">
        <v>0.33</v>
      </c>
      <c r="I492" s="2">
        <v>2.85</v>
      </c>
      <c r="J492" s="58" t="s">
        <v>775</v>
      </c>
      <c r="K492" s="58"/>
      <c r="L492" s="58"/>
      <c r="M492" s="58">
        <v>56533257</v>
      </c>
    </row>
    <row r="493" spans="2:13" ht="10.8" customHeight="1" x14ac:dyDescent="0.3">
      <c r="B493" s="58"/>
      <c r="C493" s="58"/>
      <c r="D493" s="58"/>
      <c r="E493" s="58"/>
      <c r="F493" s="58"/>
      <c r="G493" s="58"/>
      <c r="H493" s="58"/>
      <c r="I493" s="2" t="s">
        <v>61</v>
      </c>
      <c r="J493" s="58"/>
      <c r="K493" s="58"/>
      <c r="L493" s="58"/>
      <c r="M493" s="58"/>
    </row>
    <row r="494" spans="2:13" ht="10.8" customHeight="1" x14ac:dyDescent="0.3">
      <c r="B494" s="58" t="s">
        <v>83</v>
      </c>
      <c r="C494" s="58" t="s">
        <v>221</v>
      </c>
      <c r="D494" s="58">
        <v>50436729</v>
      </c>
      <c r="E494" s="58">
        <v>3</v>
      </c>
      <c r="F494" s="58" t="s">
        <v>59</v>
      </c>
      <c r="G494" s="58">
        <v>0.19</v>
      </c>
      <c r="H494" s="58">
        <v>0.56999999999999995</v>
      </c>
      <c r="I494" s="2">
        <v>2.75</v>
      </c>
      <c r="J494" s="58" t="s">
        <v>1064</v>
      </c>
      <c r="K494" s="58"/>
      <c r="L494" s="58"/>
      <c r="M494" s="58">
        <v>50349992</v>
      </c>
    </row>
    <row r="495" spans="2:13" ht="10.8" customHeight="1" x14ac:dyDescent="0.3">
      <c r="B495" s="58"/>
      <c r="C495" s="58"/>
      <c r="D495" s="58"/>
      <c r="E495" s="58"/>
      <c r="F495" s="58"/>
      <c r="G495" s="58"/>
      <c r="H495" s="58"/>
      <c r="I495" s="2" t="s">
        <v>61</v>
      </c>
      <c r="J495" s="58"/>
      <c r="K495" s="58"/>
      <c r="L495" s="58"/>
      <c r="M495" s="58"/>
    </row>
    <row r="496" spans="2:13" ht="18" customHeight="1" x14ac:dyDescent="0.3">
      <c r="B496" s="58" t="s">
        <v>83</v>
      </c>
      <c r="C496" s="58" t="s">
        <v>1000</v>
      </c>
      <c r="D496" s="58">
        <v>5059697715754</v>
      </c>
      <c r="E496" s="58">
        <v>1</v>
      </c>
      <c r="F496" s="58" t="s">
        <v>59</v>
      </c>
      <c r="G496" s="58">
        <v>0.44</v>
      </c>
      <c r="H496" s="58">
        <v>0.44</v>
      </c>
      <c r="I496" s="2">
        <v>4.5</v>
      </c>
      <c r="J496" s="58" t="s">
        <v>712</v>
      </c>
      <c r="K496" s="58"/>
      <c r="L496" s="58"/>
      <c r="M496" s="58">
        <v>91709654</v>
      </c>
    </row>
    <row r="497" spans="1:13" ht="10.8" customHeight="1" x14ac:dyDescent="0.3">
      <c r="B497" s="58"/>
      <c r="C497" s="58"/>
      <c r="D497" s="58"/>
      <c r="E497" s="58"/>
      <c r="F497" s="58"/>
      <c r="G497" s="58"/>
      <c r="H497" s="58"/>
      <c r="I497" s="2" t="s">
        <v>61</v>
      </c>
      <c r="J497" s="58"/>
      <c r="K497" s="58"/>
      <c r="L497" s="58"/>
      <c r="M497" s="58"/>
    </row>
    <row r="498" spans="1:13" ht="18" customHeight="1" x14ac:dyDescent="0.3">
      <c r="B498" s="58" t="s">
        <v>83</v>
      </c>
      <c r="C498" s="58" t="s">
        <v>137</v>
      </c>
      <c r="D498" s="58">
        <v>5057753859527</v>
      </c>
      <c r="E498" s="58">
        <v>2</v>
      </c>
      <c r="F498" s="58" t="s">
        <v>59</v>
      </c>
      <c r="G498" s="58">
        <v>0.37</v>
      </c>
      <c r="H498" s="58">
        <v>0.74</v>
      </c>
      <c r="I498" s="2">
        <v>3</v>
      </c>
      <c r="J498" s="58" t="s">
        <v>772</v>
      </c>
      <c r="K498" s="58"/>
      <c r="L498" s="58"/>
      <c r="M498" s="58">
        <v>86046333</v>
      </c>
    </row>
    <row r="499" spans="1:13" ht="10.8" customHeight="1" x14ac:dyDescent="0.3">
      <c r="B499" s="58"/>
      <c r="C499" s="58"/>
      <c r="D499" s="58"/>
      <c r="E499" s="58"/>
      <c r="F499" s="58"/>
      <c r="G499" s="58"/>
      <c r="H499" s="58"/>
      <c r="I499" s="2" t="s">
        <v>61</v>
      </c>
      <c r="J499" s="58"/>
      <c r="K499" s="58"/>
      <c r="L499" s="58"/>
      <c r="M499" s="58"/>
    </row>
    <row r="500" spans="1:13" ht="18" customHeight="1" x14ac:dyDescent="0.3">
      <c r="A500" s="3">
        <v>45483</v>
      </c>
      <c r="B500" s="58" t="s">
        <v>68</v>
      </c>
      <c r="C500" s="58" t="s">
        <v>171</v>
      </c>
      <c r="D500" s="58">
        <v>5022824240061</v>
      </c>
      <c r="E500" s="58">
        <v>5</v>
      </c>
      <c r="F500" s="58" t="s">
        <v>59</v>
      </c>
      <c r="G500" s="58">
        <v>0.5</v>
      </c>
      <c r="H500" s="58">
        <v>2.5099999999999998</v>
      </c>
      <c r="I500" s="2">
        <v>1.25</v>
      </c>
      <c r="J500" s="58" t="s">
        <v>1098</v>
      </c>
      <c r="K500" s="58"/>
      <c r="L500" s="58"/>
      <c r="M500" s="58">
        <v>61699364</v>
      </c>
    </row>
    <row r="501" spans="1:13" ht="10.8" customHeight="1" x14ac:dyDescent="0.3">
      <c r="B501" s="58"/>
      <c r="C501" s="58"/>
      <c r="D501" s="58"/>
      <c r="E501" s="58"/>
      <c r="F501" s="58"/>
      <c r="G501" s="58"/>
      <c r="H501" s="58"/>
      <c r="I501" s="2" t="s">
        <v>61</v>
      </c>
      <c r="J501" s="58"/>
      <c r="K501" s="58"/>
      <c r="L501" s="58"/>
      <c r="M501" s="58"/>
    </row>
    <row r="502" spans="1:13" ht="10.8" customHeight="1" x14ac:dyDescent="0.3">
      <c r="B502" s="58" t="s">
        <v>68</v>
      </c>
      <c r="C502" s="58" t="s">
        <v>79</v>
      </c>
      <c r="D502" s="58">
        <v>3269299</v>
      </c>
      <c r="E502" s="58">
        <v>2</v>
      </c>
      <c r="F502" s="58" t="s">
        <v>59</v>
      </c>
      <c r="G502" s="58">
        <v>0.09</v>
      </c>
      <c r="H502" s="58">
        <v>0.18</v>
      </c>
      <c r="I502" s="2">
        <v>1.1000000000000001</v>
      </c>
      <c r="J502" s="58" t="s">
        <v>726</v>
      </c>
      <c r="K502" s="58"/>
      <c r="L502" s="58"/>
      <c r="M502" s="58">
        <v>81301517</v>
      </c>
    </row>
    <row r="503" spans="1:13" ht="10.8" customHeight="1" x14ac:dyDescent="0.3">
      <c r="B503" s="58"/>
      <c r="C503" s="58"/>
      <c r="D503" s="58"/>
      <c r="E503" s="58"/>
      <c r="F503" s="58"/>
      <c r="G503" s="58"/>
      <c r="H503" s="58"/>
      <c r="I503" s="2" t="s">
        <v>61</v>
      </c>
      <c r="J503" s="58"/>
      <c r="K503" s="58"/>
      <c r="L503" s="58"/>
      <c r="M503" s="58"/>
    </row>
    <row r="504" spans="1:13" ht="10.8" customHeight="1" x14ac:dyDescent="0.3">
      <c r="B504" s="58" t="s">
        <v>68</v>
      </c>
      <c r="C504" s="58" t="s">
        <v>75</v>
      </c>
      <c r="D504" s="58">
        <v>3277621</v>
      </c>
      <c r="E504" s="58">
        <v>1</v>
      </c>
      <c r="F504" s="58" t="s">
        <v>59</v>
      </c>
      <c r="G504" s="58">
        <v>0.08</v>
      </c>
      <c r="H504" s="58">
        <v>0.08</v>
      </c>
      <c r="I504" s="2">
        <v>1.1000000000000001</v>
      </c>
      <c r="J504" s="58" t="s">
        <v>900</v>
      </c>
      <c r="K504" s="58"/>
      <c r="L504" s="58"/>
      <c r="M504" s="58">
        <v>83688234</v>
      </c>
    </row>
    <row r="505" spans="1:13" ht="10.8" customHeight="1" x14ac:dyDescent="0.3">
      <c r="B505" s="58"/>
      <c r="C505" s="58"/>
      <c r="D505" s="58"/>
      <c r="E505" s="58"/>
      <c r="F505" s="58"/>
      <c r="G505" s="58"/>
      <c r="H505" s="58"/>
      <c r="I505" s="2" t="s">
        <v>61</v>
      </c>
      <c r="J505" s="58"/>
      <c r="K505" s="58"/>
      <c r="L505" s="58"/>
      <c r="M505" s="58"/>
    </row>
    <row r="506" spans="1:13" ht="18" customHeight="1" x14ac:dyDescent="0.3">
      <c r="B506" s="58" t="s">
        <v>68</v>
      </c>
      <c r="C506" s="58" t="s">
        <v>560</v>
      </c>
      <c r="D506" s="58">
        <v>5050179876512</v>
      </c>
      <c r="E506" s="58">
        <v>4</v>
      </c>
      <c r="F506" s="58" t="s">
        <v>59</v>
      </c>
      <c r="G506" s="58">
        <v>0.41</v>
      </c>
      <c r="H506" s="58">
        <v>1.63</v>
      </c>
      <c r="I506" s="2">
        <v>0.89</v>
      </c>
      <c r="J506" s="58" t="s">
        <v>952</v>
      </c>
      <c r="K506" s="58"/>
      <c r="L506" s="58"/>
      <c r="M506" s="58">
        <v>55763124</v>
      </c>
    </row>
    <row r="507" spans="1:13" ht="10.8" customHeight="1" x14ac:dyDescent="0.3">
      <c r="B507" s="58"/>
      <c r="C507" s="58"/>
      <c r="D507" s="58"/>
      <c r="E507" s="58"/>
      <c r="F507" s="58"/>
      <c r="G507" s="58"/>
      <c r="H507" s="58"/>
      <c r="I507" s="2" t="s">
        <v>61</v>
      </c>
      <c r="J507" s="58"/>
      <c r="K507" s="58"/>
      <c r="L507" s="58"/>
      <c r="M507" s="58"/>
    </row>
    <row r="508" spans="1:13" ht="10.8" customHeight="1" x14ac:dyDescent="0.3">
      <c r="B508" s="58" t="s">
        <v>68</v>
      </c>
      <c r="C508" s="58" t="s">
        <v>76</v>
      </c>
      <c r="D508" s="58">
        <v>3063330</v>
      </c>
      <c r="E508" s="58">
        <v>7</v>
      </c>
      <c r="F508" s="58" t="s">
        <v>59</v>
      </c>
      <c r="G508" s="58">
        <v>0.08</v>
      </c>
      <c r="H508" s="58">
        <v>0.56000000000000005</v>
      </c>
      <c r="I508" s="2">
        <v>1.1000000000000001</v>
      </c>
      <c r="J508" s="58" t="s">
        <v>1037</v>
      </c>
      <c r="K508" s="58"/>
      <c r="L508" s="58"/>
      <c r="M508" s="58">
        <v>67880462</v>
      </c>
    </row>
    <row r="509" spans="1:13" ht="10.8" customHeight="1" x14ac:dyDescent="0.3">
      <c r="B509" s="58"/>
      <c r="C509" s="58"/>
      <c r="D509" s="58"/>
      <c r="E509" s="58"/>
      <c r="F509" s="58"/>
      <c r="G509" s="58"/>
      <c r="H509" s="58"/>
      <c r="I509" s="2" t="s">
        <v>61</v>
      </c>
      <c r="J509" s="58"/>
      <c r="K509" s="58"/>
      <c r="L509" s="58"/>
      <c r="M509" s="58"/>
    </row>
    <row r="510" spans="1:13" ht="18" customHeight="1" x14ac:dyDescent="0.3">
      <c r="B510" s="58" t="s">
        <v>68</v>
      </c>
      <c r="C510" s="58" t="s">
        <v>288</v>
      </c>
      <c r="D510" s="58">
        <v>5059512740725</v>
      </c>
      <c r="E510" s="58">
        <v>1</v>
      </c>
      <c r="F510" s="58" t="s">
        <v>59</v>
      </c>
      <c r="G510" s="58">
        <v>0.51</v>
      </c>
      <c r="H510" s="58">
        <v>0.51</v>
      </c>
      <c r="I510" s="2">
        <v>2.2000000000000002</v>
      </c>
      <c r="J510" s="58" t="s">
        <v>726</v>
      </c>
      <c r="K510" s="58"/>
      <c r="L510" s="58"/>
      <c r="M510" s="58">
        <v>88893942</v>
      </c>
    </row>
    <row r="511" spans="1:13" ht="10.8" customHeight="1" x14ac:dyDescent="0.3">
      <c r="B511" s="58"/>
      <c r="C511" s="58"/>
      <c r="D511" s="58"/>
      <c r="E511" s="58"/>
      <c r="F511" s="58"/>
      <c r="G511" s="58"/>
      <c r="H511" s="58"/>
      <c r="I511" s="2" t="s">
        <v>61</v>
      </c>
      <c r="J511" s="58"/>
      <c r="K511" s="58"/>
      <c r="L511" s="58"/>
      <c r="M511" s="58"/>
    </row>
    <row r="512" spans="1:13" ht="18" customHeight="1" x14ac:dyDescent="0.3">
      <c r="B512" s="58" t="s">
        <v>68</v>
      </c>
      <c r="C512" s="58" t="s">
        <v>463</v>
      </c>
      <c r="D512" s="58">
        <v>5010044004112</v>
      </c>
      <c r="E512" s="58">
        <v>1</v>
      </c>
      <c r="F512" s="58" t="s">
        <v>59</v>
      </c>
      <c r="G512" s="58">
        <v>0.35</v>
      </c>
      <c r="H512" s="58">
        <v>0.35</v>
      </c>
      <c r="I512" s="2">
        <v>1.65</v>
      </c>
      <c r="J512" s="58" t="s">
        <v>863</v>
      </c>
      <c r="K512" s="58"/>
      <c r="L512" s="58"/>
      <c r="M512" s="58">
        <v>67552776</v>
      </c>
    </row>
    <row r="513" spans="2:13" ht="10.8" customHeight="1" x14ac:dyDescent="0.3">
      <c r="B513" s="58"/>
      <c r="C513" s="58"/>
      <c r="D513" s="58"/>
      <c r="E513" s="58"/>
      <c r="F513" s="58"/>
      <c r="G513" s="58"/>
      <c r="H513" s="58"/>
      <c r="I513" s="2" t="s">
        <v>61</v>
      </c>
      <c r="J513" s="58"/>
      <c r="K513" s="58"/>
      <c r="L513" s="58"/>
      <c r="M513" s="58"/>
    </row>
    <row r="514" spans="2:13" ht="10.8" customHeight="1" x14ac:dyDescent="0.3">
      <c r="B514" s="58" t="s">
        <v>57</v>
      </c>
      <c r="C514" s="58" t="s">
        <v>66</v>
      </c>
      <c r="D514" s="58">
        <v>3474433</v>
      </c>
      <c r="E514" s="58">
        <v>1</v>
      </c>
      <c r="F514" s="58" t="s">
        <v>59</v>
      </c>
      <c r="G514" s="58">
        <v>0.1</v>
      </c>
      <c r="H514" s="58">
        <v>0.1</v>
      </c>
      <c r="I514" s="2">
        <v>1.3</v>
      </c>
      <c r="J514" s="58" t="s">
        <v>718</v>
      </c>
      <c r="K514" s="58"/>
      <c r="L514" s="58"/>
      <c r="M514" s="58">
        <v>91258893</v>
      </c>
    </row>
    <row r="515" spans="2:13" ht="10.8" customHeight="1" x14ac:dyDescent="0.3">
      <c r="B515" s="58"/>
      <c r="C515" s="58"/>
      <c r="D515" s="58"/>
      <c r="E515" s="58"/>
      <c r="F515" s="58"/>
      <c r="G515" s="58"/>
      <c r="H515" s="58"/>
      <c r="I515" s="2" t="s">
        <v>61</v>
      </c>
      <c r="J515" s="58"/>
      <c r="K515" s="58"/>
      <c r="L515" s="58"/>
      <c r="M515" s="58"/>
    </row>
    <row r="516" spans="2:13" ht="10.8" customHeight="1" x14ac:dyDescent="0.3">
      <c r="B516" s="58" t="s">
        <v>57</v>
      </c>
      <c r="C516" s="58" t="s">
        <v>301</v>
      </c>
      <c r="D516" s="58">
        <v>10008232</v>
      </c>
      <c r="E516" s="58">
        <v>2</v>
      </c>
      <c r="F516" s="58" t="s">
        <v>59</v>
      </c>
      <c r="G516" s="58">
        <v>0.22</v>
      </c>
      <c r="H516" s="58">
        <v>0.44</v>
      </c>
      <c r="I516" s="2">
        <v>1.4</v>
      </c>
      <c r="J516" s="58" t="s">
        <v>803</v>
      </c>
      <c r="K516" s="58"/>
      <c r="L516" s="58"/>
      <c r="M516" s="58">
        <v>66869616</v>
      </c>
    </row>
    <row r="517" spans="2:13" ht="10.8" customHeight="1" x14ac:dyDescent="0.3">
      <c r="B517" s="58"/>
      <c r="C517" s="58"/>
      <c r="D517" s="58"/>
      <c r="E517" s="58"/>
      <c r="F517" s="58"/>
      <c r="G517" s="58"/>
      <c r="H517" s="58"/>
      <c r="I517" s="2" t="s">
        <v>61</v>
      </c>
      <c r="J517" s="58"/>
      <c r="K517" s="58"/>
      <c r="L517" s="58"/>
      <c r="M517" s="58"/>
    </row>
    <row r="518" spans="2:13" ht="10.8" customHeight="1" x14ac:dyDescent="0.3">
      <c r="B518" s="58" t="s">
        <v>57</v>
      </c>
      <c r="C518" s="58" t="s">
        <v>211</v>
      </c>
      <c r="D518" s="58">
        <v>3250020</v>
      </c>
      <c r="E518" s="58">
        <v>1</v>
      </c>
      <c r="F518" s="58" t="s">
        <v>59</v>
      </c>
      <c r="G518" s="58">
        <v>0.69</v>
      </c>
      <c r="H518" s="58">
        <v>0.69</v>
      </c>
      <c r="I518" s="2">
        <v>1.7</v>
      </c>
      <c r="J518" s="58" t="s">
        <v>710</v>
      </c>
      <c r="K518" s="58"/>
      <c r="L518" s="58"/>
      <c r="M518" s="58">
        <v>77116489</v>
      </c>
    </row>
    <row r="519" spans="2:13" ht="10.8" customHeight="1" x14ac:dyDescent="0.3">
      <c r="B519" s="58"/>
      <c r="C519" s="58"/>
      <c r="D519" s="58"/>
      <c r="E519" s="58"/>
      <c r="F519" s="58"/>
      <c r="G519" s="58"/>
      <c r="H519" s="58"/>
      <c r="I519" s="2" t="s">
        <v>61</v>
      </c>
      <c r="J519" s="58"/>
      <c r="K519" s="58"/>
      <c r="L519" s="58"/>
      <c r="M519" s="58"/>
    </row>
    <row r="520" spans="2:13" ht="10.8" customHeight="1" x14ac:dyDescent="0.3">
      <c r="B520" s="58" t="s">
        <v>57</v>
      </c>
      <c r="C520" s="58" t="s">
        <v>209</v>
      </c>
      <c r="D520" s="58">
        <v>10004685</v>
      </c>
      <c r="E520" s="58">
        <v>4</v>
      </c>
      <c r="F520" s="58" t="s">
        <v>59</v>
      </c>
      <c r="G520" s="58">
        <v>0.21</v>
      </c>
      <c r="H520" s="58">
        <v>0.85</v>
      </c>
      <c r="I520" s="2">
        <v>1.4</v>
      </c>
      <c r="J520" s="58" t="s">
        <v>1099</v>
      </c>
      <c r="K520" s="58"/>
      <c r="L520" s="58"/>
      <c r="M520" s="58">
        <v>66081902</v>
      </c>
    </row>
    <row r="521" spans="2:13" ht="10.8" customHeight="1" x14ac:dyDescent="0.3">
      <c r="B521" s="58"/>
      <c r="C521" s="58"/>
      <c r="D521" s="58"/>
      <c r="E521" s="58"/>
      <c r="F521" s="58"/>
      <c r="G521" s="58"/>
      <c r="H521" s="58"/>
      <c r="I521" s="2" t="s">
        <v>61</v>
      </c>
      <c r="J521" s="58"/>
      <c r="K521" s="58"/>
      <c r="L521" s="58"/>
      <c r="M521" s="58"/>
    </row>
    <row r="522" spans="2:13" ht="10.8" customHeight="1" x14ac:dyDescent="0.3">
      <c r="B522" s="58" t="s">
        <v>57</v>
      </c>
      <c r="C522" s="58" t="s">
        <v>305</v>
      </c>
      <c r="D522" s="58">
        <v>10065907</v>
      </c>
      <c r="E522" s="58">
        <v>2</v>
      </c>
      <c r="F522" s="58" t="s">
        <v>59</v>
      </c>
      <c r="G522" s="58">
        <v>0.22</v>
      </c>
      <c r="H522" s="58">
        <v>0.45</v>
      </c>
      <c r="I522" s="2">
        <v>1.4</v>
      </c>
      <c r="J522" s="58" t="s">
        <v>803</v>
      </c>
      <c r="K522" s="58"/>
      <c r="L522" s="58"/>
      <c r="M522" s="58">
        <v>51996033</v>
      </c>
    </row>
    <row r="523" spans="2:13" ht="10.8" customHeight="1" x14ac:dyDescent="0.3">
      <c r="B523" s="58"/>
      <c r="C523" s="58"/>
      <c r="D523" s="58"/>
      <c r="E523" s="58"/>
      <c r="F523" s="58"/>
      <c r="G523" s="58"/>
      <c r="H523" s="58"/>
      <c r="I523" s="2" t="s">
        <v>61</v>
      </c>
      <c r="J523" s="58"/>
      <c r="K523" s="58"/>
      <c r="L523" s="58"/>
      <c r="M523" s="58"/>
    </row>
    <row r="524" spans="2:13" ht="10.8" customHeight="1" x14ac:dyDescent="0.3">
      <c r="B524" s="58" t="s">
        <v>57</v>
      </c>
      <c r="C524" s="58" t="s">
        <v>326</v>
      </c>
      <c r="D524" s="58">
        <v>3268650</v>
      </c>
      <c r="E524" s="58">
        <v>2</v>
      </c>
      <c r="F524" s="58" t="s">
        <v>59</v>
      </c>
      <c r="G524" s="58">
        <v>0.02</v>
      </c>
      <c r="H524" s="58">
        <v>0.04</v>
      </c>
      <c r="I524" s="2">
        <v>0.85</v>
      </c>
      <c r="J524" s="58" t="s">
        <v>710</v>
      </c>
      <c r="K524" s="58"/>
      <c r="L524" s="58"/>
      <c r="M524" s="58">
        <v>81203680</v>
      </c>
    </row>
    <row r="525" spans="2:13" ht="10.8" customHeight="1" x14ac:dyDescent="0.3">
      <c r="B525" s="58"/>
      <c r="C525" s="58"/>
      <c r="D525" s="58"/>
      <c r="E525" s="58"/>
      <c r="F525" s="58"/>
      <c r="G525" s="58"/>
      <c r="H525" s="58"/>
      <c r="I525" s="2" t="s">
        <v>61</v>
      </c>
      <c r="J525" s="58"/>
      <c r="K525" s="58"/>
      <c r="L525" s="58"/>
      <c r="M525" s="58"/>
    </row>
    <row r="526" spans="2:13" ht="10.8" customHeight="1" x14ac:dyDescent="0.3">
      <c r="B526" s="58" t="s">
        <v>57</v>
      </c>
      <c r="C526" s="58" t="s">
        <v>485</v>
      </c>
      <c r="D526" s="58">
        <v>3282670</v>
      </c>
      <c r="E526" s="58">
        <v>1</v>
      </c>
      <c r="F526" s="58" t="s">
        <v>59</v>
      </c>
      <c r="G526" s="58">
        <v>0.1</v>
      </c>
      <c r="H526" s="58">
        <v>0.1</v>
      </c>
      <c r="I526" s="2">
        <v>1.35</v>
      </c>
      <c r="J526" s="58" t="s">
        <v>773</v>
      </c>
      <c r="K526" s="58"/>
      <c r="L526" s="58"/>
      <c r="M526" s="58">
        <v>85011704</v>
      </c>
    </row>
    <row r="527" spans="2:13" ht="10.8" customHeight="1" x14ac:dyDescent="0.3">
      <c r="B527" s="58"/>
      <c r="C527" s="58"/>
      <c r="D527" s="58"/>
      <c r="E527" s="58"/>
      <c r="F527" s="58"/>
      <c r="G527" s="58"/>
      <c r="H527" s="58"/>
      <c r="I527" s="2" t="s">
        <v>61</v>
      </c>
      <c r="J527" s="58"/>
      <c r="K527" s="58"/>
      <c r="L527" s="58"/>
      <c r="M527" s="58"/>
    </row>
    <row r="528" spans="2:13" ht="18" customHeight="1" x14ac:dyDescent="0.3">
      <c r="B528" s="58" t="s">
        <v>83</v>
      </c>
      <c r="C528" s="58" t="s">
        <v>507</v>
      </c>
      <c r="D528" s="58">
        <v>5057967620920</v>
      </c>
      <c r="E528" s="58">
        <v>4</v>
      </c>
      <c r="F528" s="58" t="s">
        <v>59</v>
      </c>
      <c r="G528" s="58">
        <v>0.14000000000000001</v>
      </c>
      <c r="H528" s="58">
        <v>0.54</v>
      </c>
      <c r="I528" s="2">
        <v>1.45</v>
      </c>
      <c r="J528" s="58" t="s">
        <v>780</v>
      </c>
      <c r="K528" s="58"/>
      <c r="L528" s="58"/>
      <c r="M528" s="58">
        <v>86776897</v>
      </c>
    </row>
    <row r="529" spans="2:13" ht="10.8" customHeight="1" x14ac:dyDescent="0.3">
      <c r="B529" s="58"/>
      <c r="C529" s="58"/>
      <c r="D529" s="58"/>
      <c r="E529" s="58"/>
      <c r="F529" s="58"/>
      <c r="G529" s="58"/>
      <c r="H529" s="58"/>
      <c r="I529" s="2" t="s">
        <v>61</v>
      </c>
      <c r="J529" s="58"/>
      <c r="K529" s="58"/>
      <c r="L529" s="58"/>
      <c r="M529" s="58"/>
    </row>
    <row r="530" spans="2:13" ht="18" customHeight="1" x14ac:dyDescent="0.3">
      <c r="B530" s="58" t="s">
        <v>83</v>
      </c>
      <c r="C530" s="58" t="s">
        <v>388</v>
      </c>
      <c r="D530" s="58">
        <v>5030756005818</v>
      </c>
      <c r="E530" s="58">
        <v>1</v>
      </c>
      <c r="F530" s="58" t="s">
        <v>59</v>
      </c>
      <c r="G530" s="58">
        <v>0.23</v>
      </c>
      <c r="H530" s="58">
        <v>0.23</v>
      </c>
      <c r="I530" s="2">
        <v>2</v>
      </c>
      <c r="J530" s="58" t="s">
        <v>855</v>
      </c>
      <c r="K530" s="58"/>
      <c r="L530" s="58"/>
      <c r="M530" s="58">
        <v>87178440</v>
      </c>
    </row>
    <row r="531" spans="2:13" ht="10.8" customHeight="1" x14ac:dyDescent="0.3">
      <c r="B531" s="58"/>
      <c r="C531" s="58"/>
      <c r="D531" s="58"/>
      <c r="E531" s="58"/>
      <c r="F531" s="58"/>
      <c r="G531" s="58"/>
      <c r="H531" s="58"/>
      <c r="I531" s="2" t="s">
        <v>61</v>
      </c>
      <c r="J531" s="58"/>
      <c r="K531" s="58"/>
      <c r="L531" s="58"/>
      <c r="M531" s="58"/>
    </row>
    <row r="532" spans="2:13" ht="18" customHeight="1" x14ac:dyDescent="0.3">
      <c r="B532" s="58" t="s">
        <v>83</v>
      </c>
      <c r="C532" s="58" t="s">
        <v>1028</v>
      </c>
      <c r="D532" s="58">
        <v>3329770065550</v>
      </c>
      <c r="E532" s="58">
        <v>5</v>
      </c>
      <c r="F532" s="58" t="s">
        <v>59</v>
      </c>
      <c r="G532" s="58">
        <v>0.3</v>
      </c>
      <c r="H532" s="58">
        <v>1.49</v>
      </c>
      <c r="I532" s="2">
        <v>2.1</v>
      </c>
      <c r="J532" s="58" t="s">
        <v>1006</v>
      </c>
      <c r="K532" s="58"/>
      <c r="L532" s="58"/>
      <c r="M532" s="58">
        <v>86018632</v>
      </c>
    </row>
    <row r="533" spans="2:13" ht="10.8" customHeight="1" x14ac:dyDescent="0.3">
      <c r="B533" s="58"/>
      <c r="C533" s="58"/>
      <c r="D533" s="58"/>
      <c r="E533" s="58"/>
      <c r="F533" s="58"/>
      <c r="G533" s="58"/>
      <c r="H533" s="58"/>
      <c r="I533" s="2" t="s">
        <v>61</v>
      </c>
      <c r="J533" s="58"/>
      <c r="K533" s="58"/>
      <c r="L533" s="58"/>
      <c r="M533" s="58"/>
    </row>
    <row r="534" spans="2:13" ht="10.8" customHeight="1" x14ac:dyDescent="0.3">
      <c r="B534" s="58" t="s">
        <v>83</v>
      </c>
      <c r="C534" s="58" t="s">
        <v>271</v>
      </c>
      <c r="D534" s="58">
        <v>3057124</v>
      </c>
      <c r="E534" s="58">
        <v>1</v>
      </c>
      <c r="F534" s="58" t="s">
        <v>59</v>
      </c>
      <c r="G534" s="58">
        <v>0.25</v>
      </c>
      <c r="H534" s="58">
        <v>0.25</v>
      </c>
      <c r="I534" s="2">
        <v>3.25</v>
      </c>
      <c r="J534" s="58" t="s">
        <v>958</v>
      </c>
      <c r="K534" s="58"/>
      <c r="L534" s="58"/>
      <c r="M534" s="58">
        <v>55184792</v>
      </c>
    </row>
    <row r="535" spans="2:13" ht="10.8" customHeight="1" x14ac:dyDescent="0.3">
      <c r="B535" s="58"/>
      <c r="C535" s="58"/>
      <c r="D535" s="58"/>
      <c r="E535" s="58"/>
      <c r="F535" s="58"/>
      <c r="G535" s="58"/>
      <c r="H535" s="58"/>
      <c r="I535" s="2" t="s">
        <v>61</v>
      </c>
      <c r="J535" s="58"/>
      <c r="K535" s="58"/>
      <c r="L535" s="58"/>
      <c r="M535" s="58"/>
    </row>
    <row r="536" spans="2:13" ht="18" customHeight="1" x14ac:dyDescent="0.3">
      <c r="B536" s="58" t="s">
        <v>83</v>
      </c>
      <c r="C536" s="58" t="s">
        <v>156</v>
      </c>
      <c r="D536" s="58">
        <v>5015326100087</v>
      </c>
      <c r="E536" s="58">
        <v>1</v>
      </c>
      <c r="F536" s="58" t="s">
        <v>59</v>
      </c>
      <c r="G536" s="58">
        <v>1.06</v>
      </c>
      <c r="H536" s="58">
        <v>1.06</v>
      </c>
      <c r="I536" s="2">
        <v>2.15</v>
      </c>
      <c r="J536" s="58" t="s">
        <v>855</v>
      </c>
      <c r="K536" s="58"/>
      <c r="L536" s="58"/>
      <c r="M536" s="58">
        <v>52544164</v>
      </c>
    </row>
    <row r="537" spans="2:13" ht="10.8" customHeight="1" x14ac:dyDescent="0.3">
      <c r="B537" s="58"/>
      <c r="C537" s="58"/>
      <c r="D537" s="58"/>
      <c r="E537" s="58"/>
      <c r="F537" s="58"/>
      <c r="G537" s="58"/>
      <c r="H537" s="58"/>
      <c r="I537" s="2" t="s">
        <v>61</v>
      </c>
      <c r="J537" s="58"/>
      <c r="K537" s="58"/>
      <c r="L537" s="58"/>
      <c r="M537" s="58"/>
    </row>
    <row r="538" spans="2:13" ht="18" customHeight="1" x14ac:dyDescent="0.3">
      <c r="B538" s="58" t="s">
        <v>83</v>
      </c>
      <c r="C538" s="58" t="s">
        <v>256</v>
      </c>
      <c r="D538" s="58">
        <v>5059697257407</v>
      </c>
      <c r="E538" s="58">
        <v>1</v>
      </c>
      <c r="F538" s="58" t="s">
        <v>59</v>
      </c>
      <c r="G538" s="58">
        <v>0.11</v>
      </c>
      <c r="H538" s="58">
        <v>0.11</v>
      </c>
      <c r="I538" s="2">
        <v>2.25</v>
      </c>
      <c r="J538" s="58" t="s">
        <v>845</v>
      </c>
      <c r="K538" s="58"/>
      <c r="L538" s="58"/>
      <c r="M538" s="58">
        <v>89985155</v>
      </c>
    </row>
    <row r="539" spans="2:13" ht="10.8" customHeight="1" x14ac:dyDescent="0.3">
      <c r="B539" s="58"/>
      <c r="C539" s="58"/>
      <c r="D539" s="58"/>
      <c r="E539" s="58"/>
      <c r="F539" s="58"/>
      <c r="G539" s="58"/>
      <c r="H539" s="58"/>
      <c r="I539" s="2" t="s">
        <v>61</v>
      </c>
      <c r="J539" s="58"/>
      <c r="K539" s="58"/>
      <c r="L539" s="58"/>
      <c r="M539" s="58"/>
    </row>
    <row r="540" spans="2:13" ht="18" customHeight="1" x14ac:dyDescent="0.3">
      <c r="B540" s="58" t="s">
        <v>83</v>
      </c>
      <c r="C540" s="58" t="s">
        <v>1100</v>
      </c>
      <c r="D540" s="58">
        <v>5057967575824</v>
      </c>
      <c r="E540" s="58">
        <v>1</v>
      </c>
      <c r="F540" s="58" t="s">
        <v>59</v>
      </c>
      <c r="G540" s="58">
        <v>0.38</v>
      </c>
      <c r="H540" s="58">
        <v>0.38</v>
      </c>
      <c r="I540" s="2">
        <v>3.7</v>
      </c>
      <c r="J540" s="58" t="s">
        <v>804</v>
      </c>
      <c r="K540" s="58"/>
      <c r="L540" s="58"/>
      <c r="M540" s="58">
        <v>86713097</v>
      </c>
    </row>
    <row r="541" spans="2:13" ht="10.8" customHeight="1" x14ac:dyDescent="0.3">
      <c r="B541" s="58"/>
      <c r="C541" s="58"/>
      <c r="D541" s="58"/>
      <c r="E541" s="58"/>
      <c r="F541" s="58"/>
      <c r="G541" s="58"/>
      <c r="H541" s="58"/>
      <c r="I541" s="2" t="s">
        <v>61</v>
      </c>
      <c r="J541" s="58"/>
      <c r="K541" s="58"/>
      <c r="L541" s="58"/>
      <c r="M541" s="58"/>
    </row>
    <row r="542" spans="2:13" ht="18" customHeight="1" x14ac:dyDescent="0.3">
      <c r="B542" s="58" t="s">
        <v>83</v>
      </c>
      <c r="C542" s="58" t="s">
        <v>771</v>
      </c>
      <c r="D542" s="58">
        <v>5056138201760</v>
      </c>
      <c r="E542" s="58">
        <v>3</v>
      </c>
      <c r="F542" s="58" t="s">
        <v>59</v>
      </c>
      <c r="G542" s="58">
        <v>0.1</v>
      </c>
      <c r="H542" s="58">
        <v>0.3</v>
      </c>
      <c r="I542" s="2">
        <v>1</v>
      </c>
      <c r="J542" s="58" t="s">
        <v>795</v>
      </c>
      <c r="K542" s="58"/>
      <c r="L542" s="58"/>
      <c r="M542" s="58">
        <v>91268852</v>
      </c>
    </row>
    <row r="543" spans="2:13" ht="10.8" customHeight="1" x14ac:dyDescent="0.3">
      <c r="B543" s="58"/>
      <c r="C543" s="58"/>
      <c r="D543" s="58"/>
      <c r="E543" s="58"/>
      <c r="F543" s="58"/>
      <c r="G543" s="58"/>
      <c r="H543" s="58"/>
      <c r="I543" s="2" t="s">
        <v>61</v>
      </c>
      <c r="J543" s="58"/>
      <c r="K543" s="58"/>
      <c r="L543" s="58"/>
      <c r="M543" s="58"/>
    </row>
    <row r="544" spans="2:13" ht="10.8" customHeight="1" x14ac:dyDescent="0.3">
      <c r="B544" s="58" t="s">
        <v>83</v>
      </c>
      <c r="C544" s="58" t="s">
        <v>475</v>
      </c>
      <c r="D544" s="58">
        <v>3281062</v>
      </c>
      <c r="E544" s="58">
        <v>1</v>
      </c>
      <c r="F544" s="58" t="s">
        <v>59</v>
      </c>
      <c r="G544" s="58">
        <v>0.19</v>
      </c>
      <c r="H544" s="58">
        <v>0.19</v>
      </c>
      <c r="I544" s="2">
        <v>2.85</v>
      </c>
      <c r="J544" s="58" t="s">
        <v>775</v>
      </c>
      <c r="K544" s="58"/>
      <c r="L544" s="58"/>
      <c r="M544" s="58">
        <v>84810388</v>
      </c>
    </row>
    <row r="545" spans="1:13" ht="10.8" customHeight="1" x14ac:dyDescent="0.3">
      <c r="B545" s="58"/>
      <c r="C545" s="58"/>
      <c r="D545" s="58"/>
      <c r="E545" s="58"/>
      <c r="F545" s="58"/>
      <c r="G545" s="58"/>
      <c r="H545" s="58"/>
      <c r="I545" s="2" t="s">
        <v>61</v>
      </c>
      <c r="J545" s="58"/>
      <c r="K545" s="58"/>
      <c r="L545" s="58"/>
      <c r="M545" s="58"/>
    </row>
    <row r="546" spans="1:13" ht="18" customHeight="1" x14ac:dyDescent="0.3">
      <c r="B546" s="58" t="s">
        <v>83</v>
      </c>
      <c r="C546" s="58" t="s">
        <v>338</v>
      </c>
      <c r="D546" s="58">
        <v>5010084103677</v>
      </c>
      <c r="E546" s="58">
        <v>3</v>
      </c>
      <c r="F546" s="58" t="s">
        <v>59</v>
      </c>
      <c r="G546" s="58">
        <v>0.36</v>
      </c>
      <c r="H546" s="58">
        <v>1.07</v>
      </c>
      <c r="I546" s="2">
        <v>1.85</v>
      </c>
      <c r="J546" s="58" t="s">
        <v>1068</v>
      </c>
      <c r="K546" s="58"/>
      <c r="L546" s="58"/>
      <c r="M546" s="58">
        <v>51780081</v>
      </c>
    </row>
    <row r="547" spans="1:13" ht="10.8" customHeight="1" x14ac:dyDescent="0.3">
      <c r="B547" s="58"/>
      <c r="C547" s="58"/>
      <c r="D547" s="58"/>
      <c r="E547" s="58"/>
      <c r="F547" s="58"/>
      <c r="G547" s="58"/>
      <c r="H547" s="58"/>
      <c r="I547" s="2" t="s">
        <v>61</v>
      </c>
      <c r="J547" s="58"/>
      <c r="K547" s="58"/>
      <c r="L547" s="58"/>
      <c r="M547" s="58"/>
    </row>
    <row r="548" spans="1:13" ht="18" customHeight="1" x14ac:dyDescent="0.3">
      <c r="A548" s="3">
        <v>45484</v>
      </c>
      <c r="B548" s="58" t="s">
        <v>68</v>
      </c>
      <c r="C548" s="58" t="s">
        <v>217</v>
      </c>
      <c r="D548" s="58">
        <v>5057545889619</v>
      </c>
      <c r="E548" s="58">
        <v>2</v>
      </c>
      <c r="F548" s="58" t="s">
        <v>59</v>
      </c>
      <c r="G548" s="58">
        <v>0.3</v>
      </c>
      <c r="H548" s="58">
        <v>0.59</v>
      </c>
      <c r="I548" s="2">
        <v>0.8</v>
      </c>
      <c r="J548" s="58" t="s">
        <v>810</v>
      </c>
      <c r="K548" s="58"/>
      <c r="L548" s="58"/>
      <c r="M548" s="58">
        <v>84827904</v>
      </c>
    </row>
    <row r="549" spans="1:13" ht="10.8" customHeight="1" x14ac:dyDescent="0.3">
      <c r="B549" s="58"/>
      <c r="C549" s="58"/>
      <c r="D549" s="58"/>
      <c r="E549" s="58"/>
      <c r="F549" s="58"/>
      <c r="G549" s="58"/>
      <c r="H549" s="58"/>
      <c r="I549" s="2" t="s">
        <v>61</v>
      </c>
      <c r="J549" s="58"/>
      <c r="K549" s="58"/>
      <c r="L549" s="58"/>
      <c r="M549" s="58"/>
    </row>
    <row r="550" spans="1:13" ht="18" customHeight="1" x14ac:dyDescent="0.3">
      <c r="B550" s="58" t="s">
        <v>68</v>
      </c>
      <c r="C550" s="58" t="s">
        <v>463</v>
      </c>
      <c r="D550" s="58">
        <v>5010044004112</v>
      </c>
      <c r="E550" s="58">
        <v>1</v>
      </c>
      <c r="F550" s="58" t="s">
        <v>59</v>
      </c>
      <c r="G550" s="58">
        <v>0.35</v>
      </c>
      <c r="H550" s="58">
        <v>0.35</v>
      </c>
      <c r="I550" s="2">
        <v>1.65</v>
      </c>
      <c r="J550" s="58" t="s">
        <v>863</v>
      </c>
      <c r="K550" s="58"/>
      <c r="L550" s="58"/>
      <c r="M550" s="58">
        <v>67552776</v>
      </c>
    </row>
    <row r="551" spans="1:13" ht="10.8" customHeight="1" x14ac:dyDescent="0.3">
      <c r="B551" s="58"/>
      <c r="C551" s="58"/>
      <c r="D551" s="58"/>
      <c r="E551" s="58"/>
      <c r="F551" s="58"/>
      <c r="G551" s="58"/>
      <c r="H551" s="58"/>
      <c r="I551" s="2" t="s">
        <v>61</v>
      </c>
      <c r="J551" s="58"/>
      <c r="K551" s="58"/>
      <c r="L551" s="58"/>
      <c r="M551" s="58"/>
    </row>
    <row r="552" spans="1:13" ht="18" customHeight="1" x14ac:dyDescent="0.3">
      <c r="B552" s="58" t="s">
        <v>68</v>
      </c>
      <c r="C552" s="58" t="s">
        <v>224</v>
      </c>
      <c r="D552" s="58">
        <v>5054268028660</v>
      </c>
      <c r="E552" s="58">
        <v>1</v>
      </c>
      <c r="F552" s="58" t="s">
        <v>59</v>
      </c>
      <c r="G552" s="58">
        <v>0.46</v>
      </c>
      <c r="H552" s="58">
        <v>0.46</v>
      </c>
      <c r="I552" s="2">
        <v>1.3</v>
      </c>
      <c r="J552" s="58" t="s">
        <v>718</v>
      </c>
      <c r="K552" s="58"/>
      <c r="L552" s="58"/>
      <c r="M552" s="58">
        <v>76298245</v>
      </c>
    </row>
    <row r="553" spans="1:13" ht="10.8" customHeight="1" x14ac:dyDescent="0.3">
      <c r="B553" s="58"/>
      <c r="C553" s="58"/>
      <c r="D553" s="58"/>
      <c r="E553" s="58"/>
      <c r="F553" s="58"/>
      <c r="G553" s="58"/>
      <c r="H553" s="58"/>
      <c r="I553" s="2" t="s">
        <v>61</v>
      </c>
      <c r="J553" s="58"/>
      <c r="K553" s="58"/>
      <c r="L553" s="58"/>
      <c r="M553" s="58"/>
    </row>
    <row r="554" spans="1:13" ht="10.8" customHeight="1" x14ac:dyDescent="0.3">
      <c r="B554" s="58" t="s">
        <v>68</v>
      </c>
      <c r="C554" s="58" t="s">
        <v>76</v>
      </c>
      <c r="D554" s="58">
        <v>3063330</v>
      </c>
      <c r="E554" s="58">
        <v>3</v>
      </c>
      <c r="F554" s="58" t="s">
        <v>59</v>
      </c>
      <c r="G554" s="58">
        <v>0.08</v>
      </c>
      <c r="H554" s="58">
        <v>0.24</v>
      </c>
      <c r="I554" s="2">
        <v>1.1000000000000001</v>
      </c>
      <c r="J554" s="58" t="s">
        <v>826</v>
      </c>
      <c r="K554" s="58"/>
      <c r="L554" s="58"/>
      <c r="M554" s="58">
        <v>67880462</v>
      </c>
    </row>
    <row r="555" spans="1:13" ht="10.8" customHeight="1" x14ac:dyDescent="0.3">
      <c r="B555" s="58"/>
      <c r="C555" s="58"/>
      <c r="D555" s="58"/>
      <c r="E555" s="58"/>
      <c r="F555" s="58"/>
      <c r="G555" s="58"/>
      <c r="H555" s="58"/>
      <c r="I555" s="2" t="s">
        <v>61</v>
      </c>
      <c r="J555" s="58"/>
      <c r="K555" s="58"/>
      <c r="L555" s="58"/>
      <c r="M555" s="58"/>
    </row>
    <row r="556" spans="1:13" ht="10.8" customHeight="1" x14ac:dyDescent="0.3">
      <c r="B556" s="58" t="s">
        <v>68</v>
      </c>
      <c r="C556" s="58" t="s">
        <v>72</v>
      </c>
      <c r="D556" s="58">
        <v>3269275</v>
      </c>
      <c r="E556" s="58">
        <v>1</v>
      </c>
      <c r="F556" s="58" t="s">
        <v>59</v>
      </c>
      <c r="G556" s="58">
        <v>7.0000000000000007E-2</v>
      </c>
      <c r="H556" s="58">
        <v>7.0000000000000007E-2</v>
      </c>
      <c r="I556" s="2">
        <v>1.1000000000000001</v>
      </c>
      <c r="J556" s="58" t="s">
        <v>728</v>
      </c>
      <c r="K556" s="58"/>
      <c r="L556" s="58"/>
      <c r="M556" s="58">
        <v>81301454</v>
      </c>
    </row>
    <row r="557" spans="1:13" ht="10.8" customHeight="1" x14ac:dyDescent="0.3">
      <c r="B557" s="58"/>
      <c r="C557" s="58"/>
      <c r="D557" s="58"/>
      <c r="E557" s="58"/>
      <c r="F557" s="58"/>
      <c r="G557" s="58"/>
      <c r="H557" s="58"/>
      <c r="I557" s="2" t="s">
        <v>61</v>
      </c>
      <c r="J557" s="58"/>
      <c r="K557" s="58"/>
      <c r="L557" s="58"/>
      <c r="M557" s="58"/>
    </row>
    <row r="558" spans="1:13" ht="10.8" customHeight="1" x14ac:dyDescent="0.3">
      <c r="B558" s="58" t="s">
        <v>83</v>
      </c>
      <c r="C558" s="58" t="s">
        <v>135</v>
      </c>
      <c r="D558" s="58">
        <v>3297537</v>
      </c>
      <c r="E558" s="58">
        <v>3</v>
      </c>
      <c r="F558" s="58" t="s">
        <v>59</v>
      </c>
      <c r="G558" s="58">
        <v>0.2</v>
      </c>
      <c r="H558" s="58">
        <v>0.6</v>
      </c>
      <c r="I558" s="2">
        <v>3</v>
      </c>
      <c r="J558" s="58" t="s">
        <v>779</v>
      </c>
      <c r="K558" s="58"/>
      <c r="L558" s="58"/>
      <c r="M558" s="58">
        <v>87228497</v>
      </c>
    </row>
    <row r="559" spans="1:13" ht="10.8" customHeight="1" x14ac:dyDescent="0.3">
      <c r="B559" s="58"/>
      <c r="C559" s="58"/>
      <c r="D559" s="58"/>
      <c r="E559" s="58"/>
      <c r="F559" s="58"/>
      <c r="G559" s="58"/>
      <c r="H559" s="58"/>
      <c r="I559" s="2" t="s">
        <v>61</v>
      </c>
      <c r="J559" s="58"/>
      <c r="K559" s="58"/>
      <c r="L559" s="58"/>
      <c r="M559" s="58"/>
    </row>
    <row r="560" spans="1:13" ht="18" customHeight="1" x14ac:dyDescent="0.3">
      <c r="B560" s="58" t="s">
        <v>83</v>
      </c>
      <c r="C560" s="58" t="s">
        <v>310</v>
      </c>
      <c r="D560" s="58">
        <v>850004207390</v>
      </c>
      <c r="E560" s="58">
        <v>4</v>
      </c>
      <c r="F560" s="58" t="s">
        <v>59</v>
      </c>
      <c r="G560" s="58">
        <v>0.25</v>
      </c>
      <c r="H560" s="58">
        <v>1</v>
      </c>
      <c r="I560" s="2">
        <v>4.4000000000000004</v>
      </c>
      <c r="J560" s="58" t="s">
        <v>987</v>
      </c>
      <c r="K560" s="58"/>
      <c r="L560" s="58"/>
      <c r="M560" s="58">
        <v>87690472</v>
      </c>
    </row>
    <row r="561" spans="2:13" ht="10.8" customHeight="1" x14ac:dyDescent="0.3">
      <c r="B561" s="58"/>
      <c r="C561" s="58"/>
      <c r="D561" s="58"/>
      <c r="E561" s="58"/>
      <c r="F561" s="58"/>
      <c r="G561" s="58"/>
      <c r="H561" s="58"/>
      <c r="I561" s="2" t="s">
        <v>61</v>
      </c>
      <c r="J561" s="58"/>
      <c r="K561" s="58"/>
      <c r="L561" s="58"/>
      <c r="M561" s="58"/>
    </row>
    <row r="562" spans="2:13" ht="18" customHeight="1" x14ac:dyDescent="0.3">
      <c r="B562" s="58" t="s">
        <v>83</v>
      </c>
      <c r="C562" s="58" t="s">
        <v>565</v>
      </c>
      <c r="D562" s="58">
        <v>5411188110859</v>
      </c>
      <c r="E562" s="58">
        <v>5</v>
      </c>
      <c r="F562" s="58" t="s">
        <v>59</v>
      </c>
      <c r="G562" s="58">
        <v>1.05</v>
      </c>
      <c r="H562" s="58">
        <v>5.25</v>
      </c>
      <c r="I562" s="2">
        <v>2.2999999999999998</v>
      </c>
      <c r="J562" s="58" t="s">
        <v>867</v>
      </c>
      <c r="K562" s="58"/>
      <c r="L562" s="58"/>
      <c r="M562" s="58">
        <v>71034802</v>
      </c>
    </row>
    <row r="563" spans="2:13" ht="10.8" customHeight="1" x14ac:dyDescent="0.3">
      <c r="B563" s="58"/>
      <c r="C563" s="58"/>
      <c r="D563" s="58"/>
      <c r="E563" s="58"/>
      <c r="F563" s="58"/>
      <c r="G563" s="58"/>
      <c r="H563" s="58"/>
      <c r="I563" s="2" t="s">
        <v>61</v>
      </c>
      <c r="J563" s="58"/>
      <c r="K563" s="58"/>
      <c r="L563" s="58"/>
      <c r="M563" s="58"/>
    </row>
    <row r="564" spans="2:13" ht="18" customHeight="1" x14ac:dyDescent="0.3">
      <c r="B564" s="58" t="s">
        <v>83</v>
      </c>
      <c r="C564" s="58" t="s">
        <v>387</v>
      </c>
      <c r="D564" s="58">
        <v>5059697775611</v>
      </c>
      <c r="E564" s="58">
        <v>1</v>
      </c>
      <c r="F564" s="58" t="s">
        <v>59</v>
      </c>
      <c r="G564" s="58">
        <v>0.13</v>
      </c>
      <c r="H564" s="58">
        <v>0.13</v>
      </c>
      <c r="I564" s="2">
        <v>2</v>
      </c>
      <c r="J564" s="58" t="s">
        <v>726</v>
      </c>
      <c r="K564" s="58"/>
      <c r="L564" s="58"/>
      <c r="M564" s="58">
        <v>91883699</v>
      </c>
    </row>
    <row r="565" spans="2:13" ht="10.8" customHeight="1" x14ac:dyDescent="0.3">
      <c r="B565" s="58"/>
      <c r="C565" s="58"/>
      <c r="D565" s="58"/>
      <c r="E565" s="58"/>
      <c r="F565" s="58"/>
      <c r="G565" s="58"/>
      <c r="H565" s="58"/>
      <c r="I565" s="2" t="s">
        <v>61</v>
      </c>
      <c r="J565" s="58"/>
      <c r="K565" s="58"/>
      <c r="L565" s="58"/>
      <c r="M565" s="58"/>
    </row>
    <row r="566" spans="2:13" ht="18" customHeight="1" x14ac:dyDescent="0.3">
      <c r="B566" s="58" t="s">
        <v>83</v>
      </c>
      <c r="C566" s="58" t="s">
        <v>131</v>
      </c>
      <c r="D566" s="58">
        <v>8713108000835</v>
      </c>
      <c r="E566" s="58">
        <v>1</v>
      </c>
      <c r="F566" s="58" t="s">
        <v>59</v>
      </c>
      <c r="G566" s="58">
        <v>0.62</v>
      </c>
      <c r="H566" s="58">
        <v>0.62</v>
      </c>
      <c r="I566" s="2">
        <v>4.25</v>
      </c>
      <c r="J566" s="58" t="s">
        <v>1089</v>
      </c>
      <c r="K566" s="58"/>
      <c r="L566" s="58"/>
      <c r="M566" s="58">
        <v>91890304</v>
      </c>
    </row>
    <row r="567" spans="2:13" ht="10.8" customHeight="1" x14ac:dyDescent="0.3">
      <c r="B567" s="58"/>
      <c r="C567" s="58"/>
      <c r="D567" s="58"/>
      <c r="E567" s="58"/>
      <c r="F567" s="58"/>
      <c r="G567" s="58"/>
      <c r="H567" s="58"/>
      <c r="I567" s="2" t="s">
        <v>61</v>
      </c>
      <c r="J567" s="58"/>
      <c r="K567" s="58"/>
      <c r="L567" s="58"/>
      <c r="M567" s="58"/>
    </row>
    <row r="568" spans="2:13" ht="18" customHeight="1" x14ac:dyDescent="0.3">
      <c r="B568" s="58" t="s">
        <v>83</v>
      </c>
      <c r="C568" s="58" t="s">
        <v>555</v>
      </c>
      <c r="D568" s="58">
        <v>5010084309659</v>
      </c>
      <c r="E568" s="58">
        <v>4</v>
      </c>
      <c r="F568" s="58" t="s">
        <v>59</v>
      </c>
      <c r="G568" s="58">
        <v>0.36</v>
      </c>
      <c r="H568" s="58">
        <v>1.43</v>
      </c>
      <c r="I568" s="2">
        <v>1.75</v>
      </c>
      <c r="J568" s="58" t="s">
        <v>1055</v>
      </c>
      <c r="K568" s="58"/>
      <c r="L568" s="58"/>
      <c r="M568" s="58">
        <v>53770084</v>
      </c>
    </row>
    <row r="569" spans="2:13" ht="10.8" customHeight="1" x14ac:dyDescent="0.3">
      <c r="B569" s="58"/>
      <c r="C569" s="58"/>
      <c r="D569" s="58"/>
      <c r="E569" s="58"/>
      <c r="F569" s="58"/>
      <c r="G569" s="58"/>
      <c r="H569" s="58"/>
      <c r="I569" s="2" t="s">
        <v>61</v>
      </c>
      <c r="J569" s="58"/>
      <c r="K569" s="58"/>
      <c r="L569" s="58"/>
      <c r="M569" s="58"/>
    </row>
    <row r="570" spans="2:13" ht="10.8" customHeight="1" x14ac:dyDescent="0.3">
      <c r="B570" s="58" t="s">
        <v>57</v>
      </c>
      <c r="C570" s="58" t="s">
        <v>349</v>
      </c>
      <c r="D570" s="58">
        <v>3285732</v>
      </c>
      <c r="E570" s="58">
        <v>1</v>
      </c>
      <c r="F570" s="58" t="s">
        <v>59</v>
      </c>
      <c r="G570" s="58">
        <v>0.28000000000000003</v>
      </c>
      <c r="H570" s="58">
        <v>0.28000000000000003</v>
      </c>
      <c r="I570" s="2">
        <v>1.3</v>
      </c>
      <c r="J570" s="58" t="s">
        <v>718</v>
      </c>
      <c r="K570" s="58"/>
      <c r="L570" s="58"/>
      <c r="M570" s="58">
        <v>85434472</v>
      </c>
    </row>
    <row r="571" spans="2:13" ht="10.8" customHeight="1" x14ac:dyDescent="0.3">
      <c r="B571" s="58"/>
      <c r="C571" s="58"/>
      <c r="D571" s="58"/>
      <c r="E571" s="58"/>
      <c r="F571" s="58"/>
      <c r="G571" s="58"/>
      <c r="H571" s="58"/>
      <c r="I571" s="2" t="s">
        <v>61</v>
      </c>
      <c r="J571" s="58"/>
      <c r="K571" s="58"/>
      <c r="L571" s="58"/>
      <c r="M571" s="58"/>
    </row>
    <row r="572" spans="2:13" ht="18" customHeight="1" x14ac:dyDescent="0.3">
      <c r="B572" s="58" t="s">
        <v>57</v>
      </c>
      <c r="C572" s="58" t="s">
        <v>162</v>
      </c>
      <c r="D572" s="58">
        <v>5059697777547</v>
      </c>
      <c r="E572" s="58">
        <v>1</v>
      </c>
      <c r="F572" s="58" t="s">
        <v>59</v>
      </c>
      <c r="G572" s="58">
        <v>0.56999999999999995</v>
      </c>
      <c r="H572" s="58">
        <v>0.56999999999999995</v>
      </c>
      <c r="I572" s="2">
        <v>3</v>
      </c>
      <c r="J572" s="58" t="s">
        <v>860</v>
      </c>
      <c r="K572" s="58"/>
      <c r="L572" s="58"/>
      <c r="M572" s="58">
        <v>90866595</v>
      </c>
    </row>
    <row r="573" spans="2:13" ht="10.8" customHeight="1" x14ac:dyDescent="0.3">
      <c r="B573" s="58"/>
      <c r="C573" s="58"/>
      <c r="D573" s="58"/>
      <c r="E573" s="58"/>
      <c r="F573" s="58"/>
      <c r="G573" s="58"/>
      <c r="H573" s="58"/>
      <c r="I573" s="2" t="s">
        <v>61</v>
      </c>
      <c r="J573" s="58"/>
      <c r="K573" s="58"/>
      <c r="L573" s="58"/>
      <c r="M573" s="58"/>
    </row>
    <row r="574" spans="2:13" ht="10.8" customHeight="1" x14ac:dyDescent="0.3">
      <c r="B574" s="58" t="s">
        <v>57</v>
      </c>
      <c r="C574" s="58" t="s">
        <v>98</v>
      </c>
      <c r="D574" s="58">
        <v>3424773</v>
      </c>
      <c r="E574" s="58">
        <v>3</v>
      </c>
      <c r="F574" s="58" t="s">
        <v>59</v>
      </c>
      <c r="G574" s="58">
        <v>0.33</v>
      </c>
      <c r="H574" s="58">
        <v>0.98</v>
      </c>
      <c r="I574" s="2">
        <v>1.7</v>
      </c>
      <c r="J574" s="58" t="s">
        <v>950</v>
      </c>
      <c r="K574" s="58"/>
      <c r="L574" s="58"/>
      <c r="M574" s="58">
        <v>92332446</v>
      </c>
    </row>
    <row r="575" spans="2:13" ht="10.8" customHeight="1" x14ac:dyDescent="0.3">
      <c r="B575" s="58"/>
      <c r="C575" s="58"/>
      <c r="D575" s="58"/>
      <c r="E575" s="58"/>
      <c r="F575" s="58"/>
      <c r="G575" s="58"/>
      <c r="H575" s="58"/>
      <c r="I575" s="2" t="s">
        <v>61</v>
      </c>
      <c r="J575" s="58"/>
      <c r="K575" s="58"/>
      <c r="L575" s="58"/>
      <c r="M575" s="58"/>
    </row>
    <row r="576" spans="2:13" ht="10.8" customHeight="1" x14ac:dyDescent="0.3">
      <c r="B576" s="58" t="s">
        <v>57</v>
      </c>
      <c r="C576" s="58" t="s">
        <v>176</v>
      </c>
      <c r="D576" s="58">
        <v>3268681</v>
      </c>
      <c r="E576" s="58">
        <v>4</v>
      </c>
      <c r="F576" s="58" t="s">
        <v>59</v>
      </c>
      <c r="G576" s="58">
        <v>0.01</v>
      </c>
      <c r="H576" s="58">
        <v>0.05</v>
      </c>
      <c r="I576" s="2">
        <v>0.75</v>
      </c>
      <c r="J576" s="58" t="s">
        <v>795</v>
      </c>
      <c r="K576" s="58"/>
      <c r="L576" s="58"/>
      <c r="M576" s="58">
        <v>81203743</v>
      </c>
    </row>
    <row r="577" spans="2:13" ht="10.8" customHeight="1" x14ac:dyDescent="0.3">
      <c r="B577" s="58"/>
      <c r="C577" s="58"/>
      <c r="D577" s="58"/>
      <c r="E577" s="58"/>
      <c r="F577" s="58"/>
      <c r="G577" s="58"/>
      <c r="H577" s="58"/>
      <c r="I577" s="2" t="s">
        <v>61</v>
      </c>
      <c r="J577" s="58"/>
      <c r="K577" s="58"/>
      <c r="L577" s="58"/>
      <c r="M577" s="58"/>
    </row>
    <row r="578" spans="2:13" ht="10.8" customHeight="1" x14ac:dyDescent="0.3">
      <c r="B578" s="58" t="s">
        <v>57</v>
      </c>
      <c r="C578" s="58" t="s">
        <v>161</v>
      </c>
      <c r="D578" s="58">
        <v>3333020</v>
      </c>
      <c r="E578" s="58">
        <v>2</v>
      </c>
      <c r="F578" s="58" t="s">
        <v>59</v>
      </c>
      <c r="G578" s="58">
        <v>0.31</v>
      </c>
      <c r="H578" s="58">
        <v>0.62</v>
      </c>
      <c r="I578" s="2">
        <v>1.1000000000000001</v>
      </c>
      <c r="J578" s="58" t="s">
        <v>726</v>
      </c>
      <c r="K578" s="58"/>
      <c r="L578" s="58"/>
      <c r="M578" s="58">
        <v>93155124</v>
      </c>
    </row>
    <row r="579" spans="2:13" ht="10.8" customHeight="1" x14ac:dyDescent="0.3">
      <c r="B579" s="58"/>
      <c r="C579" s="58"/>
      <c r="D579" s="58"/>
      <c r="E579" s="58"/>
      <c r="F579" s="58"/>
      <c r="G579" s="58"/>
      <c r="H579" s="58"/>
      <c r="I579" s="2" t="s">
        <v>61</v>
      </c>
      <c r="J579" s="58"/>
      <c r="K579" s="58"/>
      <c r="L579" s="58"/>
      <c r="M579" s="58"/>
    </row>
    <row r="580" spans="2:13" ht="18" customHeight="1" x14ac:dyDescent="0.3">
      <c r="B580" s="58" t="s">
        <v>124</v>
      </c>
      <c r="C580" s="58" t="s">
        <v>531</v>
      </c>
      <c r="D580" s="58">
        <v>5024393000114</v>
      </c>
      <c r="E580" s="58">
        <v>13</v>
      </c>
      <c r="F580" s="58" t="s">
        <v>59</v>
      </c>
      <c r="G580" s="58">
        <v>0.38</v>
      </c>
      <c r="H580" s="58">
        <v>4.9400000000000004</v>
      </c>
      <c r="I580" s="2">
        <v>3.4</v>
      </c>
      <c r="J580" s="58" t="s">
        <v>1101</v>
      </c>
      <c r="K580" s="58"/>
      <c r="L580" s="58"/>
      <c r="M580" s="58">
        <v>85749851</v>
      </c>
    </row>
    <row r="581" spans="2:13" ht="10.8" customHeight="1" x14ac:dyDescent="0.3">
      <c r="B581" s="58"/>
      <c r="C581" s="58"/>
      <c r="D581" s="58"/>
      <c r="E581" s="58"/>
      <c r="F581" s="58"/>
      <c r="G581" s="58"/>
      <c r="H581" s="58"/>
      <c r="I581" s="2" t="s">
        <v>61</v>
      </c>
      <c r="J581" s="58"/>
      <c r="K581" s="58"/>
      <c r="L581" s="58"/>
      <c r="M581" s="58"/>
    </row>
  </sheetData>
  <mergeCells count="3179">
    <mergeCell ref="H2:H3"/>
    <mergeCell ref="J2:J3"/>
    <mergeCell ref="K2:K3"/>
    <mergeCell ref="L2:L3"/>
    <mergeCell ref="M2:M3"/>
    <mergeCell ref="B4:B5"/>
    <mergeCell ref="C4:C5"/>
    <mergeCell ref="D4:D5"/>
    <mergeCell ref="E4:E5"/>
    <mergeCell ref="F4:F5"/>
    <mergeCell ref="B2:B3"/>
    <mergeCell ref="C2:C3"/>
    <mergeCell ref="D2:D3"/>
    <mergeCell ref="E2:E3"/>
    <mergeCell ref="F2:F3"/>
    <mergeCell ref="G2:G3"/>
    <mergeCell ref="H6:H7"/>
    <mergeCell ref="J6:J7"/>
    <mergeCell ref="K6:K7"/>
    <mergeCell ref="L6:L7"/>
    <mergeCell ref="M6:M7"/>
    <mergeCell ref="B8:B9"/>
    <mergeCell ref="C8:C9"/>
    <mergeCell ref="D8:D9"/>
    <mergeCell ref="E8:E9"/>
    <mergeCell ref="F8:F9"/>
    <mergeCell ref="B6:B7"/>
    <mergeCell ref="C6:C7"/>
    <mergeCell ref="D6:D7"/>
    <mergeCell ref="E6:E7"/>
    <mergeCell ref="F6:F7"/>
    <mergeCell ref="G6:G7"/>
    <mergeCell ref="G4:G5"/>
    <mergeCell ref="H4:H5"/>
    <mergeCell ref="J4:J5"/>
    <mergeCell ref="K4:K5"/>
    <mergeCell ref="L4:L5"/>
    <mergeCell ref="M4:M5"/>
    <mergeCell ref="H10:H11"/>
    <mergeCell ref="J10:J11"/>
    <mergeCell ref="K10:K11"/>
    <mergeCell ref="L10:L11"/>
    <mergeCell ref="M10:M11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G10:G11"/>
    <mergeCell ref="G8:G9"/>
    <mergeCell ref="H8:H9"/>
    <mergeCell ref="J8:J9"/>
    <mergeCell ref="K8:K9"/>
    <mergeCell ref="L8:L9"/>
    <mergeCell ref="M8:M9"/>
    <mergeCell ref="H14:H15"/>
    <mergeCell ref="J14:J15"/>
    <mergeCell ref="K14:K15"/>
    <mergeCell ref="L14:L15"/>
    <mergeCell ref="M14:M15"/>
    <mergeCell ref="B16:B17"/>
    <mergeCell ref="C16:C17"/>
    <mergeCell ref="D16:D17"/>
    <mergeCell ref="E16:E17"/>
    <mergeCell ref="F16:F17"/>
    <mergeCell ref="B14:B15"/>
    <mergeCell ref="C14:C15"/>
    <mergeCell ref="D14:D15"/>
    <mergeCell ref="E14:E15"/>
    <mergeCell ref="F14:F15"/>
    <mergeCell ref="G14:G15"/>
    <mergeCell ref="G12:G13"/>
    <mergeCell ref="H12:H13"/>
    <mergeCell ref="J12:J13"/>
    <mergeCell ref="K12:K13"/>
    <mergeCell ref="L12:L13"/>
    <mergeCell ref="M12:M13"/>
    <mergeCell ref="H18:H19"/>
    <mergeCell ref="J18:J19"/>
    <mergeCell ref="K18:K19"/>
    <mergeCell ref="L18:L19"/>
    <mergeCell ref="M18:M19"/>
    <mergeCell ref="B20:B21"/>
    <mergeCell ref="C20:C21"/>
    <mergeCell ref="D20:D21"/>
    <mergeCell ref="E20:E21"/>
    <mergeCell ref="F20:F21"/>
    <mergeCell ref="B18:B19"/>
    <mergeCell ref="C18:C19"/>
    <mergeCell ref="D18:D19"/>
    <mergeCell ref="E18:E19"/>
    <mergeCell ref="F18:F19"/>
    <mergeCell ref="G18:G19"/>
    <mergeCell ref="G16:G17"/>
    <mergeCell ref="H16:H17"/>
    <mergeCell ref="J16:J17"/>
    <mergeCell ref="K16:K17"/>
    <mergeCell ref="L16:L17"/>
    <mergeCell ref="M16:M17"/>
    <mergeCell ref="H22:H23"/>
    <mergeCell ref="J22:J23"/>
    <mergeCell ref="K22:K23"/>
    <mergeCell ref="L22:L23"/>
    <mergeCell ref="M22:M23"/>
    <mergeCell ref="B24:B25"/>
    <mergeCell ref="C24:C25"/>
    <mergeCell ref="D24:D25"/>
    <mergeCell ref="E24:E25"/>
    <mergeCell ref="F24:F25"/>
    <mergeCell ref="B22:B23"/>
    <mergeCell ref="C22:C23"/>
    <mergeCell ref="D22:D23"/>
    <mergeCell ref="E22:E23"/>
    <mergeCell ref="F22:F23"/>
    <mergeCell ref="G22:G23"/>
    <mergeCell ref="G20:G21"/>
    <mergeCell ref="H20:H21"/>
    <mergeCell ref="J20:J21"/>
    <mergeCell ref="K20:K21"/>
    <mergeCell ref="L20:L21"/>
    <mergeCell ref="M20:M21"/>
    <mergeCell ref="H26:H27"/>
    <mergeCell ref="J26:J27"/>
    <mergeCell ref="K26:K27"/>
    <mergeCell ref="L26:L27"/>
    <mergeCell ref="M26:M27"/>
    <mergeCell ref="B28:B29"/>
    <mergeCell ref="C28:C29"/>
    <mergeCell ref="D28:D29"/>
    <mergeCell ref="E28:E29"/>
    <mergeCell ref="F28:F29"/>
    <mergeCell ref="B26:B27"/>
    <mergeCell ref="C26:C27"/>
    <mergeCell ref="D26:D27"/>
    <mergeCell ref="E26:E27"/>
    <mergeCell ref="F26:F27"/>
    <mergeCell ref="G26:G27"/>
    <mergeCell ref="G24:G25"/>
    <mergeCell ref="H24:H25"/>
    <mergeCell ref="J24:J25"/>
    <mergeCell ref="K24:K25"/>
    <mergeCell ref="L24:L25"/>
    <mergeCell ref="M24:M25"/>
    <mergeCell ref="H30:H31"/>
    <mergeCell ref="J30:J31"/>
    <mergeCell ref="K30:K31"/>
    <mergeCell ref="L30:L31"/>
    <mergeCell ref="M30:M31"/>
    <mergeCell ref="B32:B33"/>
    <mergeCell ref="C32:C33"/>
    <mergeCell ref="D32:D33"/>
    <mergeCell ref="E32:E33"/>
    <mergeCell ref="F32:F33"/>
    <mergeCell ref="B30:B31"/>
    <mergeCell ref="C30:C31"/>
    <mergeCell ref="D30:D31"/>
    <mergeCell ref="E30:E31"/>
    <mergeCell ref="F30:F31"/>
    <mergeCell ref="G30:G31"/>
    <mergeCell ref="G28:G29"/>
    <mergeCell ref="H28:H29"/>
    <mergeCell ref="J28:J29"/>
    <mergeCell ref="K28:K29"/>
    <mergeCell ref="L28:L29"/>
    <mergeCell ref="M28:M29"/>
    <mergeCell ref="H34:H35"/>
    <mergeCell ref="J34:J35"/>
    <mergeCell ref="K34:K35"/>
    <mergeCell ref="L34:L35"/>
    <mergeCell ref="M34:M35"/>
    <mergeCell ref="B36:B37"/>
    <mergeCell ref="C36:C37"/>
    <mergeCell ref="D36:D37"/>
    <mergeCell ref="E36:E37"/>
    <mergeCell ref="F36:F37"/>
    <mergeCell ref="B34:B35"/>
    <mergeCell ref="C34:C35"/>
    <mergeCell ref="D34:D35"/>
    <mergeCell ref="E34:E35"/>
    <mergeCell ref="F34:F35"/>
    <mergeCell ref="G34:G35"/>
    <mergeCell ref="G32:G33"/>
    <mergeCell ref="H32:H33"/>
    <mergeCell ref="J32:J33"/>
    <mergeCell ref="K32:K33"/>
    <mergeCell ref="L32:L33"/>
    <mergeCell ref="M32:M33"/>
    <mergeCell ref="H38:H39"/>
    <mergeCell ref="J38:J39"/>
    <mergeCell ref="K38:K39"/>
    <mergeCell ref="L38:L39"/>
    <mergeCell ref="M38:M39"/>
    <mergeCell ref="B40:B41"/>
    <mergeCell ref="C40:C41"/>
    <mergeCell ref="D40:D41"/>
    <mergeCell ref="E40:E41"/>
    <mergeCell ref="F40:F41"/>
    <mergeCell ref="B38:B39"/>
    <mergeCell ref="C38:C39"/>
    <mergeCell ref="D38:D39"/>
    <mergeCell ref="E38:E39"/>
    <mergeCell ref="F38:F39"/>
    <mergeCell ref="G38:G39"/>
    <mergeCell ref="G36:G37"/>
    <mergeCell ref="H36:H37"/>
    <mergeCell ref="J36:J37"/>
    <mergeCell ref="K36:K37"/>
    <mergeCell ref="L36:L37"/>
    <mergeCell ref="M36:M37"/>
    <mergeCell ref="H42:H43"/>
    <mergeCell ref="J42:J43"/>
    <mergeCell ref="K42:K43"/>
    <mergeCell ref="L42:L43"/>
    <mergeCell ref="M42:M43"/>
    <mergeCell ref="B44:B45"/>
    <mergeCell ref="C44:C45"/>
    <mergeCell ref="D44:D45"/>
    <mergeCell ref="E44:E45"/>
    <mergeCell ref="F44:F45"/>
    <mergeCell ref="B42:B43"/>
    <mergeCell ref="C42:C43"/>
    <mergeCell ref="D42:D43"/>
    <mergeCell ref="E42:E43"/>
    <mergeCell ref="F42:F43"/>
    <mergeCell ref="G42:G43"/>
    <mergeCell ref="G40:G41"/>
    <mergeCell ref="H40:H41"/>
    <mergeCell ref="J40:J41"/>
    <mergeCell ref="K40:K41"/>
    <mergeCell ref="L40:L41"/>
    <mergeCell ref="M40:M41"/>
    <mergeCell ref="H46:H47"/>
    <mergeCell ref="J46:J47"/>
    <mergeCell ref="K46:K47"/>
    <mergeCell ref="L46:L47"/>
    <mergeCell ref="M46:M47"/>
    <mergeCell ref="B48:B49"/>
    <mergeCell ref="C48:C49"/>
    <mergeCell ref="D48:D49"/>
    <mergeCell ref="E48:E49"/>
    <mergeCell ref="F48:F49"/>
    <mergeCell ref="B46:B47"/>
    <mergeCell ref="C46:C47"/>
    <mergeCell ref="D46:D47"/>
    <mergeCell ref="E46:E47"/>
    <mergeCell ref="F46:F47"/>
    <mergeCell ref="G46:G47"/>
    <mergeCell ref="G44:G45"/>
    <mergeCell ref="H44:H45"/>
    <mergeCell ref="J44:J45"/>
    <mergeCell ref="K44:K45"/>
    <mergeCell ref="L44:L45"/>
    <mergeCell ref="M44:M45"/>
    <mergeCell ref="H50:H51"/>
    <mergeCell ref="J50:J51"/>
    <mergeCell ref="K50:K51"/>
    <mergeCell ref="L50:L51"/>
    <mergeCell ref="M50:M51"/>
    <mergeCell ref="B52:B53"/>
    <mergeCell ref="C52:C53"/>
    <mergeCell ref="D52:D53"/>
    <mergeCell ref="E52:E53"/>
    <mergeCell ref="F52:F53"/>
    <mergeCell ref="B50:B51"/>
    <mergeCell ref="C50:C51"/>
    <mergeCell ref="D50:D51"/>
    <mergeCell ref="E50:E51"/>
    <mergeCell ref="F50:F51"/>
    <mergeCell ref="G50:G51"/>
    <mergeCell ref="G48:G49"/>
    <mergeCell ref="H48:H49"/>
    <mergeCell ref="J48:J49"/>
    <mergeCell ref="K48:K49"/>
    <mergeCell ref="L48:L49"/>
    <mergeCell ref="M48:M49"/>
    <mergeCell ref="H54:H55"/>
    <mergeCell ref="J54:J55"/>
    <mergeCell ref="K54:K55"/>
    <mergeCell ref="L54:L55"/>
    <mergeCell ref="M54:M55"/>
    <mergeCell ref="B56:B57"/>
    <mergeCell ref="C56:C57"/>
    <mergeCell ref="D56:D57"/>
    <mergeCell ref="E56:E57"/>
    <mergeCell ref="F56:F57"/>
    <mergeCell ref="B54:B55"/>
    <mergeCell ref="C54:C55"/>
    <mergeCell ref="D54:D55"/>
    <mergeCell ref="E54:E55"/>
    <mergeCell ref="F54:F55"/>
    <mergeCell ref="G54:G55"/>
    <mergeCell ref="G52:G53"/>
    <mergeCell ref="H52:H53"/>
    <mergeCell ref="J52:J53"/>
    <mergeCell ref="K52:K53"/>
    <mergeCell ref="L52:L53"/>
    <mergeCell ref="M52:M53"/>
    <mergeCell ref="H58:H59"/>
    <mergeCell ref="J58:J59"/>
    <mergeCell ref="K58:K59"/>
    <mergeCell ref="L58:L59"/>
    <mergeCell ref="M58:M59"/>
    <mergeCell ref="B60:B61"/>
    <mergeCell ref="C60:C61"/>
    <mergeCell ref="D60:D61"/>
    <mergeCell ref="E60:E61"/>
    <mergeCell ref="F60:F61"/>
    <mergeCell ref="B58:B59"/>
    <mergeCell ref="C58:C59"/>
    <mergeCell ref="D58:D59"/>
    <mergeCell ref="E58:E59"/>
    <mergeCell ref="F58:F59"/>
    <mergeCell ref="G58:G59"/>
    <mergeCell ref="G56:G57"/>
    <mergeCell ref="H56:H57"/>
    <mergeCell ref="J56:J57"/>
    <mergeCell ref="K56:K57"/>
    <mergeCell ref="L56:L57"/>
    <mergeCell ref="M56:M57"/>
    <mergeCell ref="H62:H63"/>
    <mergeCell ref="J62:J63"/>
    <mergeCell ref="K62:K63"/>
    <mergeCell ref="L62:L63"/>
    <mergeCell ref="M62:M63"/>
    <mergeCell ref="B64:B65"/>
    <mergeCell ref="C64:C65"/>
    <mergeCell ref="D64:D65"/>
    <mergeCell ref="E64:E65"/>
    <mergeCell ref="F64:F65"/>
    <mergeCell ref="B62:B63"/>
    <mergeCell ref="C62:C63"/>
    <mergeCell ref="D62:D63"/>
    <mergeCell ref="E62:E63"/>
    <mergeCell ref="F62:F63"/>
    <mergeCell ref="G62:G63"/>
    <mergeCell ref="G60:G61"/>
    <mergeCell ref="H60:H61"/>
    <mergeCell ref="J60:J61"/>
    <mergeCell ref="K60:K61"/>
    <mergeCell ref="L60:L61"/>
    <mergeCell ref="M60:M61"/>
    <mergeCell ref="H66:H67"/>
    <mergeCell ref="J66:J67"/>
    <mergeCell ref="K66:K67"/>
    <mergeCell ref="L66:L67"/>
    <mergeCell ref="M66:M67"/>
    <mergeCell ref="B68:B69"/>
    <mergeCell ref="C68:C69"/>
    <mergeCell ref="D68:D69"/>
    <mergeCell ref="E68:E69"/>
    <mergeCell ref="F68:F69"/>
    <mergeCell ref="B66:B67"/>
    <mergeCell ref="C66:C67"/>
    <mergeCell ref="D66:D67"/>
    <mergeCell ref="E66:E67"/>
    <mergeCell ref="F66:F67"/>
    <mergeCell ref="G66:G67"/>
    <mergeCell ref="G64:G65"/>
    <mergeCell ref="H64:H65"/>
    <mergeCell ref="J64:J65"/>
    <mergeCell ref="K64:K65"/>
    <mergeCell ref="L64:L65"/>
    <mergeCell ref="M64:M65"/>
    <mergeCell ref="H70:H71"/>
    <mergeCell ref="J70:J71"/>
    <mergeCell ref="K70:K71"/>
    <mergeCell ref="L70:L71"/>
    <mergeCell ref="M70:M71"/>
    <mergeCell ref="B72:B73"/>
    <mergeCell ref="C72:C73"/>
    <mergeCell ref="D72:D73"/>
    <mergeCell ref="E72:E73"/>
    <mergeCell ref="F72:F73"/>
    <mergeCell ref="B70:B71"/>
    <mergeCell ref="C70:C71"/>
    <mergeCell ref="D70:D71"/>
    <mergeCell ref="E70:E71"/>
    <mergeCell ref="F70:F71"/>
    <mergeCell ref="G70:G71"/>
    <mergeCell ref="G68:G69"/>
    <mergeCell ref="H68:H69"/>
    <mergeCell ref="J68:J69"/>
    <mergeCell ref="K68:K69"/>
    <mergeCell ref="L68:L69"/>
    <mergeCell ref="M68:M69"/>
    <mergeCell ref="H74:H75"/>
    <mergeCell ref="J74:J75"/>
    <mergeCell ref="K74:K75"/>
    <mergeCell ref="L74:L75"/>
    <mergeCell ref="M74:M75"/>
    <mergeCell ref="B76:B77"/>
    <mergeCell ref="C76:C77"/>
    <mergeCell ref="D76:D77"/>
    <mergeCell ref="E76:E77"/>
    <mergeCell ref="F76:F77"/>
    <mergeCell ref="B74:B75"/>
    <mergeCell ref="C74:C75"/>
    <mergeCell ref="D74:D75"/>
    <mergeCell ref="E74:E75"/>
    <mergeCell ref="F74:F75"/>
    <mergeCell ref="G74:G75"/>
    <mergeCell ref="G72:G73"/>
    <mergeCell ref="H72:H73"/>
    <mergeCell ref="J72:J73"/>
    <mergeCell ref="K72:K73"/>
    <mergeCell ref="L72:L73"/>
    <mergeCell ref="M72:M73"/>
    <mergeCell ref="H78:H79"/>
    <mergeCell ref="J78:J79"/>
    <mergeCell ref="K78:K79"/>
    <mergeCell ref="L78:L79"/>
    <mergeCell ref="M78:M79"/>
    <mergeCell ref="B80:B81"/>
    <mergeCell ref="C80:C81"/>
    <mergeCell ref="D80:D81"/>
    <mergeCell ref="E80:E81"/>
    <mergeCell ref="F80:F81"/>
    <mergeCell ref="B78:B79"/>
    <mergeCell ref="C78:C79"/>
    <mergeCell ref="D78:D79"/>
    <mergeCell ref="E78:E79"/>
    <mergeCell ref="F78:F79"/>
    <mergeCell ref="G78:G79"/>
    <mergeCell ref="G76:G77"/>
    <mergeCell ref="H76:H77"/>
    <mergeCell ref="J76:J77"/>
    <mergeCell ref="K76:K77"/>
    <mergeCell ref="L76:L77"/>
    <mergeCell ref="M76:M77"/>
    <mergeCell ref="H82:H83"/>
    <mergeCell ref="J82:J83"/>
    <mergeCell ref="K82:K83"/>
    <mergeCell ref="L82:L83"/>
    <mergeCell ref="M82:M83"/>
    <mergeCell ref="B84:B85"/>
    <mergeCell ref="C84:C85"/>
    <mergeCell ref="D84:D85"/>
    <mergeCell ref="E84:E85"/>
    <mergeCell ref="F84:F85"/>
    <mergeCell ref="B82:B83"/>
    <mergeCell ref="C82:C83"/>
    <mergeCell ref="D82:D83"/>
    <mergeCell ref="E82:E83"/>
    <mergeCell ref="F82:F83"/>
    <mergeCell ref="G82:G83"/>
    <mergeCell ref="G80:G81"/>
    <mergeCell ref="H80:H81"/>
    <mergeCell ref="J80:J81"/>
    <mergeCell ref="K80:K81"/>
    <mergeCell ref="L80:L81"/>
    <mergeCell ref="M80:M81"/>
    <mergeCell ref="H86:H87"/>
    <mergeCell ref="J86:J87"/>
    <mergeCell ref="K86:K87"/>
    <mergeCell ref="L86:L87"/>
    <mergeCell ref="M86:M87"/>
    <mergeCell ref="B88:B89"/>
    <mergeCell ref="C88:C89"/>
    <mergeCell ref="D88:D89"/>
    <mergeCell ref="E88:E89"/>
    <mergeCell ref="F88:F89"/>
    <mergeCell ref="B86:B87"/>
    <mergeCell ref="C86:C87"/>
    <mergeCell ref="D86:D87"/>
    <mergeCell ref="E86:E87"/>
    <mergeCell ref="F86:F87"/>
    <mergeCell ref="G86:G87"/>
    <mergeCell ref="G84:G85"/>
    <mergeCell ref="H84:H85"/>
    <mergeCell ref="J84:J85"/>
    <mergeCell ref="K84:K85"/>
    <mergeCell ref="L84:L85"/>
    <mergeCell ref="M84:M85"/>
    <mergeCell ref="H90:H91"/>
    <mergeCell ref="J90:J91"/>
    <mergeCell ref="K90:K91"/>
    <mergeCell ref="L90:L91"/>
    <mergeCell ref="M90:M91"/>
    <mergeCell ref="B92:B93"/>
    <mergeCell ref="C92:C93"/>
    <mergeCell ref="D92:D93"/>
    <mergeCell ref="E92:E93"/>
    <mergeCell ref="F92:F93"/>
    <mergeCell ref="B90:B91"/>
    <mergeCell ref="C90:C91"/>
    <mergeCell ref="D90:D91"/>
    <mergeCell ref="E90:E91"/>
    <mergeCell ref="F90:F91"/>
    <mergeCell ref="G90:G91"/>
    <mergeCell ref="G88:G89"/>
    <mergeCell ref="H88:H89"/>
    <mergeCell ref="J88:J89"/>
    <mergeCell ref="K88:K89"/>
    <mergeCell ref="L88:L89"/>
    <mergeCell ref="M88:M89"/>
    <mergeCell ref="H94:H95"/>
    <mergeCell ref="J94:J95"/>
    <mergeCell ref="K94:K95"/>
    <mergeCell ref="L94:L95"/>
    <mergeCell ref="M94:M95"/>
    <mergeCell ref="B96:B97"/>
    <mergeCell ref="C96:C97"/>
    <mergeCell ref="D96:D97"/>
    <mergeCell ref="E96:E97"/>
    <mergeCell ref="F96:F97"/>
    <mergeCell ref="B94:B95"/>
    <mergeCell ref="C94:C95"/>
    <mergeCell ref="D94:D95"/>
    <mergeCell ref="E94:E95"/>
    <mergeCell ref="F94:F95"/>
    <mergeCell ref="G94:G95"/>
    <mergeCell ref="G92:G93"/>
    <mergeCell ref="H92:H93"/>
    <mergeCell ref="J92:J93"/>
    <mergeCell ref="K92:K93"/>
    <mergeCell ref="L92:L93"/>
    <mergeCell ref="M92:M93"/>
    <mergeCell ref="H98:H99"/>
    <mergeCell ref="J98:J99"/>
    <mergeCell ref="K98:K99"/>
    <mergeCell ref="L98:L99"/>
    <mergeCell ref="M98:M99"/>
    <mergeCell ref="B100:B101"/>
    <mergeCell ref="C100:C101"/>
    <mergeCell ref="D100:D101"/>
    <mergeCell ref="E100:E101"/>
    <mergeCell ref="F100:F101"/>
    <mergeCell ref="B98:B99"/>
    <mergeCell ref="C98:C99"/>
    <mergeCell ref="D98:D99"/>
    <mergeCell ref="E98:E99"/>
    <mergeCell ref="F98:F99"/>
    <mergeCell ref="G98:G99"/>
    <mergeCell ref="G96:G97"/>
    <mergeCell ref="H96:H97"/>
    <mergeCell ref="J96:J97"/>
    <mergeCell ref="K96:K97"/>
    <mergeCell ref="L96:L97"/>
    <mergeCell ref="M96:M97"/>
    <mergeCell ref="H102:H103"/>
    <mergeCell ref="J102:J103"/>
    <mergeCell ref="K102:K103"/>
    <mergeCell ref="L102:L103"/>
    <mergeCell ref="M102:M103"/>
    <mergeCell ref="B104:B105"/>
    <mergeCell ref="C104:C105"/>
    <mergeCell ref="D104:D105"/>
    <mergeCell ref="E104:E105"/>
    <mergeCell ref="F104:F105"/>
    <mergeCell ref="B102:B103"/>
    <mergeCell ref="C102:C103"/>
    <mergeCell ref="D102:D103"/>
    <mergeCell ref="E102:E103"/>
    <mergeCell ref="F102:F103"/>
    <mergeCell ref="G102:G103"/>
    <mergeCell ref="G100:G101"/>
    <mergeCell ref="H100:H101"/>
    <mergeCell ref="J100:J101"/>
    <mergeCell ref="K100:K101"/>
    <mergeCell ref="L100:L101"/>
    <mergeCell ref="M100:M101"/>
    <mergeCell ref="H106:H107"/>
    <mergeCell ref="J106:J107"/>
    <mergeCell ref="K106:K107"/>
    <mergeCell ref="L106:L107"/>
    <mergeCell ref="M106:M107"/>
    <mergeCell ref="B108:B109"/>
    <mergeCell ref="C108:C109"/>
    <mergeCell ref="D108:D109"/>
    <mergeCell ref="E108:E109"/>
    <mergeCell ref="F108:F109"/>
    <mergeCell ref="B106:B107"/>
    <mergeCell ref="C106:C107"/>
    <mergeCell ref="D106:D107"/>
    <mergeCell ref="E106:E107"/>
    <mergeCell ref="F106:F107"/>
    <mergeCell ref="G106:G107"/>
    <mergeCell ref="G104:G105"/>
    <mergeCell ref="H104:H105"/>
    <mergeCell ref="J104:J105"/>
    <mergeCell ref="K104:K105"/>
    <mergeCell ref="L104:L105"/>
    <mergeCell ref="M104:M105"/>
    <mergeCell ref="H110:H111"/>
    <mergeCell ref="J110:J111"/>
    <mergeCell ref="K110:K111"/>
    <mergeCell ref="L110:L111"/>
    <mergeCell ref="M110:M111"/>
    <mergeCell ref="B112:B113"/>
    <mergeCell ref="C112:C113"/>
    <mergeCell ref="D112:D113"/>
    <mergeCell ref="E112:E113"/>
    <mergeCell ref="F112:F113"/>
    <mergeCell ref="B110:B111"/>
    <mergeCell ref="C110:C111"/>
    <mergeCell ref="D110:D111"/>
    <mergeCell ref="E110:E111"/>
    <mergeCell ref="F110:F111"/>
    <mergeCell ref="G110:G111"/>
    <mergeCell ref="G108:G109"/>
    <mergeCell ref="H108:H109"/>
    <mergeCell ref="J108:J109"/>
    <mergeCell ref="K108:K109"/>
    <mergeCell ref="L108:L109"/>
    <mergeCell ref="M108:M109"/>
    <mergeCell ref="H114:H115"/>
    <mergeCell ref="J114:J115"/>
    <mergeCell ref="K114:K115"/>
    <mergeCell ref="L114:L115"/>
    <mergeCell ref="M114:M115"/>
    <mergeCell ref="B116:B117"/>
    <mergeCell ref="C116:C117"/>
    <mergeCell ref="D116:D117"/>
    <mergeCell ref="E116:E117"/>
    <mergeCell ref="F116:F117"/>
    <mergeCell ref="B114:B115"/>
    <mergeCell ref="C114:C115"/>
    <mergeCell ref="D114:D115"/>
    <mergeCell ref="E114:E115"/>
    <mergeCell ref="F114:F115"/>
    <mergeCell ref="G114:G115"/>
    <mergeCell ref="G112:G113"/>
    <mergeCell ref="H112:H113"/>
    <mergeCell ref="J112:J113"/>
    <mergeCell ref="K112:K113"/>
    <mergeCell ref="L112:L113"/>
    <mergeCell ref="M112:M113"/>
    <mergeCell ref="H118:H119"/>
    <mergeCell ref="J118:J119"/>
    <mergeCell ref="K118:K119"/>
    <mergeCell ref="L118:L119"/>
    <mergeCell ref="M118:M119"/>
    <mergeCell ref="B120:B121"/>
    <mergeCell ref="C120:C121"/>
    <mergeCell ref="D120:D121"/>
    <mergeCell ref="E120:E121"/>
    <mergeCell ref="F120:F121"/>
    <mergeCell ref="B118:B119"/>
    <mergeCell ref="C118:C119"/>
    <mergeCell ref="D118:D119"/>
    <mergeCell ref="E118:E119"/>
    <mergeCell ref="F118:F119"/>
    <mergeCell ref="G118:G119"/>
    <mergeCell ref="G116:G117"/>
    <mergeCell ref="H116:H117"/>
    <mergeCell ref="J116:J117"/>
    <mergeCell ref="K116:K117"/>
    <mergeCell ref="L116:L117"/>
    <mergeCell ref="M116:M117"/>
    <mergeCell ref="H122:H123"/>
    <mergeCell ref="J122:J123"/>
    <mergeCell ref="K122:K123"/>
    <mergeCell ref="L122:L123"/>
    <mergeCell ref="M122:M123"/>
    <mergeCell ref="B124:B125"/>
    <mergeCell ref="C124:C125"/>
    <mergeCell ref="D124:D125"/>
    <mergeCell ref="E124:E125"/>
    <mergeCell ref="F124:F125"/>
    <mergeCell ref="B122:B123"/>
    <mergeCell ref="C122:C123"/>
    <mergeCell ref="D122:D123"/>
    <mergeCell ref="E122:E123"/>
    <mergeCell ref="F122:F123"/>
    <mergeCell ref="G122:G123"/>
    <mergeCell ref="G120:G121"/>
    <mergeCell ref="H120:H121"/>
    <mergeCell ref="J120:J121"/>
    <mergeCell ref="K120:K121"/>
    <mergeCell ref="L120:L121"/>
    <mergeCell ref="M120:M121"/>
    <mergeCell ref="H126:H127"/>
    <mergeCell ref="J126:J127"/>
    <mergeCell ref="K126:K127"/>
    <mergeCell ref="L126:L127"/>
    <mergeCell ref="M126:M127"/>
    <mergeCell ref="B128:B129"/>
    <mergeCell ref="C128:C129"/>
    <mergeCell ref="D128:D129"/>
    <mergeCell ref="E128:E129"/>
    <mergeCell ref="F128:F129"/>
    <mergeCell ref="B126:B127"/>
    <mergeCell ref="C126:C127"/>
    <mergeCell ref="D126:D127"/>
    <mergeCell ref="E126:E127"/>
    <mergeCell ref="F126:F127"/>
    <mergeCell ref="G126:G127"/>
    <mergeCell ref="G124:G125"/>
    <mergeCell ref="H124:H125"/>
    <mergeCell ref="J124:J125"/>
    <mergeCell ref="K124:K125"/>
    <mergeCell ref="L124:L125"/>
    <mergeCell ref="M124:M125"/>
    <mergeCell ref="H130:H131"/>
    <mergeCell ref="J130:J131"/>
    <mergeCell ref="K130:K131"/>
    <mergeCell ref="L130:L131"/>
    <mergeCell ref="M130:M131"/>
    <mergeCell ref="B132:B133"/>
    <mergeCell ref="C132:C133"/>
    <mergeCell ref="D132:D133"/>
    <mergeCell ref="E132:E133"/>
    <mergeCell ref="F132:F133"/>
    <mergeCell ref="B130:B131"/>
    <mergeCell ref="C130:C131"/>
    <mergeCell ref="D130:D131"/>
    <mergeCell ref="E130:E131"/>
    <mergeCell ref="F130:F131"/>
    <mergeCell ref="G130:G131"/>
    <mergeCell ref="G128:G129"/>
    <mergeCell ref="H128:H129"/>
    <mergeCell ref="J128:J129"/>
    <mergeCell ref="K128:K129"/>
    <mergeCell ref="L128:L129"/>
    <mergeCell ref="M128:M129"/>
    <mergeCell ref="H134:H135"/>
    <mergeCell ref="J134:J135"/>
    <mergeCell ref="K134:K135"/>
    <mergeCell ref="L134:L135"/>
    <mergeCell ref="M134:M135"/>
    <mergeCell ref="B136:B137"/>
    <mergeCell ref="C136:C137"/>
    <mergeCell ref="D136:D137"/>
    <mergeCell ref="E136:E137"/>
    <mergeCell ref="F136:F137"/>
    <mergeCell ref="B134:B135"/>
    <mergeCell ref="C134:C135"/>
    <mergeCell ref="D134:D135"/>
    <mergeCell ref="E134:E135"/>
    <mergeCell ref="F134:F135"/>
    <mergeCell ref="G134:G135"/>
    <mergeCell ref="G132:G133"/>
    <mergeCell ref="H132:H133"/>
    <mergeCell ref="J132:J133"/>
    <mergeCell ref="K132:K133"/>
    <mergeCell ref="L132:L133"/>
    <mergeCell ref="M132:M133"/>
    <mergeCell ref="H138:H139"/>
    <mergeCell ref="J138:J139"/>
    <mergeCell ref="K138:K139"/>
    <mergeCell ref="L138:L139"/>
    <mergeCell ref="M138:M139"/>
    <mergeCell ref="B140:B141"/>
    <mergeCell ref="C140:C141"/>
    <mergeCell ref="D140:D141"/>
    <mergeCell ref="E140:E141"/>
    <mergeCell ref="F140:F141"/>
    <mergeCell ref="B138:B139"/>
    <mergeCell ref="C138:C139"/>
    <mergeCell ref="D138:D139"/>
    <mergeCell ref="E138:E139"/>
    <mergeCell ref="F138:F139"/>
    <mergeCell ref="G138:G139"/>
    <mergeCell ref="G136:G137"/>
    <mergeCell ref="H136:H137"/>
    <mergeCell ref="J136:J137"/>
    <mergeCell ref="K136:K137"/>
    <mergeCell ref="L136:L137"/>
    <mergeCell ref="M136:M137"/>
    <mergeCell ref="H142:H143"/>
    <mergeCell ref="J142:J143"/>
    <mergeCell ref="K142:K143"/>
    <mergeCell ref="L142:L143"/>
    <mergeCell ref="M142:M143"/>
    <mergeCell ref="B144:B145"/>
    <mergeCell ref="C144:C145"/>
    <mergeCell ref="D144:D145"/>
    <mergeCell ref="E144:E145"/>
    <mergeCell ref="F144:F145"/>
    <mergeCell ref="B142:B143"/>
    <mergeCell ref="C142:C143"/>
    <mergeCell ref="D142:D143"/>
    <mergeCell ref="E142:E143"/>
    <mergeCell ref="F142:F143"/>
    <mergeCell ref="G142:G143"/>
    <mergeCell ref="G140:G141"/>
    <mergeCell ref="H140:H141"/>
    <mergeCell ref="J140:J141"/>
    <mergeCell ref="K140:K141"/>
    <mergeCell ref="L140:L141"/>
    <mergeCell ref="M140:M141"/>
    <mergeCell ref="H146:H147"/>
    <mergeCell ref="J146:J147"/>
    <mergeCell ref="K146:K147"/>
    <mergeCell ref="L146:L147"/>
    <mergeCell ref="M146:M147"/>
    <mergeCell ref="B148:B149"/>
    <mergeCell ref="C148:C149"/>
    <mergeCell ref="D148:D149"/>
    <mergeCell ref="E148:E149"/>
    <mergeCell ref="F148:F149"/>
    <mergeCell ref="B146:B147"/>
    <mergeCell ref="C146:C147"/>
    <mergeCell ref="D146:D147"/>
    <mergeCell ref="E146:E147"/>
    <mergeCell ref="F146:F147"/>
    <mergeCell ref="G146:G147"/>
    <mergeCell ref="G144:G145"/>
    <mergeCell ref="H144:H145"/>
    <mergeCell ref="J144:J145"/>
    <mergeCell ref="K144:K145"/>
    <mergeCell ref="L144:L145"/>
    <mergeCell ref="M144:M145"/>
    <mergeCell ref="H150:H151"/>
    <mergeCell ref="J150:J151"/>
    <mergeCell ref="K150:K151"/>
    <mergeCell ref="L150:L151"/>
    <mergeCell ref="M150:M151"/>
    <mergeCell ref="B152:B153"/>
    <mergeCell ref="C152:C153"/>
    <mergeCell ref="D152:D153"/>
    <mergeCell ref="E152:E153"/>
    <mergeCell ref="F152:F153"/>
    <mergeCell ref="B150:B151"/>
    <mergeCell ref="C150:C151"/>
    <mergeCell ref="D150:D151"/>
    <mergeCell ref="E150:E151"/>
    <mergeCell ref="F150:F151"/>
    <mergeCell ref="G150:G151"/>
    <mergeCell ref="G148:G149"/>
    <mergeCell ref="H148:H149"/>
    <mergeCell ref="J148:J149"/>
    <mergeCell ref="K148:K149"/>
    <mergeCell ref="L148:L149"/>
    <mergeCell ref="M148:M149"/>
    <mergeCell ref="H154:H155"/>
    <mergeCell ref="J154:J155"/>
    <mergeCell ref="K154:K155"/>
    <mergeCell ref="L154:L155"/>
    <mergeCell ref="M154:M155"/>
    <mergeCell ref="B156:B157"/>
    <mergeCell ref="C156:C157"/>
    <mergeCell ref="D156:D157"/>
    <mergeCell ref="E156:E157"/>
    <mergeCell ref="F156:F157"/>
    <mergeCell ref="B154:B155"/>
    <mergeCell ref="C154:C155"/>
    <mergeCell ref="D154:D155"/>
    <mergeCell ref="E154:E155"/>
    <mergeCell ref="F154:F155"/>
    <mergeCell ref="G154:G155"/>
    <mergeCell ref="G152:G153"/>
    <mergeCell ref="H152:H153"/>
    <mergeCell ref="J152:J153"/>
    <mergeCell ref="K152:K153"/>
    <mergeCell ref="L152:L153"/>
    <mergeCell ref="M152:M153"/>
    <mergeCell ref="H158:H159"/>
    <mergeCell ref="J158:J159"/>
    <mergeCell ref="K158:K159"/>
    <mergeCell ref="L158:L159"/>
    <mergeCell ref="M158:M159"/>
    <mergeCell ref="B160:B161"/>
    <mergeCell ref="C160:C161"/>
    <mergeCell ref="D160:D161"/>
    <mergeCell ref="E160:E161"/>
    <mergeCell ref="F160:F161"/>
    <mergeCell ref="B158:B159"/>
    <mergeCell ref="C158:C159"/>
    <mergeCell ref="D158:D159"/>
    <mergeCell ref="E158:E159"/>
    <mergeCell ref="F158:F159"/>
    <mergeCell ref="G158:G159"/>
    <mergeCell ref="G156:G157"/>
    <mergeCell ref="H156:H157"/>
    <mergeCell ref="J156:J157"/>
    <mergeCell ref="K156:K157"/>
    <mergeCell ref="L156:L157"/>
    <mergeCell ref="M156:M157"/>
    <mergeCell ref="H162:H163"/>
    <mergeCell ref="J162:J163"/>
    <mergeCell ref="K162:K163"/>
    <mergeCell ref="L162:L163"/>
    <mergeCell ref="M162:M163"/>
    <mergeCell ref="B164:B165"/>
    <mergeCell ref="C164:C165"/>
    <mergeCell ref="D164:D165"/>
    <mergeCell ref="E164:E165"/>
    <mergeCell ref="F164:F165"/>
    <mergeCell ref="B162:B163"/>
    <mergeCell ref="C162:C163"/>
    <mergeCell ref="D162:D163"/>
    <mergeCell ref="E162:E163"/>
    <mergeCell ref="F162:F163"/>
    <mergeCell ref="G162:G163"/>
    <mergeCell ref="G160:G161"/>
    <mergeCell ref="H160:H161"/>
    <mergeCell ref="J160:J161"/>
    <mergeCell ref="K160:K161"/>
    <mergeCell ref="L160:L161"/>
    <mergeCell ref="M160:M161"/>
    <mergeCell ref="H166:H167"/>
    <mergeCell ref="J166:J167"/>
    <mergeCell ref="K166:K167"/>
    <mergeCell ref="L166:L167"/>
    <mergeCell ref="M166:M167"/>
    <mergeCell ref="B168:B169"/>
    <mergeCell ref="C168:C169"/>
    <mergeCell ref="D168:D169"/>
    <mergeCell ref="E168:E169"/>
    <mergeCell ref="F168:F169"/>
    <mergeCell ref="B166:B167"/>
    <mergeCell ref="C166:C167"/>
    <mergeCell ref="D166:D167"/>
    <mergeCell ref="E166:E167"/>
    <mergeCell ref="F166:F167"/>
    <mergeCell ref="G166:G167"/>
    <mergeCell ref="G164:G165"/>
    <mergeCell ref="H164:H165"/>
    <mergeCell ref="J164:J165"/>
    <mergeCell ref="K164:K165"/>
    <mergeCell ref="L164:L165"/>
    <mergeCell ref="M164:M165"/>
    <mergeCell ref="H170:H171"/>
    <mergeCell ref="J170:J171"/>
    <mergeCell ref="K170:K171"/>
    <mergeCell ref="L170:L171"/>
    <mergeCell ref="M170:M171"/>
    <mergeCell ref="B172:B173"/>
    <mergeCell ref="C172:C173"/>
    <mergeCell ref="D172:D173"/>
    <mergeCell ref="E172:E173"/>
    <mergeCell ref="F172:F173"/>
    <mergeCell ref="B170:B171"/>
    <mergeCell ref="C170:C171"/>
    <mergeCell ref="D170:D171"/>
    <mergeCell ref="E170:E171"/>
    <mergeCell ref="F170:F171"/>
    <mergeCell ref="G170:G171"/>
    <mergeCell ref="G168:G169"/>
    <mergeCell ref="H168:H169"/>
    <mergeCell ref="J168:J169"/>
    <mergeCell ref="K168:K169"/>
    <mergeCell ref="L168:L169"/>
    <mergeCell ref="M168:M169"/>
    <mergeCell ref="H174:H175"/>
    <mergeCell ref="J174:J175"/>
    <mergeCell ref="K174:K175"/>
    <mergeCell ref="L174:L175"/>
    <mergeCell ref="M174:M175"/>
    <mergeCell ref="B176:B177"/>
    <mergeCell ref="C176:C177"/>
    <mergeCell ref="D176:D177"/>
    <mergeCell ref="E176:E177"/>
    <mergeCell ref="F176:F177"/>
    <mergeCell ref="B174:B175"/>
    <mergeCell ref="C174:C175"/>
    <mergeCell ref="D174:D175"/>
    <mergeCell ref="E174:E175"/>
    <mergeCell ref="F174:F175"/>
    <mergeCell ref="G174:G175"/>
    <mergeCell ref="G172:G173"/>
    <mergeCell ref="H172:H173"/>
    <mergeCell ref="J172:J173"/>
    <mergeCell ref="K172:K173"/>
    <mergeCell ref="L172:L173"/>
    <mergeCell ref="M172:M173"/>
    <mergeCell ref="H178:H179"/>
    <mergeCell ref="J178:J179"/>
    <mergeCell ref="K178:K179"/>
    <mergeCell ref="L178:L179"/>
    <mergeCell ref="M178:M179"/>
    <mergeCell ref="B180:B181"/>
    <mergeCell ref="C180:C181"/>
    <mergeCell ref="D180:D181"/>
    <mergeCell ref="E180:E181"/>
    <mergeCell ref="F180:F181"/>
    <mergeCell ref="B178:B179"/>
    <mergeCell ref="C178:C179"/>
    <mergeCell ref="D178:D179"/>
    <mergeCell ref="E178:E179"/>
    <mergeCell ref="F178:F179"/>
    <mergeCell ref="G178:G179"/>
    <mergeCell ref="G176:G177"/>
    <mergeCell ref="H176:H177"/>
    <mergeCell ref="J176:J177"/>
    <mergeCell ref="K176:K177"/>
    <mergeCell ref="L176:L177"/>
    <mergeCell ref="M176:M177"/>
    <mergeCell ref="H182:H183"/>
    <mergeCell ref="J182:J183"/>
    <mergeCell ref="K182:K183"/>
    <mergeCell ref="L182:L183"/>
    <mergeCell ref="M182:M183"/>
    <mergeCell ref="B184:B185"/>
    <mergeCell ref="C184:C185"/>
    <mergeCell ref="D184:D185"/>
    <mergeCell ref="E184:E185"/>
    <mergeCell ref="F184:F185"/>
    <mergeCell ref="B182:B183"/>
    <mergeCell ref="C182:C183"/>
    <mergeCell ref="D182:D183"/>
    <mergeCell ref="E182:E183"/>
    <mergeCell ref="F182:F183"/>
    <mergeCell ref="G182:G183"/>
    <mergeCell ref="G180:G181"/>
    <mergeCell ref="H180:H181"/>
    <mergeCell ref="J180:J181"/>
    <mergeCell ref="K180:K181"/>
    <mergeCell ref="L180:L181"/>
    <mergeCell ref="M180:M181"/>
    <mergeCell ref="H186:H187"/>
    <mergeCell ref="J186:J187"/>
    <mergeCell ref="K186:K187"/>
    <mergeCell ref="L186:L187"/>
    <mergeCell ref="M186:M187"/>
    <mergeCell ref="B188:B189"/>
    <mergeCell ref="C188:C189"/>
    <mergeCell ref="D188:D189"/>
    <mergeCell ref="E188:E189"/>
    <mergeCell ref="F188:F189"/>
    <mergeCell ref="B186:B187"/>
    <mergeCell ref="C186:C187"/>
    <mergeCell ref="D186:D187"/>
    <mergeCell ref="E186:E187"/>
    <mergeCell ref="F186:F187"/>
    <mergeCell ref="G186:G187"/>
    <mergeCell ref="G184:G185"/>
    <mergeCell ref="H184:H185"/>
    <mergeCell ref="J184:J185"/>
    <mergeCell ref="K184:K185"/>
    <mergeCell ref="L184:L185"/>
    <mergeCell ref="M184:M185"/>
    <mergeCell ref="H190:H191"/>
    <mergeCell ref="J190:J191"/>
    <mergeCell ref="K190:K191"/>
    <mergeCell ref="L190:L191"/>
    <mergeCell ref="M190:M191"/>
    <mergeCell ref="B192:B193"/>
    <mergeCell ref="C192:C193"/>
    <mergeCell ref="D192:D193"/>
    <mergeCell ref="E192:E193"/>
    <mergeCell ref="F192:F193"/>
    <mergeCell ref="B190:B191"/>
    <mergeCell ref="C190:C191"/>
    <mergeCell ref="D190:D191"/>
    <mergeCell ref="E190:E191"/>
    <mergeCell ref="F190:F191"/>
    <mergeCell ref="G190:G191"/>
    <mergeCell ref="G188:G189"/>
    <mergeCell ref="H188:H189"/>
    <mergeCell ref="J188:J189"/>
    <mergeCell ref="K188:K189"/>
    <mergeCell ref="L188:L189"/>
    <mergeCell ref="M188:M189"/>
    <mergeCell ref="H194:H195"/>
    <mergeCell ref="J194:J195"/>
    <mergeCell ref="K194:K195"/>
    <mergeCell ref="L194:L195"/>
    <mergeCell ref="M194:M195"/>
    <mergeCell ref="B196:B197"/>
    <mergeCell ref="C196:C197"/>
    <mergeCell ref="D196:D197"/>
    <mergeCell ref="E196:E197"/>
    <mergeCell ref="F196:F197"/>
    <mergeCell ref="B194:B195"/>
    <mergeCell ref="C194:C195"/>
    <mergeCell ref="D194:D195"/>
    <mergeCell ref="E194:E195"/>
    <mergeCell ref="F194:F195"/>
    <mergeCell ref="G194:G195"/>
    <mergeCell ref="G192:G193"/>
    <mergeCell ref="H192:H193"/>
    <mergeCell ref="J192:J193"/>
    <mergeCell ref="K192:K193"/>
    <mergeCell ref="L192:L193"/>
    <mergeCell ref="M192:M193"/>
    <mergeCell ref="H198:H199"/>
    <mergeCell ref="J198:J199"/>
    <mergeCell ref="K198:K199"/>
    <mergeCell ref="L198:L199"/>
    <mergeCell ref="M198:M199"/>
    <mergeCell ref="B200:B201"/>
    <mergeCell ref="C200:C201"/>
    <mergeCell ref="D200:D201"/>
    <mergeCell ref="E200:E201"/>
    <mergeCell ref="F200:F201"/>
    <mergeCell ref="B198:B199"/>
    <mergeCell ref="C198:C199"/>
    <mergeCell ref="D198:D199"/>
    <mergeCell ref="E198:E199"/>
    <mergeCell ref="F198:F199"/>
    <mergeCell ref="G198:G199"/>
    <mergeCell ref="G196:G197"/>
    <mergeCell ref="H196:H197"/>
    <mergeCell ref="J196:J197"/>
    <mergeCell ref="K196:K197"/>
    <mergeCell ref="L196:L197"/>
    <mergeCell ref="M196:M197"/>
    <mergeCell ref="H202:H203"/>
    <mergeCell ref="J202:J203"/>
    <mergeCell ref="K202:K203"/>
    <mergeCell ref="L202:L203"/>
    <mergeCell ref="M202:M203"/>
    <mergeCell ref="B204:B205"/>
    <mergeCell ref="C204:C205"/>
    <mergeCell ref="D204:D205"/>
    <mergeCell ref="E204:E205"/>
    <mergeCell ref="F204:F205"/>
    <mergeCell ref="B202:B203"/>
    <mergeCell ref="C202:C203"/>
    <mergeCell ref="D202:D203"/>
    <mergeCell ref="E202:E203"/>
    <mergeCell ref="F202:F203"/>
    <mergeCell ref="G202:G203"/>
    <mergeCell ref="G200:G201"/>
    <mergeCell ref="H200:H201"/>
    <mergeCell ref="J200:J201"/>
    <mergeCell ref="K200:K201"/>
    <mergeCell ref="L200:L201"/>
    <mergeCell ref="M200:M201"/>
    <mergeCell ref="H206:H207"/>
    <mergeCell ref="J206:J207"/>
    <mergeCell ref="K206:K207"/>
    <mergeCell ref="L206:L207"/>
    <mergeCell ref="M206:M207"/>
    <mergeCell ref="B208:B209"/>
    <mergeCell ref="C208:C209"/>
    <mergeCell ref="D208:D209"/>
    <mergeCell ref="E208:E209"/>
    <mergeCell ref="F208:F209"/>
    <mergeCell ref="B206:B207"/>
    <mergeCell ref="C206:C207"/>
    <mergeCell ref="D206:D207"/>
    <mergeCell ref="E206:E207"/>
    <mergeCell ref="F206:F207"/>
    <mergeCell ref="G206:G207"/>
    <mergeCell ref="G204:G205"/>
    <mergeCell ref="H204:H205"/>
    <mergeCell ref="J204:J205"/>
    <mergeCell ref="K204:K205"/>
    <mergeCell ref="L204:L205"/>
    <mergeCell ref="M204:M205"/>
    <mergeCell ref="H210:H211"/>
    <mergeCell ref="J210:J211"/>
    <mergeCell ref="K210:K211"/>
    <mergeCell ref="L210:L211"/>
    <mergeCell ref="M210:M211"/>
    <mergeCell ref="B212:B213"/>
    <mergeCell ref="C212:C213"/>
    <mergeCell ref="D212:D213"/>
    <mergeCell ref="E212:E213"/>
    <mergeCell ref="F212:F213"/>
    <mergeCell ref="B210:B211"/>
    <mergeCell ref="C210:C211"/>
    <mergeCell ref="D210:D211"/>
    <mergeCell ref="E210:E211"/>
    <mergeCell ref="F210:F211"/>
    <mergeCell ref="G210:G211"/>
    <mergeCell ref="G208:G209"/>
    <mergeCell ref="H208:H209"/>
    <mergeCell ref="J208:J209"/>
    <mergeCell ref="K208:K209"/>
    <mergeCell ref="L208:L209"/>
    <mergeCell ref="M208:M209"/>
    <mergeCell ref="H214:H215"/>
    <mergeCell ref="J214:J215"/>
    <mergeCell ref="K214:K215"/>
    <mergeCell ref="L214:L215"/>
    <mergeCell ref="M214:M215"/>
    <mergeCell ref="B216:B217"/>
    <mergeCell ref="C216:C217"/>
    <mergeCell ref="D216:D217"/>
    <mergeCell ref="E216:E217"/>
    <mergeCell ref="F216:F217"/>
    <mergeCell ref="B214:B215"/>
    <mergeCell ref="C214:C215"/>
    <mergeCell ref="D214:D215"/>
    <mergeCell ref="E214:E215"/>
    <mergeCell ref="F214:F215"/>
    <mergeCell ref="G214:G215"/>
    <mergeCell ref="G212:G213"/>
    <mergeCell ref="H212:H213"/>
    <mergeCell ref="J212:J213"/>
    <mergeCell ref="K212:K213"/>
    <mergeCell ref="L212:L213"/>
    <mergeCell ref="M212:M213"/>
    <mergeCell ref="H218:H219"/>
    <mergeCell ref="J218:J219"/>
    <mergeCell ref="K218:K219"/>
    <mergeCell ref="L218:L219"/>
    <mergeCell ref="M218:M219"/>
    <mergeCell ref="B220:B221"/>
    <mergeCell ref="C220:C221"/>
    <mergeCell ref="D220:D221"/>
    <mergeCell ref="E220:E221"/>
    <mergeCell ref="F220:F221"/>
    <mergeCell ref="B218:B219"/>
    <mergeCell ref="C218:C219"/>
    <mergeCell ref="D218:D219"/>
    <mergeCell ref="E218:E219"/>
    <mergeCell ref="F218:F219"/>
    <mergeCell ref="G218:G219"/>
    <mergeCell ref="G216:G217"/>
    <mergeCell ref="H216:H217"/>
    <mergeCell ref="J216:J217"/>
    <mergeCell ref="K216:K217"/>
    <mergeCell ref="L216:L217"/>
    <mergeCell ref="M216:M217"/>
    <mergeCell ref="H222:H223"/>
    <mergeCell ref="J222:J223"/>
    <mergeCell ref="K222:K223"/>
    <mergeCell ref="L222:L223"/>
    <mergeCell ref="M222:M223"/>
    <mergeCell ref="B224:B225"/>
    <mergeCell ref="C224:C225"/>
    <mergeCell ref="D224:D225"/>
    <mergeCell ref="E224:E225"/>
    <mergeCell ref="F224:F225"/>
    <mergeCell ref="B222:B223"/>
    <mergeCell ref="C222:C223"/>
    <mergeCell ref="D222:D223"/>
    <mergeCell ref="E222:E223"/>
    <mergeCell ref="F222:F223"/>
    <mergeCell ref="G222:G223"/>
    <mergeCell ref="G220:G221"/>
    <mergeCell ref="H220:H221"/>
    <mergeCell ref="J220:J221"/>
    <mergeCell ref="K220:K221"/>
    <mergeCell ref="L220:L221"/>
    <mergeCell ref="M220:M221"/>
    <mergeCell ref="H226:H227"/>
    <mergeCell ref="J226:J227"/>
    <mergeCell ref="K226:K227"/>
    <mergeCell ref="L226:L227"/>
    <mergeCell ref="M226:M227"/>
    <mergeCell ref="B228:B229"/>
    <mergeCell ref="C228:C229"/>
    <mergeCell ref="D228:D229"/>
    <mergeCell ref="E228:E229"/>
    <mergeCell ref="F228:F229"/>
    <mergeCell ref="B226:B227"/>
    <mergeCell ref="C226:C227"/>
    <mergeCell ref="D226:D227"/>
    <mergeCell ref="E226:E227"/>
    <mergeCell ref="F226:F227"/>
    <mergeCell ref="G226:G227"/>
    <mergeCell ref="G224:G225"/>
    <mergeCell ref="H224:H225"/>
    <mergeCell ref="J224:J225"/>
    <mergeCell ref="K224:K225"/>
    <mergeCell ref="L224:L225"/>
    <mergeCell ref="M224:M225"/>
    <mergeCell ref="H230:H231"/>
    <mergeCell ref="J230:J231"/>
    <mergeCell ref="K230:K231"/>
    <mergeCell ref="L230:L231"/>
    <mergeCell ref="M230:M231"/>
    <mergeCell ref="B232:B233"/>
    <mergeCell ref="C232:C233"/>
    <mergeCell ref="D232:D233"/>
    <mergeCell ref="E232:E233"/>
    <mergeCell ref="F232:F233"/>
    <mergeCell ref="B230:B231"/>
    <mergeCell ref="C230:C231"/>
    <mergeCell ref="D230:D231"/>
    <mergeCell ref="E230:E231"/>
    <mergeCell ref="F230:F231"/>
    <mergeCell ref="G230:G231"/>
    <mergeCell ref="G228:G229"/>
    <mergeCell ref="H228:H229"/>
    <mergeCell ref="J228:J229"/>
    <mergeCell ref="K228:K229"/>
    <mergeCell ref="L228:L229"/>
    <mergeCell ref="M228:M229"/>
    <mergeCell ref="H234:H235"/>
    <mergeCell ref="J234:J235"/>
    <mergeCell ref="K234:K235"/>
    <mergeCell ref="L234:L235"/>
    <mergeCell ref="M234:M235"/>
    <mergeCell ref="B236:B237"/>
    <mergeCell ref="C236:C237"/>
    <mergeCell ref="D236:D237"/>
    <mergeCell ref="E236:E237"/>
    <mergeCell ref="F236:F237"/>
    <mergeCell ref="B234:B235"/>
    <mergeCell ref="C234:C235"/>
    <mergeCell ref="D234:D235"/>
    <mergeCell ref="E234:E235"/>
    <mergeCell ref="F234:F235"/>
    <mergeCell ref="G234:G235"/>
    <mergeCell ref="G232:G233"/>
    <mergeCell ref="H232:H233"/>
    <mergeCell ref="J232:J233"/>
    <mergeCell ref="K232:K233"/>
    <mergeCell ref="L232:L233"/>
    <mergeCell ref="M232:M233"/>
    <mergeCell ref="H238:H239"/>
    <mergeCell ref="J238:J239"/>
    <mergeCell ref="K238:K239"/>
    <mergeCell ref="L238:L239"/>
    <mergeCell ref="M238:M239"/>
    <mergeCell ref="B240:B241"/>
    <mergeCell ref="C240:C241"/>
    <mergeCell ref="D240:D241"/>
    <mergeCell ref="E240:E241"/>
    <mergeCell ref="F240:F241"/>
    <mergeCell ref="B238:B239"/>
    <mergeCell ref="C238:C239"/>
    <mergeCell ref="D238:D239"/>
    <mergeCell ref="E238:E239"/>
    <mergeCell ref="F238:F239"/>
    <mergeCell ref="G238:G239"/>
    <mergeCell ref="G236:G237"/>
    <mergeCell ref="H236:H237"/>
    <mergeCell ref="J236:J237"/>
    <mergeCell ref="K236:K237"/>
    <mergeCell ref="L236:L237"/>
    <mergeCell ref="M236:M237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B242:B243"/>
    <mergeCell ref="C242:C243"/>
    <mergeCell ref="D242:D243"/>
    <mergeCell ref="E242:E243"/>
    <mergeCell ref="F242:F243"/>
    <mergeCell ref="G242:G243"/>
    <mergeCell ref="G240:G241"/>
    <mergeCell ref="H240:H241"/>
    <mergeCell ref="J240:J241"/>
    <mergeCell ref="K240:K241"/>
    <mergeCell ref="L240:L241"/>
    <mergeCell ref="M240:M241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B246:B247"/>
    <mergeCell ref="C246:C247"/>
    <mergeCell ref="D246:D247"/>
    <mergeCell ref="E246:E247"/>
    <mergeCell ref="F246:F247"/>
    <mergeCell ref="G246:G247"/>
    <mergeCell ref="G244:G245"/>
    <mergeCell ref="H244:H245"/>
    <mergeCell ref="J244:J245"/>
    <mergeCell ref="K244:K245"/>
    <mergeCell ref="L244:L245"/>
    <mergeCell ref="M244:M245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B250:B251"/>
    <mergeCell ref="C250:C251"/>
    <mergeCell ref="D250:D251"/>
    <mergeCell ref="E250:E251"/>
    <mergeCell ref="F250:F251"/>
    <mergeCell ref="G250:G251"/>
    <mergeCell ref="G248:G249"/>
    <mergeCell ref="H248:H249"/>
    <mergeCell ref="J248:J249"/>
    <mergeCell ref="K248:K249"/>
    <mergeCell ref="L248:L249"/>
    <mergeCell ref="M248:M249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B254:B255"/>
    <mergeCell ref="C254:C255"/>
    <mergeCell ref="D254:D255"/>
    <mergeCell ref="E254:E255"/>
    <mergeCell ref="F254:F255"/>
    <mergeCell ref="G254:G255"/>
    <mergeCell ref="G252:G253"/>
    <mergeCell ref="H252:H253"/>
    <mergeCell ref="J252:J253"/>
    <mergeCell ref="K252:K253"/>
    <mergeCell ref="L252:L253"/>
    <mergeCell ref="M252:M253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B258:B259"/>
    <mergeCell ref="C258:C259"/>
    <mergeCell ref="D258:D259"/>
    <mergeCell ref="E258:E259"/>
    <mergeCell ref="F258:F259"/>
    <mergeCell ref="G258:G259"/>
    <mergeCell ref="G256:G257"/>
    <mergeCell ref="H256:H257"/>
    <mergeCell ref="J256:J257"/>
    <mergeCell ref="K256:K257"/>
    <mergeCell ref="L256:L257"/>
    <mergeCell ref="M256:M257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B262:B263"/>
    <mergeCell ref="C262:C263"/>
    <mergeCell ref="D262:D263"/>
    <mergeCell ref="E262:E263"/>
    <mergeCell ref="F262:F263"/>
    <mergeCell ref="G262:G263"/>
    <mergeCell ref="G260:G261"/>
    <mergeCell ref="H260:H261"/>
    <mergeCell ref="J260:J261"/>
    <mergeCell ref="K260:K261"/>
    <mergeCell ref="L260:L261"/>
    <mergeCell ref="M260:M261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B266:B267"/>
    <mergeCell ref="C266:C267"/>
    <mergeCell ref="D266:D267"/>
    <mergeCell ref="E266:E267"/>
    <mergeCell ref="F266:F267"/>
    <mergeCell ref="G266:G267"/>
    <mergeCell ref="G264:G265"/>
    <mergeCell ref="H264:H265"/>
    <mergeCell ref="J264:J265"/>
    <mergeCell ref="K264:K265"/>
    <mergeCell ref="L264:L265"/>
    <mergeCell ref="M264:M265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B270:B271"/>
    <mergeCell ref="C270:C271"/>
    <mergeCell ref="D270:D271"/>
    <mergeCell ref="E270:E271"/>
    <mergeCell ref="F270:F271"/>
    <mergeCell ref="G270:G271"/>
    <mergeCell ref="G268:G269"/>
    <mergeCell ref="H268:H269"/>
    <mergeCell ref="J268:J269"/>
    <mergeCell ref="K268:K269"/>
    <mergeCell ref="L268:L269"/>
    <mergeCell ref="M268:M269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B274:B275"/>
    <mergeCell ref="C274:C275"/>
    <mergeCell ref="D274:D275"/>
    <mergeCell ref="E274:E275"/>
    <mergeCell ref="F274:F275"/>
    <mergeCell ref="G274:G275"/>
    <mergeCell ref="G272:G273"/>
    <mergeCell ref="H272:H273"/>
    <mergeCell ref="J272:J273"/>
    <mergeCell ref="K272:K273"/>
    <mergeCell ref="L272:L273"/>
    <mergeCell ref="M272:M273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B278:B279"/>
    <mergeCell ref="C278:C279"/>
    <mergeCell ref="D278:D279"/>
    <mergeCell ref="E278:E279"/>
    <mergeCell ref="F278:F279"/>
    <mergeCell ref="G278:G279"/>
    <mergeCell ref="G276:G277"/>
    <mergeCell ref="H276:H277"/>
    <mergeCell ref="J276:J277"/>
    <mergeCell ref="K276:K277"/>
    <mergeCell ref="L276:L277"/>
    <mergeCell ref="M276:M277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B282:B283"/>
    <mergeCell ref="C282:C283"/>
    <mergeCell ref="D282:D283"/>
    <mergeCell ref="E282:E283"/>
    <mergeCell ref="F282:F283"/>
    <mergeCell ref="G282:G283"/>
    <mergeCell ref="G280:G281"/>
    <mergeCell ref="H280:H281"/>
    <mergeCell ref="J280:J281"/>
    <mergeCell ref="K280:K281"/>
    <mergeCell ref="L280:L281"/>
    <mergeCell ref="M280:M281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B286:B287"/>
    <mergeCell ref="C286:C287"/>
    <mergeCell ref="D286:D287"/>
    <mergeCell ref="E286:E287"/>
    <mergeCell ref="F286:F287"/>
    <mergeCell ref="G286:G287"/>
    <mergeCell ref="G284:G285"/>
    <mergeCell ref="H284:H285"/>
    <mergeCell ref="J284:J285"/>
    <mergeCell ref="K284:K285"/>
    <mergeCell ref="L284:L285"/>
    <mergeCell ref="M284:M285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B290:B291"/>
    <mergeCell ref="C290:C291"/>
    <mergeCell ref="D290:D291"/>
    <mergeCell ref="E290:E291"/>
    <mergeCell ref="F290:F291"/>
    <mergeCell ref="G290:G291"/>
    <mergeCell ref="G288:G289"/>
    <mergeCell ref="H288:H289"/>
    <mergeCell ref="J288:J289"/>
    <mergeCell ref="K288:K289"/>
    <mergeCell ref="L288:L289"/>
    <mergeCell ref="M288:M289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B294:B295"/>
    <mergeCell ref="C294:C295"/>
    <mergeCell ref="D294:D295"/>
    <mergeCell ref="E294:E295"/>
    <mergeCell ref="F294:F295"/>
    <mergeCell ref="G294:G295"/>
    <mergeCell ref="G292:G293"/>
    <mergeCell ref="H292:H293"/>
    <mergeCell ref="J292:J293"/>
    <mergeCell ref="K292:K293"/>
    <mergeCell ref="L292:L293"/>
    <mergeCell ref="M292:M293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B298:B299"/>
    <mergeCell ref="C298:C299"/>
    <mergeCell ref="D298:D299"/>
    <mergeCell ref="E298:E299"/>
    <mergeCell ref="F298:F299"/>
    <mergeCell ref="G298:G299"/>
    <mergeCell ref="G296:G297"/>
    <mergeCell ref="H296:H297"/>
    <mergeCell ref="J296:J297"/>
    <mergeCell ref="K296:K297"/>
    <mergeCell ref="L296:L297"/>
    <mergeCell ref="M296:M297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B302:B303"/>
    <mergeCell ref="C302:C303"/>
    <mergeCell ref="D302:D303"/>
    <mergeCell ref="E302:E303"/>
    <mergeCell ref="F302:F303"/>
    <mergeCell ref="G302:G303"/>
    <mergeCell ref="G300:G301"/>
    <mergeCell ref="H300:H301"/>
    <mergeCell ref="J300:J301"/>
    <mergeCell ref="K300:K301"/>
    <mergeCell ref="L300:L301"/>
    <mergeCell ref="M300:M301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B306:B307"/>
    <mergeCell ref="C306:C307"/>
    <mergeCell ref="D306:D307"/>
    <mergeCell ref="E306:E307"/>
    <mergeCell ref="F306:F307"/>
    <mergeCell ref="G306:G307"/>
    <mergeCell ref="G304:G305"/>
    <mergeCell ref="H304:H305"/>
    <mergeCell ref="J304:J305"/>
    <mergeCell ref="K304:K305"/>
    <mergeCell ref="L304:L305"/>
    <mergeCell ref="M304:M305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B310:B311"/>
    <mergeCell ref="C310:C311"/>
    <mergeCell ref="D310:D311"/>
    <mergeCell ref="E310:E311"/>
    <mergeCell ref="F310:F311"/>
    <mergeCell ref="G310:G311"/>
    <mergeCell ref="G308:G309"/>
    <mergeCell ref="H308:H309"/>
    <mergeCell ref="J308:J309"/>
    <mergeCell ref="K308:K309"/>
    <mergeCell ref="L308:L309"/>
    <mergeCell ref="M308:M309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G314:G315"/>
    <mergeCell ref="G312:G313"/>
    <mergeCell ref="H312:H313"/>
    <mergeCell ref="J312:J313"/>
    <mergeCell ref="K312:K313"/>
    <mergeCell ref="L312:L313"/>
    <mergeCell ref="M312:M313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B318:B319"/>
    <mergeCell ref="C318:C319"/>
    <mergeCell ref="D318:D319"/>
    <mergeCell ref="E318:E319"/>
    <mergeCell ref="F318:F319"/>
    <mergeCell ref="G318:G319"/>
    <mergeCell ref="G316:G317"/>
    <mergeCell ref="H316:H317"/>
    <mergeCell ref="J316:J317"/>
    <mergeCell ref="K316:K317"/>
    <mergeCell ref="L316:L317"/>
    <mergeCell ref="M316:M317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B322:B323"/>
    <mergeCell ref="C322:C323"/>
    <mergeCell ref="D322:D323"/>
    <mergeCell ref="E322:E323"/>
    <mergeCell ref="F322:F323"/>
    <mergeCell ref="G322:G323"/>
    <mergeCell ref="G320:G321"/>
    <mergeCell ref="H320:H321"/>
    <mergeCell ref="J320:J321"/>
    <mergeCell ref="K320:K321"/>
    <mergeCell ref="L320:L321"/>
    <mergeCell ref="M320:M321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B326:B327"/>
    <mergeCell ref="C326:C327"/>
    <mergeCell ref="D326:D327"/>
    <mergeCell ref="E326:E327"/>
    <mergeCell ref="F326:F327"/>
    <mergeCell ref="G326:G327"/>
    <mergeCell ref="G324:G325"/>
    <mergeCell ref="H324:H325"/>
    <mergeCell ref="J324:J325"/>
    <mergeCell ref="K324:K325"/>
    <mergeCell ref="L324:L325"/>
    <mergeCell ref="M324:M325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B330:B331"/>
    <mergeCell ref="C330:C331"/>
    <mergeCell ref="D330:D331"/>
    <mergeCell ref="E330:E331"/>
    <mergeCell ref="F330:F331"/>
    <mergeCell ref="G330:G331"/>
    <mergeCell ref="G328:G329"/>
    <mergeCell ref="H328:H329"/>
    <mergeCell ref="J328:J329"/>
    <mergeCell ref="K328:K329"/>
    <mergeCell ref="L328:L329"/>
    <mergeCell ref="M328:M329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B334:B335"/>
    <mergeCell ref="C334:C335"/>
    <mergeCell ref="D334:D335"/>
    <mergeCell ref="E334:E335"/>
    <mergeCell ref="F334:F335"/>
    <mergeCell ref="G334:G335"/>
    <mergeCell ref="G332:G333"/>
    <mergeCell ref="H332:H333"/>
    <mergeCell ref="J332:J333"/>
    <mergeCell ref="K332:K333"/>
    <mergeCell ref="L332:L333"/>
    <mergeCell ref="M332:M333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B338:B339"/>
    <mergeCell ref="C338:C339"/>
    <mergeCell ref="D338:D339"/>
    <mergeCell ref="E338:E339"/>
    <mergeCell ref="F338:F339"/>
    <mergeCell ref="G338:G339"/>
    <mergeCell ref="G336:G337"/>
    <mergeCell ref="H336:H337"/>
    <mergeCell ref="J336:J337"/>
    <mergeCell ref="K336:K337"/>
    <mergeCell ref="L336:L337"/>
    <mergeCell ref="M336:M337"/>
    <mergeCell ref="H342:H343"/>
    <mergeCell ref="J342:J343"/>
    <mergeCell ref="K342:K343"/>
    <mergeCell ref="L342:L343"/>
    <mergeCell ref="M342:M343"/>
    <mergeCell ref="B344:B346"/>
    <mergeCell ref="C344:C346"/>
    <mergeCell ref="D344:D346"/>
    <mergeCell ref="E344:E346"/>
    <mergeCell ref="F344:F346"/>
    <mergeCell ref="B342:B343"/>
    <mergeCell ref="C342:C343"/>
    <mergeCell ref="D342:D343"/>
    <mergeCell ref="E342:E343"/>
    <mergeCell ref="F342:F343"/>
    <mergeCell ref="G342:G343"/>
    <mergeCell ref="G340:G341"/>
    <mergeCell ref="H340:H341"/>
    <mergeCell ref="J340:J341"/>
    <mergeCell ref="K340:K341"/>
    <mergeCell ref="L340:L341"/>
    <mergeCell ref="M340:M341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B348:B349"/>
    <mergeCell ref="C348:C349"/>
    <mergeCell ref="D348:D349"/>
    <mergeCell ref="E348:E349"/>
    <mergeCell ref="F348:F349"/>
    <mergeCell ref="G348:G349"/>
    <mergeCell ref="G344:G346"/>
    <mergeCell ref="H344:H346"/>
    <mergeCell ref="J344:J346"/>
    <mergeCell ref="K344:K346"/>
    <mergeCell ref="L344:L346"/>
    <mergeCell ref="M344:M346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B352:B353"/>
    <mergeCell ref="C352:C353"/>
    <mergeCell ref="D352:D353"/>
    <mergeCell ref="E352:E353"/>
    <mergeCell ref="F352:F353"/>
    <mergeCell ref="G352:G353"/>
    <mergeCell ref="G350:G351"/>
    <mergeCell ref="H350:H351"/>
    <mergeCell ref="J350:J351"/>
    <mergeCell ref="K350:K351"/>
    <mergeCell ref="L350:L351"/>
    <mergeCell ref="M350:M351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B356:B357"/>
    <mergeCell ref="C356:C357"/>
    <mergeCell ref="D356:D357"/>
    <mergeCell ref="E356:E357"/>
    <mergeCell ref="F356:F357"/>
    <mergeCell ref="G356:G357"/>
    <mergeCell ref="G354:G355"/>
    <mergeCell ref="H354:H355"/>
    <mergeCell ref="J354:J355"/>
    <mergeCell ref="K354:K355"/>
    <mergeCell ref="L354:L355"/>
    <mergeCell ref="M354:M355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B360:B361"/>
    <mergeCell ref="C360:C361"/>
    <mergeCell ref="D360:D361"/>
    <mergeCell ref="E360:E361"/>
    <mergeCell ref="F360:F361"/>
    <mergeCell ref="G360:G361"/>
    <mergeCell ref="G358:G359"/>
    <mergeCell ref="H358:H359"/>
    <mergeCell ref="J358:J359"/>
    <mergeCell ref="K358:K359"/>
    <mergeCell ref="L358:L359"/>
    <mergeCell ref="M358:M359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B364:B365"/>
    <mergeCell ref="C364:C365"/>
    <mergeCell ref="D364:D365"/>
    <mergeCell ref="E364:E365"/>
    <mergeCell ref="F364:F365"/>
    <mergeCell ref="G364:G365"/>
    <mergeCell ref="G362:G363"/>
    <mergeCell ref="H362:H363"/>
    <mergeCell ref="J362:J363"/>
    <mergeCell ref="K362:K363"/>
    <mergeCell ref="L362:L363"/>
    <mergeCell ref="M362:M363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B368:B369"/>
    <mergeCell ref="C368:C369"/>
    <mergeCell ref="D368:D369"/>
    <mergeCell ref="E368:E369"/>
    <mergeCell ref="F368:F369"/>
    <mergeCell ref="G368:G369"/>
    <mergeCell ref="G366:G367"/>
    <mergeCell ref="H366:H367"/>
    <mergeCell ref="J366:J367"/>
    <mergeCell ref="K366:K367"/>
    <mergeCell ref="L366:L367"/>
    <mergeCell ref="M366:M367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B372:B373"/>
    <mergeCell ref="C372:C373"/>
    <mergeCell ref="D372:D373"/>
    <mergeCell ref="E372:E373"/>
    <mergeCell ref="F372:F373"/>
    <mergeCell ref="G372:G373"/>
    <mergeCell ref="G370:G371"/>
    <mergeCell ref="H370:H371"/>
    <mergeCell ref="J370:J371"/>
    <mergeCell ref="K370:K371"/>
    <mergeCell ref="L370:L371"/>
    <mergeCell ref="M370:M371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B376:B377"/>
    <mergeCell ref="C376:C377"/>
    <mergeCell ref="D376:D377"/>
    <mergeCell ref="E376:E377"/>
    <mergeCell ref="F376:F377"/>
    <mergeCell ref="G376:G377"/>
    <mergeCell ref="G374:G375"/>
    <mergeCell ref="H374:H375"/>
    <mergeCell ref="J374:J375"/>
    <mergeCell ref="K374:K375"/>
    <mergeCell ref="L374:L375"/>
    <mergeCell ref="M374:M375"/>
    <mergeCell ref="H380:H381"/>
    <mergeCell ref="J380:J381"/>
    <mergeCell ref="K380:K381"/>
    <mergeCell ref="L380:L381"/>
    <mergeCell ref="M380:M381"/>
    <mergeCell ref="B382:B383"/>
    <mergeCell ref="C382:C383"/>
    <mergeCell ref="D382:D383"/>
    <mergeCell ref="E382:E383"/>
    <mergeCell ref="F382:F383"/>
    <mergeCell ref="B380:B381"/>
    <mergeCell ref="C380:C381"/>
    <mergeCell ref="D380:D381"/>
    <mergeCell ref="E380:E381"/>
    <mergeCell ref="F380:F381"/>
    <mergeCell ref="G380:G381"/>
    <mergeCell ref="G378:G379"/>
    <mergeCell ref="H378:H379"/>
    <mergeCell ref="J378:J379"/>
    <mergeCell ref="K378:K379"/>
    <mergeCell ref="L378:L379"/>
    <mergeCell ref="M378:M379"/>
    <mergeCell ref="H384:H385"/>
    <mergeCell ref="J384:J385"/>
    <mergeCell ref="K384:K385"/>
    <mergeCell ref="L384:L385"/>
    <mergeCell ref="M384:M385"/>
    <mergeCell ref="B386:B387"/>
    <mergeCell ref="C386:C387"/>
    <mergeCell ref="D386:D387"/>
    <mergeCell ref="E386:E387"/>
    <mergeCell ref="F386:F387"/>
    <mergeCell ref="B384:B385"/>
    <mergeCell ref="C384:C385"/>
    <mergeCell ref="D384:D385"/>
    <mergeCell ref="E384:E385"/>
    <mergeCell ref="F384:F385"/>
    <mergeCell ref="G384:G385"/>
    <mergeCell ref="G382:G383"/>
    <mergeCell ref="H382:H383"/>
    <mergeCell ref="J382:J383"/>
    <mergeCell ref="K382:K383"/>
    <mergeCell ref="L382:L383"/>
    <mergeCell ref="M382:M383"/>
    <mergeCell ref="H388:H389"/>
    <mergeCell ref="J388:J389"/>
    <mergeCell ref="K388:K389"/>
    <mergeCell ref="L388:L389"/>
    <mergeCell ref="M388:M389"/>
    <mergeCell ref="B390:B391"/>
    <mergeCell ref="C390:C391"/>
    <mergeCell ref="D390:D391"/>
    <mergeCell ref="E390:E391"/>
    <mergeCell ref="F390:F391"/>
    <mergeCell ref="B388:B389"/>
    <mergeCell ref="C388:C389"/>
    <mergeCell ref="D388:D389"/>
    <mergeCell ref="E388:E389"/>
    <mergeCell ref="F388:F389"/>
    <mergeCell ref="G388:G389"/>
    <mergeCell ref="G386:G387"/>
    <mergeCell ref="H386:H387"/>
    <mergeCell ref="J386:J387"/>
    <mergeCell ref="K386:K387"/>
    <mergeCell ref="L386:L387"/>
    <mergeCell ref="M386:M387"/>
    <mergeCell ref="H392:H393"/>
    <mergeCell ref="J392:J393"/>
    <mergeCell ref="K392:K393"/>
    <mergeCell ref="L392:L393"/>
    <mergeCell ref="M392:M393"/>
    <mergeCell ref="B394:B395"/>
    <mergeCell ref="C394:C395"/>
    <mergeCell ref="D394:D395"/>
    <mergeCell ref="E394:E395"/>
    <mergeCell ref="F394:F395"/>
    <mergeCell ref="B392:B393"/>
    <mergeCell ref="C392:C393"/>
    <mergeCell ref="D392:D393"/>
    <mergeCell ref="E392:E393"/>
    <mergeCell ref="F392:F393"/>
    <mergeCell ref="G392:G393"/>
    <mergeCell ref="G390:G391"/>
    <mergeCell ref="H390:H391"/>
    <mergeCell ref="J390:J391"/>
    <mergeCell ref="K390:K391"/>
    <mergeCell ref="L390:L391"/>
    <mergeCell ref="M390:M391"/>
    <mergeCell ref="H396:H397"/>
    <mergeCell ref="J396:J397"/>
    <mergeCell ref="K396:K397"/>
    <mergeCell ref="L396:L397"/>
    <mergeCell ref="M396:M397"/>
    <mergeCell ref="B398:B399"/>
    <mergeCell ref="C398:C399"/>
    <mergeCell ref="D398:D399"/>
    <mergeCell ref="E398:E399"/>
    <mergeCell ref="F398:F399"/>
    <mergeCell ref="B396:B397"/>
    <mergeCell ref="C396:C397"/>
    <mergeCell ref="D396:D397"/>
    <mergeCell ref="E396:E397"/>
    <mergeCell ref="F396:F397"/>
    <mergeCell ref="G396:G397"/>
    <mergeCell ref="G394:G395"/>
    <mergeCell ref="H394:H395"/>
    <mergeCell ref="J394:J395"/>
    <mergeCell ref="K394:K395"/>
    <mergeCell ref="L394:L395"/>
    <mergeCell ref="M394:M395"/>
    <mergeCell ref="H400:H401"/>
    <mergeCell ref="J400:J401"/>
    <mergeCell ref="K400:K401"/>
    <mergeCell ref="L400:L401"/>
    <mergeCell ref="M400:M401"/>
    <mergeCell ref="B402:B403"/>
    <mergeCell ref="C402:C403"/>
    <mergeCell ref="D402:D403"/>
    <mergeCell ref="E402:E403"/>
    <mergeCell ref="F402:F403"/>
    <mergeCell ref="B400:B401"/>
    <mergeCell ref="C400:C401"/>
    <mergeCell ref="D400:D401"/>
    <mergeCell ref="E400:E401"/>
    <mergeCell ref="F400:F401"/>
    <mergeCell ref="G400:G401"/>
    <mergeCell ref="G398:G399"/>
    <mergeCell ref="H398:H399"/>
    <mergeCell ref="J398:J399"/>
    <mergeCell ref="K398:K399"/>
    <mergeCell ref="L398:L399"/>
    <mergeCell ref="M398:M399"/>
    <mergeCell ref="H404:H405"/>
    <mergeCell ref="J404:J405"/>
    <mergeCell ref="K404:K405"/>
    <mergeCell ref="L404:L405"/>
    <mergeCell ref="M404:M405"/>
    <mergeCell ref="B406:B407"/>
    <mergeCell ref="C406:C407"/>
    <mergeCell ref="D406:D407"/>
    <mergeCell ref="E406:E407"/>
    <mergeCell ref="F406:F407"/>
    <mergeCell ref="B404:B405"/>
    <mergeCell ref="C404:C405"/>
    <mergeCell ref="D404:D405"/>
    <mergeCell ref="E404:E405"/>
    <mergeCell ref="F404:F405"/>
    <mergeCell ref="G404:G405"/>
    <mergeCell ref="G402:G403"/>
    <mergeCell ref="H402:H403"/>
    <mergeCell ref="J402:J403"/>
    <mergeCell ref="K402:K403"/>
    <mergeCell ref="L402:L403"/>
    <mergeCell ref="M402:M403"/>
    <mergeCell ref="H408:H409"/>
    <mergeCell ref="J408:J409"/>
    <mergeCell ref="K408:K409"/>
    <mergeCell ref="L408:L409"/>
    <mergeCell ref="M408:M409"/>
    <mergeCell ref="B410:B411"/>
    <mergeCell ref="C410:C411"/>
    <mergeCell ref="D410:D411"/>
    <mergeCell ref="E410:E411"/>
    <mergeCell ref="F410:F411"/>
    <mergeCell ref="B408:B409"/>
    <mergeCell ref="C408:C409"/>
    <mergeCell ref="D408:D409"/>
    <mergeCell ref="E408:E409"/>
    <mergeCell ref="F408:F409"/>
    <mergeCell ref="G408:G409"/>
    <mergeCell ref="G406:G407"/>
    <mergeCell ref="H406:H407"/>
    <mergeCell ref="J406:J407"/>
    <mergeCell ref="K406:K407"/>
    <mergeCell ref="L406:L407"/>
    <mergeCell ref="M406:M407"/>
    <mergeCell ref="H412:H413"/>
    <mergeCell ref="J412:J413"/>
    <mergeCell ref="K412:K413"/>
    <mergeCell ref="L412:L413"/>
    <mergeCell ref="M412:M413"/>
    <mergeCell ref="B414:B415"/>
    <mergeCell ref="C414:C415"/>
    <mergeCell ref="D414:D415"/>
    <mergeCell ref="E414:E415"/>
    <mergeCell ref="F414:F415"/>
    <mergeCell ref="B412:B413"/>
    <mergeCell ref="C412:C413"/>
    <mergeCell ref="D412:D413"/>
    <mergeCell ref="E412:E413"/>
    <mergeCell ref="F412:F413"/>
    <mergeCell ref="G412:G413"/>
    <mergeCell ref="G410:G411"/>
    <mergeCell ref="H410:H411"/>
    <mergeCell ref="J410:J411"/>
    <mergeCell ref="K410:K411"/>
    <mergeCell ref="L410:L411"/>
    <mergeCell ref="M410:M411"/>
    <mergeCell ref="H416:H417"/>
    <mergeCell ref="J416:J417"/>
    <mergeCell ref="K416:K417"/>
    <mergeCell ref="L416:L417"/>
    <mergeCell ref="M416:M417"/>
    <mergeCell ref="B418:B419"/>
    <mergeCell ref="C418:C419"/>
    <mergeCell ref="D418:D419"/>
    <mergeCell ref="E418:E419"/>
    <mergeCell ref="F418:F419"/>
    <mergeCell ref="B416:B417"/>
    <mergeCell ref="C416:C417"/>
    <mergeCell ref="D416:D417"/>
    <mergeCell ref="E416:E417"/>
    <mergeCell ref="F416:F417"/>
    <mergeCell ref="G416:G417"/>
    <mergeCell ref="G414:G415"/>
    <mergeCell ref="H414:H415"/>
    <mergeCell ref="J414:J415"/>
    <mergeCell ref="K414:K415"/>
    <mergeCell ref="L414:L415"/>
    <mergeCell ref="M414:M415"/>
    <mergeCell ref="H420:H421"/>
    <mergeCell ref="J420:J421"/>
    <mergeCell ref="K420:K421"/>
    <mergeCell ref="L420:L421"/>
    <mergeCell ref="M420:M421"/>
    <mergeCell ref="B422:B423"/>
    <mergeCell ref="C422:C423"/>
    <mergeCell ref="D422:D423"/>
    <mergeCell ref="E422:E423"/>
    <mergeCell ref="F422:F423"/>
    <mergeCell ref="B420:B421"/>
    <mergeCell ref="C420:C421"/>
    <mergeCell ref="D420:D421"/>
    <mergeCell ref="E420:E421"/>
    <mergeCell ref="F420:F421"/>
    <mergeCell ref="G420:G421"/>
    <mergeCell ref="G418:G419"/>
    <mergeCell ref="H418:H419"/>
    <mergeCell ref="J418:J419"/>
    <mergeCell ref="K418:K419"/>
    <mergeCell ref="L418:L419"/>
    <mergeCell ref="M418:M419"/>
    <mergeCell ref="H424:H425"/>
    <mergeCell ref="J424:J425"/>
    <mergeCell ref="K424:K425"/>
    <mergeCell ref="L424:L425"/>
    <mergeCell ref="M424:M425"/>
    <mergeCell ref="B426:B427"/>
    <mergeCell ref="C426:C427"/>
    <mergeCell ref="D426:D427"/>
    <mergeCell ref="E426:E427"/>
    <mergeCell ref="F426:F427"/>
    <mergeCell ref="B424:B425"/>
    <mergeCell ref="C424:C425"/>
    <mergeCell ref="D424:D425"/>
    <mergeCell ref="E424:E425"/>
    <mergeCell ref="F424:F425"/>
    <mergeCell ref="G424:G425"/>
    <mergeCell ref="G422:G423"/>
    <mergeCell ref="H422:H423"/>
    <mergeCell ref="J422:J423"/>
    <mergeCell ref="K422:K423"/>
    <mergeCell ref="L422:L423"/>
    <mergeCell ref="M422:M423"/>
    <mergeCell ref="H428:H429"/>
    <mergeCell ref="J428:J429"/>
    <mergeCell ref="K428:K429"/>
    <mergeCell ref="L428:L429"/>
    <mergeCell ref="M428:M429"/>
    <mergeCell ref="B430:B431"/>
    <mergeCell ref="C430:C431"/>
    <mergeCell ref="D430:D431"/>
    <mergeCell ref="E430:E431"/>
    <mergeCell ref="F430:F431"/>
    <mergeCell ref="B428:B429"/>
    <mergeCell ref="C428:C429"/>
    <mergeCell ref="D428:D429"/>
    <mergeCell ref="E428:E429"/>
    <mergeCell ref="F428:F429"/>
    <mergeCell ref="G428:G429"/>
    <mergeCell ref="G426:G427"/>
    <mergeCell ref="H426:H427"/>
    <mergeCell ref="J426:J427"/>
    <mergeCell ref="K426:K427"/>
    <mergeCell ref="L426:L427"/>
    <mergeCell ref="M426:M427"/>
    <mergeCell ref="H432:H433"/>
    <mergeCell ref="J432:J433"/>
    <mergeCell ref="K432:K433"/>
    <mergeCell ref="L432:L433"/>
    <mergeCell ref="M432:M433"/>
    <mergeCell ref="B434:B435"/>
    <mergeCell ref="C434:C435"/>
    <mergeCell ref="D434:D435"/>
    <mergeCell ref="E434:E435"/>
    <mergeCell ref="F434:F435"/>
    <mergeCell ref="B432:B433"/>
    <mergeCell ref="C432:C433"/>
    <mergeCell ref="D432:D433"/>
    <mergeCell ref="E432:E433"/>
    <mergeCell ref="F432:F433"/>
    <mergeCell ref="G432:G433"/>
    <mergeCell ref="G430:G431"/>
    <mergeCell ref="H430:H431"/>
    <mergeCell ref="J430:J431"/>
    <mergeCell ref="K430:K431"/>
    <mergeCell ref="L430:L431"/>
    <mergeCell ref="M430:M431"/>
    <mergeCell ref="H436:H437"/>
    <mergeCell ref="J436:J437"/>
    <mergeCell ref="K436:K437"/>
    <mergeCell ref="L436:L437"/>
    <mergeCell ref="M436:M437"/>
    <mergeCell ref="B438:B439"/>
    <mergeCell ref="C438:C439"/>
    <mergeCell ref="D438:D439"/>
    <mergeCell ref="E438:E439"/>
    <mergeCell ref="F438:F439"/>
    <mergeCell ref="B436:B437"/>
    <mergeCell ref="C436:C437"/>
    <mergeCell ref="D436:D437"/>
    <mergeCell ref="E436:E437"/>
    <mergeCell ref="F436:F437"/>
    <mergeCell ref="G436:G437"/>
    <mergeCell ref="G434:G435"/>
    <mergeCell ref="H434:H435"/>
    <mergeCell ref="J434:J435"/>
    <mergeCell ref="K434:K435"/>
    <mergeCell ref="L434:L435"/>
    <mergeCell ref="M434:M435"/>
    <mergeCell ref="H440:H441"/>
    <mergeCell ref="J440:J441"/>
    <mergeCell ref="K440:K441"/>
    <mergeCell ref="L440:L441"/>
    <mergeCell ref="M440:M441"/>
    <mergeCell ref="B442:B443"/>
    <mergeCell ref="C442:C443"/>
    <mergeCell ref="D442:D443"/>
    <mergeCell ref="E442:E443"/>
    <mergeCell ref="F442:F443"/>
    <mergeCell ref="B440:B441"/>
    <mergeCell ref="C440:C441"/>
    <mergeCell ref="D440:D441"/>
    <mergeCell ref="E440:E441"/>
    <mergeCell ref="F440:F441"/>
    <mergeCell ref="G440:G441"/>
    <mergeCell ref="G438:G439"/>
    <mergeCell ref="H438:H439"/>
    <mergeCell ref="J438:J439"/>
    <mergeCell ref="K438:K439"/>
    <mergeCell ref="L438:L439"/>
    <mergeCell ref="M438:M439"/>
    <mergeCell ref="H444:H445"/>
    <mergeCell ref="J444:J445"/>
    <mergeCell ref="K444:K445"/>
    <mergeCell ref="L444:L445"/>
    <mergeCell ref="M444:M445"/>
    <mergeCell ref="B446:B447"/>
    <mergeCell ref="C446:C447"/>
    <mergeCell ref="D446:D447"/>
    <mergeCell ref="E446:E447"/>
    <mergeCell ref="F446:F447"/>
    <mergeCell ref="B444:B445"/>
    <mergeCell ref="C444:C445"/>
    <mergeCell ref="D444:D445"/>
    <mergeCell ref="E444:E445"/>
    <mergeCell ref="F444:F445"/>
    <mergeCell ref="G444:G445"/>
    <mergeCell ref="G442:G443"/>
    <mergeCell ref="H442:H443"/>
    <mergeCell ref="J442:J443"/>
    <mergeCell ref="K442:K443"/>
    <mergeCell ref="L442:L443"/>
    <mergeCell ref="M442:M443"/>
    <mergeCell ref="H448:H449"/>
    <mergeCell ref="J448:J449"/>
    <mergeCell ref="K448:K449"/>
    <mergeCell ref="L448:L449"/>
    <mergeCell ref="M448:M449"/>
    <mergeCell ref="B450:B451"/>
    <mergeCell ref="C450:C451"/>
    <mergeCell ref="D450:D451"/>
    <mergeCell ref="E450:E451"/>
    <mergeCell ref="F450:F451"/>
    <mergeCell ref="B448:B449"/>
    <mergeCell ref="C448:C449"/>
    <mergeCell ref="D448:D449"/>
    <mergeCell ref="E448:E449"/>
    <mergeCell ref="F448:F449"/>
    <mergeCell ref="G448:G449"/>
    <mergeCell ref="G446:G447"/>
    <mergeCell ref="H446:H447"/>
    <mergeCell ref="J446:J447"/>
    <mergeCell ref="K446:K447"/>
    <mergeCell ref="L446:L447"/>
    <mergeCell ref="M446:M447"/>
    <mergeCell ref="H452:H453"/>
    <mergeCell ref="J452:J453"/>
    <mergeCell ref="K452:K453"/>
    <mergeCell ref="L452:L453"/>
    <mergeCell ref="M452:M453"/>
    <mergeCell ref="B454:B455"/>
    <mergeCell ref="C454:C455"/>
    <mergeCell ref="D454:D455"/>
    <mergeCell ref="E454:E455"/>
    <mergeCell ref="F454:F455"/>
    <mergeCell ref="B452:B453"/>
    <mergeCell ref="C452:C453"/>
    <mergeCell ref="D452:D453"/>
    <mergeCell ref="E452:E453"/>
    <mergeCell ref="F452:F453"/>
    <mergeCell ref="G452:G453"/>
    <mergeCell ref="G450:G451"/>
    <mergeCell ref="H450:H451"/>
    <mergeCell ref="J450:J451"/>
    <mergeCell ref="K450:K451"/>
    <mergeCell ref="L450:L451"/>
    <mergeCell ref="M450:M451"/>
    <mergeCell ref="H456:H457"/>
    <mergeCell ref="J456:J457"/>
    <mergeCell ref="K456:K457"/>
    <mergeCell ref="L456:L457"/>
    <mergeCell ref="M456:M457"/>
    <mergeCell ref="B458:B459"/>
    <mergeCell ref="C458:C459"/>
    <mergeCell ref="D458:D459"/>
    <mergeCell ref="E458:E459"/>
    <mergeCell ref="F458:F459"/>
    <mergeCell ref="B456:B457"/>
    <mergeCell ref="C456:C457"/>
    <mergeCell ref="D456:D457"/>
    <mergeCell ref="E456:E457"/>
    <mergeCell ref="F456:F457"/>
    <mergeCell ref="G456:G457"/>
    <mergeCell ref="G454:G455"/>
    <mergeCell ref="H454:H455"/>
    <mergeCell ref="J454:J455"/>
    <mergeCell ref="K454:K455"/>
    <mergeCell ref="L454:L455"/>
    <mergeCell ref="M454:M455"/>
    <mergeCell ref="H460:H461"/>
    <mergeCell ref="J460:J461"/>
    <mergeCell ref="K460:K461"/>
    <mergeCell ref="L460:L461"/>
    <mergeCell ref="M460:M461"/>
    <mergeCell ref="B462:B463"/>
    <mergeCell ref="C462:C463"/>
    <mergeCell ref="D462:D463"/>
    <mergeCell ref="E462:E463"/>
    <mergeCell ref="F462:F463"/>
    <mergeCell ref="B460:B461"/>
    <mergeCell ref="C460:C461"/>
    <mergeCell ref="D460:D461"/>
    <mergeCell ref="E460:E461"/>
    <mergeCell ref="F460:F461"/>
    <mergeCell ref="G460:G461"/>
    <mergeCell ref="G458:G459"/>
    <mergeCell ref="H458:H459"/>
    <mergeCell ref="J458:J459"/>
    <mergeCell ref="K458:K459"/>
    <mergeCell ref="L458:L459"/>
    <mergeCell ref="M458:M459"/>
    <mergeCell ref="H464:H465"/>
    <mergeCell ref="J464:J465"/>
    <mergeCell ref="K464:K465"/>
    <mergeCell ref="L464:L465"/>
    <mergeCell ref="M464:M465"/>
    <mergeCell ref="B466:B467"/>
    <mergeCell ref="C466:C467"/>
    <mergeCell ref="D466:D467"/>
    <mergeCell ref="E466:E467"/>
    <mergeCell ref="F466:F467"/>
    <mergeCell ref="B464:B465"/>
    <mergeCell ref="C464:C465"/>
    <mergeCell ref="D464:D465"/>
    <mergeCell ref="E464:E465"/>
    <mergeCell ref="F464:F465"/>
    <mergeCell ref="G464:G465"/>
    <mergeCell ref="G462:G463"/>
    <mergeCell ref="H462:H463"/>
    <mergeCell ref="J462:J463"/>
    <mergeCell ref="K462:K463"/>
    <mergeCell ref="L462:L463"/>
    <mergeCell ref="M462:M463"/>
    <mergeCell ref="H468:H469"/>
    <mergeCell ref="J468:J469"/>
    <mergeCell ref="K468:K469"/>
    <mergeCell ref="L468:L469"/>
    <mergeCell ref="M468:M469"/>
    <mergeCell ref="B470:B471"/>
    <mergeCell ref="C470:C471"/>
    <mergeCell ref="D470:D471"/>
    <mergeCell ref="E470:E471"/>
    <mergeCell ref="F470:F471"/>
    <mergeCell ref="B468:B469"/>
    <mergeCell ref="C468:C469"/>
    <mergeCell ref="D468:D469"/>
    <mergeCell ref="E468:E469"/>
    <mergeCell ref="F468:F469"/>
    <mergeCell ref="G468:G469"/>
    <mergeCell ref="G466:G467"/>
    <mergeCell ref="H466:H467"/>
    <mergeCell ref="J466:J467"/>
    <mergeCell ref="K466:K467"/>
    <mergeCell ref="L466:L467"/>
    <mergeCell ref="M466:M467"/>
    <mergeCell ref="H472:H473"/>
    <mergeCell ref="J472:J473"/>
    <mergeCell ref="K472:K473"/>
    <mergeCell ref="L472:L473"/>
    <mergeCell ref="M472:M473"/>
    <mergeCell ref="B474:B475"/>
    <mergeCell ref="C474:C475"/>
    <mergeCell ref="D474:D475"/>
    <mergeCell ref="E474:E475"/>
    <mergeCell ref="F474:F475"/>
    <mergeCell ref="B472:B473"/>
    <mergeCell ref="C472:C473"/>
    <mergeCell ref="D472:D473"/>
    <mergeCell ref="E472:E473"/>
    <mergeCell ref="F472:F473"/>
    <mergeCell ref="G472:G473"/>
    <mergeCell ref="G470:G471"/>
    <mergeCell ref="H470:H471"/>
    <mergeCell ref="J470:J471"/>
    <mergeCell ref="K470:K471"/>
    <mergeCell ref="L470:L471"/>
    <mergeCell ref="M470:M471"/>
    <mergeCell ref="H476:H477"/>
    <mergeCell ref="J476:J477"/>
    <mergeCell ref="K476:K477"/>
    <mergeCell ref="L476:L477"/>
    <mergeCell ref="M476:M477"/>
    <mergeCell ref="B478:B479"/>
    <mergeCell ref="C478:C479"/>
    <mergeCell ref="D478:D479"/>
    <mergeCell ref="E478:E479"/>
    <mergeCell ref="F478:F479"/>
    <mergeCell ref="B476:B477"/>
    <mergeCell ref="C476:C477"/>
    <mergeCell ref="D476:D477"/>
    <mergeCell ref="E476:E477"/>
    <mergeCell ref="F476:F477"/>
    <mergeCell ref="G476:G477"/>
    <mergeCell ref="G474:G475"/>
    <mergeCell ref="H474:H475"/>
    <mergeCell ref="J474:J475"/>
    <mergeCell ref="K474:K475"/>
    <mergeCell ref="L474:L475"/>
    <mergeCell ref="M474:M475"/>
    <mergeCell ref="H480:H481"/>
    <mergeCell ref="J480:J481"/>
    <mergeCell ref="K480:K481"/>
    <mergeCell ref="L480:L481"/>
    <mergeCell ref="M480:M481"/>
    <mergeCell ref="B482:B483"/>
    <mergeCell ref="C482:C483"/>
    <mergeCell ref="D482:D483"/>
    <mergeCell ref="E482:E483"/>
    <mergeCell ref="F482:F483"/>
    <mergeCell ref="B480:B481"/>
    <mergeCell ref="C480:C481"/>
    <mergeCell ref="D480:D481"/>
    <mergeCell ref="E480:E481"/>
    <mergeCell ref="F480:F481"/>
    <mergeCell ref="G480:G481"/>
    <mergeCell ref="G478:G479"/>
    <mergeCell ref="H478:H479"/>
    <mergeCell ref="J478:J479"/>
    <mergeCell ref="K478:K479"/>
    <mergeCell ref="L478:L479"/>
    <mergeCell ref="M478:M479"/>
    <mergeCell ref="H484:H485"/>
    <mergeCell ref="J484:J485"/>
    <mergeCell ref="K484:K485"/>
    <mergeCell ref="L484:L485"/>
    <mergeCell ref="M484:M485"/>
    <mergeCell ref="B486:B487"/>
    <mergeCell ref="C486:C487"/>
    <mergeCell ref="D486:D487"/>
    <mergeCell ref="E486:E487"/>
    <mergeCell ref="F486:F487"/>
    <mergeCell ref="B484:B485"/>
    <mergeCell ref="C484:C485"/>
    <mergeCell ref="D484:D485"/>
    <mergeCell ref="E484:E485"/>
    <mergeCell ref="F484:F485"/>
    <mergeCell ref="G484:G485"/>
    <mergeCell ref="G482:G483"/>
    <mergeCell ref="H482:H483"/>
    <mergeCell ref="J482:J483"/>
    <mergeCell ref="K482:K483"/>
    <mergeCell ref="L482:L483"/>
    <mergeCell ref="M482:M483"/>
    <mergeCell ref="H488:H489"/>
    <mergeCell ref="J488:J489"/>
    <mergeCell ref="K488:K489"/>
    <mergeCell ref="L488:L489"/>
    <mergeCell ref="M488:M489"/>
    <mergeCell ref="B490:B491"/>
    <mergeCell ref="C490:C491"/>
    <mergeCell ref="D490:D491"/>
    <mergeCell ref="E490:E491"/>
    <mergeCell ref="F490:F491"/>
    <mergeCell ref="B488:B489"/>
    <mergeCell ref="C488:C489"/>
    <mergeCell ref="D488:D489"/>
    <mergeCell ref="E488:E489"/>
    <mergeCell ref="F488:F489"/>
    <mergeCell ref="G488:G489"/>
    <mergeCell ref="G486:G487"/>
    <mergeCell ref="H486:H487"/>
    <mergeCell ref="J486:J487"/>
    <mergeCell ref="K486:K487"/>
    <mergeCell ref="L486:L487"/>
    <mergeCell ref="M486:M487"/>
    <mergeCell ref="H492:H493"/>
    <mergeCell ref="J492:J493"/>
    <mergeCell ref="K492:K493"/>
    <mergeCell ref="L492:L493"/>
    <mergeCell ref="M492:M493"/>
    <mergeCell ref="B494:B495"/>
    <mergeCell ref="C494:C495"/>
    <mergeCell ref="D494:D495"/>
    <mergeCell ref="E494:E495"/>
    <mergeCell ref="F494:F495"/>
    <mergeCell ref="B492:B493"/>
    <mergeCell ref="C492:C493"/>
    <mergeCell ref="D492:D493"/>
    <mergeCell ref="E492:E493"/>
    <mergeCell ref="F492:F493"/>
    <mergeCell ref="G492:G493"/>
    <mergeCell ref="G490:G491"/>
    <mergeCell ref="H490:H491"/>
    <mergeCell ref="J490:J491"/>
    <mergeCell ref="K490:K491"/>
    <mergeCell ref="L490:L491"/>
    <mergeCell ref="M490:M491"/>
    <mergeCell ref="H496:H497"/>
    <mergeCell ref="J496:J497"/>
    <mergeCell ref="K496:K497"/>
    <mergeCell ref="L496:L497"/>
    <mergeCell ref="M496:M497"/>
    <mergeCell ref="B498:B499"/>
    <mergeCell ref="C498:C499"/>
    <mergeCell ref="D498:D499"/>
    <mergeCell ref="E498:E499"/>
    <mergeCell ref="F498:F499"/>
    <mergeCell ref="B496:B497"/>
    <mergeCell ref="C496:C497"/>
    <mergeCell ref="D496:D497"/>
    <mergeCell ref="E496:E497"/>
    <mergeCell ref="F496:F497"/>
    <mergeCell ref="G496:G497"/>
    <mergeCell ref="G494:G495"/>
    <mergeCell ref="H494:H495"/>
    <mergeCell ref="J494:J495"/>
    <mergeCell ref="K494:K495"/>
    <mergeCell ref="L494:L495"/>
    <mergeCell ref="M494:M495"/>
    <mergeCell ref="H500:H501"/>
    <mergeCell ref="J500:J501"/>
    <mergeCell ref="K500:K501"/>
    <mergeCell ref="L500:L501"/>
    <mergeCell ref="M500:M501"/>
    <mergeCell ref="B502:B503"/>
    <mergeCell ref="C502:C503"/>
    <mergeCell ref="D502:D503"/>
    <mergeCell ref="E502:E503"/>
    <mergeCell ref="F502:F503"/>
    <mergeCell ref="B500:B501"/>
    <mergeCell ref="C500:C501"/>
    <mergeCell ref="D500:D501"/>
    <mergeCell ref="E500:E501"/>
    <mergeCell ref="F500:F501"/>
    <mergeCell ref="G500:G501"/>
    <mergeCell ref="G498:G499"/>
    <mergeCell ref="H498:H499"/>
    <mergeCell ref="J498:J499"/>
    <mergeCell ref="K498:K499"/>
    <mergeCell ref="L498:L499"/>
    <mergeCell ref="M498:M499"/>
    <mergeCell ref="H504:H505"/>
    <mergeCell ref="J504:J505"/>
    <mergeCell ref="K504:K505"/>
    <mergeCell ref="L504:L505"/>
    <mergeCell ref="M504:M505"/>
    <mergeCell ref="B506:B507"/>
    <mergeCell ref="C506:C507"/>
    <mergeCell ref="D506:D507"/>
    <mergeCell ref="E506:E507"/>
    <mergeCell ref="F506:F507"/>
    <mergeCell ref="B504:B505"/>
    <mergeCell ref="C504:C505"/>
    <mergeCell ref="D504:D505"/>
    <mergeCell ref="E504:E505"/>
    <mergeCell ref="F504:F505"/>
    <mergeCell ref="G504:G505"/>
    <mergeCell ref="G502:G503"/>
    <mergeCell ref="H502:H503"/>
    <mergeCell ref="J502:J503"/>
    <mergeCell ref="K502:K503"/>
    <mergeCell ref="L502:L503"/>
    <mergeCell ref="M502:M503"/>
    <mergeCell ref="H508:H509"/>
    <mergeCell ref="J508:J509"/>
    <mergeCell ref="K508:K509"/>
    <mergeCell ref="L508:L509"/>
    <mergeCell ref="M508:M509"/>
    <mergeCell ref="B510:B511"/>
    <mergeCell ref="C510:C511"/>
    <mergeCell ref="D510:D511"/>
    <mergeCell ref="E510:E511"/>
    <mergeCell ref="F510:F511"/>
    <mergeCell ref="B508:B509"/>
    <mergeCell ref="C508:C509"/>
    <mergeCell ref="D508:D509"/>
    <mergeCell ref="E508:E509"/>
    <mergeCell ref="F508:F509"/>
    <mergeCell ref="G508:G509"/>
    <mergeCell ref="G506:G507"/>
    <mergeCell ref="H506:H507"/>
    <mergeCell ref="J506:J507"/>
    <mergeCell ref="K506:K507"/>
    <mergeCell ref="L506:L507"/>
    <mergeCell ref="M506:M507"/>
    <mergeCell ref="H512:H513"/>
    <mergeCell ref="J512:J513"/>
    <mergeCell ref="K512:K513"/>
    <mergeCell ref="L512:L513"/>
    <mergeCell ref="M512:M513"/>
    <mergeCell ref="B514:B515"/>
    <mergeCell ref="C514:C515"/>
    <mergeCell ref="D514:D515"/>
    <mergeCell ref="E514:E515"/>
    <mergeCell ref="F514:F515"/>
    <mergeCell ref="B512:B513"/>
    <mergeCell ref="C512:C513"/>
    <mergeCell ref="D512:D513"/>
    <mergeCell ref="E512:E513"/>
    <mergeCell ref="F512:F513"/>
    <mergeCell ref="G512:G513"/>
    <mergeCell ref="G510:G511"/>
    <mergeCell ref="H510:H511"/>
    <mergeCell ref="J510:J511"/>
    <mergeCell ref="K510:K511"/>
    <mergeCell ref="L510:L511"/>
    <mergeCell ref="M510:M511"/>
    <mergeCell ref="H516:H517"/>
    <mergeCell ref="J516:J517"/>
    <mergeCell ref="K516:K517"/>
    <mergeCell ref="L516:L517"/>
    <mergeCell ref="M516:M517"/>
    <mergeCell ref="B518:B519"/>
    <mergeCell ref="C518:C519"/>
    <mergeCell ref="D518:D519"/>
    <mergeCell ref="E518:E519"/>
    <mergeCell ref="F518:F519"/>
    <mergeCell ref="B516:B517"/>
    <mergeCell ref="C516:C517"/>
    <mergeCell ref="D516:D517"/>
    <mergeCell ref="E516:E517"/>
    <mergeCell ref="F516:F517"/>
    <mergeCell ref="G516:G517"/>
    <mergeCell ref="G514:G515"/>
    <mergeCell ref="H514:H515"/>
    <mergeCell ref="J514:J515"/>
    <mergeCell ref="K514:K515"/>
    <mergeCell ref="L514:L515"/>
    <mergeCell ref="M514:M515"/>
    <mergeCell ref="H520:H521"/>
    <mergeCell ref="J520:J521"/>
    <mergeCell ref="K520:K521"/>
    <mergeCell ref="L520:L521"/>
    <mergeCell ref="M520:M521"/>
    <mergeCell ref="B522:B523"/>
    <mergeCell ref="C522:C523"/>
    <mergeCell ref="D522:D523"/>
    <mergeCell ref="E522:E523"/>
    <mergeCell ref="F522:F523"/>
    <mergeCell ref="B520:B521"/>
    <mergeCell ref="C520:C521"/>
    <mergeCell ref="D520:D521"/>
    <mergeCell ref="E520:E521"/>
    <mergeCell ref="F520:F521"/>
    <mergeCell ref="G520:G521"/>
    <mergeCell ref="G518:G519"/>
    <mergeCell ref="H518:H519"/>
    <mergeCell ref="J518:J519"/>
    <mergeCell ref="K518:K519"/>
    <mergeCell ref="L518:L519"/>
    <mergeCell ref="M518:M519"/>
    <mergeCell ref="H524:H525"/>
    <mergeCell ref="J524:J525"/>
    <mergeCell ref="K524:K525"/>
    <mergeCell ref="L524:L525"/>
    <mergeCell ref="M524:M525"/>
    <mergeCell ref="B526:B527"/>
    <mergeCell ref="C526:C527"/>
    <mergeCell ref="D526:D527"/>
    <mergeCell ref="E526:E527"/>
    <mergeCell ref="F526:F527"/>
    <mergeCell ref="B524:B525"/>
    <mergeCell ref="C524:C525"/>
    <mergeCell ref="D524:D525"/>
    <mergeCell ref="E524:E525"/>
    <mergeCell ref="F524:F525"/>
    <mergeCell ref="G524:G525"/>
    <mergeCell ref="G522:G523"/>
    <mergeCell ref="H522:H523"/>
    <mergeCell ref="J522:J523"/>
    <mergeCell ref="K522:K523"/>
    <mergeCell ref="L522:L523"/>
    <mergeCell ref="M522:M523"/>
    <mergeCell ref="H528:H529"/>
    <mergeCell ref="J528:J529"/>
    <mergeCell ref="K528:K529"/>
    <mergeCell ref="L528:L529"/>
    <mergeCell ref="M528:M529"/>
    <mergeCell ref="B530:B531"/>
    <mergeCell ref="C530:C531"/>
    <mergeCell ref="D530:D531"/>
    <mergeCell ref="E530:E531"/>
    <mergeCell ref="F530:F531"/>
    <mergeCell ref="B528:B529"/>
    <mergeCell ref="C528:C529"/>
    <mergeCell ref="D528:D529"/>
    <mergeCell ref="E528:E529"/>
    <mergeCell ref="F528:F529"/>
    <mergeCell ref="G528:G529"/>
    <mergeCell ref="G526:G527"/>
    <mergeCell ref="H526:H527"/>
    <mergeCell ref="J526:J527"/>
    <mergeCell ref="K526:K527"/>
    <mergeCell ref="L526:L527"/>
    <mergeCell ref="M526:M527"/>
    <mergeCell ref="H532:H533"/>
    <mergeCell ref="J532:J533"/>
    <mergeCell ref="K532:K533"/>
    <mergeCell ref="L532:L533"/>
    <mergeCell ref="M532:M533"/>
    <mergeCell ref="B534:B535"/>
    <mergeCell ref="C534:C535"/>
    <mergeCell ref="D534:D535"/>
    <mergeCell ref="E534:E535"/>
    <mergeCell ref="F534:F535"/>
    <mergeCell ref="B532:B533"/>
    <mergeCell ref="C532:C533"/>
    <mergeCell ref="D532:D533"/>
    <mergeCell ref="E532:E533"/>
    <mergeCell ref="F532:F533"/>
    <mergeCell ref="G532:G533"/>
    <mergeCell ref="G530:G531"/>
    <mergeCell ref="H530:H531"/>
    <mergeCell ref="J530:J531"/>
    <mergeCell ref="K530:K531"/>
    <mergeCell ref="L530:L531"/>
    <mergeCell ref="M530:M531"/>
    <mergeCell ref="H536:H537"/>
    <mergeCell ref="J536:J537"/>
    <mergeCell ref="K536:K537"/>
    <mergeCell ref="L536:L537"/>
    <mergeCell ref="M536:M537"/>
    <mergeCell ref="B538:B539"/>
    <mergeCell ref="C538:C539"/>
    <mergeCell ref="D538:D539"/>
    <mergeCell ref="E538:E539"/>
    <mergeCell ref="F538:F539"/>
    <mergeCell ref="B536:B537"/>
    <mergeCell ref="C536:C537"/>
    <mergeCell ref="D536:D537"/>
    <mergeCell ref="E536:E537"/>
    <mergeCell ref="F536:F537"/>
    <mergeCell ref="G536:G537"/>
    <mergeCell ref="G534:G535"/>
    <mergeCell ref="H534:H535"/>
    <mergeCell ref="J534:J535"/>
    <mergeCell ref="K534:K535"/>
    <mergeCell ref="L534:L535"/>
    <mergeCell ref="M534:M535"/>
    <mergeCell ref="H540:H541"/>
    <mergeCell ref="J540:J541"/>
    <mergeCell ref="K540:K541"/>
    <mergeCell ref="L540:L541"/>
    <mergeCell ref="M540:M541"/>
    <mergeCell ref="B542:B543"/>
    <mergeCell ref="C542:C543"/>
    <mergeCell ref="D542:D543"/>
    <mergeCell ref="E542:E543"/>
    <mergeCell ref="F542:F543"/>
    <mergeCell ref="B540:B541"/>
    <mergeCell ref="C540:C541"/>
    <mergeCell ref="D540:D541"/>
    <mergeCell ref="E540:E541"/>
    <mergeCell ref="F540:F541"/>
    <mergeCell ref="G540:G541"/>
    <mergeCell ref="G538:G539"/>
    <mergeCell ref="H538:H539"/>
    <mergeCell ref="J538:J539"/>
    <mergeCell ref="K538:K539"/>
    <mergeCell ref="L538:L539"/>
    <mergeCell ref="M538:M539"/>
    <mergeCell ref="H544:H545"/>
    <mergeCell ref="J544:J545"/>
    <mergeCell ref="K544:K545"/>
    <mergeCell ref="L544:L545"/>
    <mergeCell ref="M544:M545"/>
    <mergeCell ref="B546:B547"/>
    <mergeCell ref="C546:C547"/>
    <mergeCell ref="D546:D547"/>
    <mergeCell ref="E546:E547"/>
    <mergeCell ref="F546:F547"/>
    <mergeCell ref="B544:B545"/>
    <mergeCell ref="C544:C545"/>
    <mergeCell ref="D544:D545"/>
    <mergeCell ref="E544:E545"/>
    <mergeCell ref="F544:F545"/>
    <mergeCell ref="G544:G545"/>
    <mergeCell ref="G542:G543"/>
    <mergeCell ref="H542:H543"/>
    <mergeCell ref="J542:J543"/>
    <mergeCell ref="K542:K543"/>
    <mergeCell ref="L542:L543"/>
    <mergeCell ref="M542:M543"/>
    <mergeCell ref="H548:H549"/>
    <mergeCell ref="J548:J549"/>
    <mergeCell ref="K548:K549"/>
    <mergeCell ref="L548:L549"/>
    <mergeCell ref="M548:M549"/>
    <mergeCell ref="B550:B551"/>
    <mergeCell ref="C550:C551"/>
    <mergeCell ref="D550:D551"/>
    <mergeCell ref="E550:E551"/>
    <mergeCell ref="F550:F551"/>
    <mergeCell ref="B548:B549"/>
    <mergeCell ref="C548:C549"/>
    <mergeCell ref="D548:D549"/>
    <mergeCell ref="E548:E549"/>
    <mergeCell ref="F548:F549"/>
    <mergeCell ref="G548:G549"/>
    <mergeCell ref="G546:G547"/>
    <mergeCell ref="H546:H547"/>
    <mergeCell ref="J546:J547"/>
    <mergeCell ref="K546:K547"/>
    <mergeCell ref="L546:L547"/>
    <mergeCell ref="M546:M547"/>
    <mergeCell ref="H552:H553"/>
    <mergeCell ref="J552:J553"/>
    <mergeCell ref="K552:K553"/>
    <mergeCell ref="L552:L553"/>
    <mergeCell ref="M552:M553"/>
    <mergeCell ref="B554:B555"/>
    <mergeCell ref="C554:C555"/>
    <mergeCell ref="D554:D555"/>
    <mergeCell ref="E554:E555"/>
    <mergeCell ref="F554:F555"/>
    <mergeCell ref="B552:B553"/>
    <mergeCell ref="C552:C553"/>
    <mergeCell ref="D552:D553"/>
    <mergeCell ref="E552:E553"/>
    <mergeCell ref="F552:F553"/>
    <mergeCell ref="G552:G553"/>
    <mergeCell ref="G550:G551"/>
    <mergeCell ref="H550:H551"/>
    <mergeCell ref="J550:J551"/>
    <mergeCell ref="K550:K551"/>
    <mergeCell ref="L550:L551"/>
    <mergeCell ref="M550:M551"/>
    <mergeCell ref="H556:H557"/>
    <mergeCell ref="J556:J557"/>
    <mergeCell ref="K556:K557"/>
    <mergeCell ref="L556:L557"/>
    <mergeCell ref="M556:M557"/>
    <mergeCell ref="B558:B559"/>
    <mergeCell ref="C558:C559"/>
    <mergeCell ref="D558:D559"/>
    <mergeCell ref="E558:E559"/>
    <mergeCell ref="F558:F559"/>
    <mergeCell ref="B556:B557"/>
    <mergeCell ref="C556:C557"/>
    <mergeCell ref="D556:D557"/>
    <mergeCell ref="E556:E557"/>
    <mergeCell ref="F556:F557"/>
    <mergeCell ref="G556:G557"/>
    <mergeCell ref="G554:G555"/>
    <mergeCell ref="H554:H555"/>
    <mergeCell ref="J554:J555"/>
    <mergeCell ref="K554:K555"/>
    <mergeCell ref="L554:L555"/>
    <mergeCell ref="M554:M555"/>
    <mergeCell ref="H560:H561"/>
    <mergeCell ref="J560:J561"/>
    <mergeCell ref="K560:K561"/>
    <mergeCell ref="L560:L561"/>
    <mergeCell ref="M560:M561"/>
    <mergeCell ref="B562:B563"/>
    <mergeCell ref="C562:C563"/>
    <mergeCell ref="D562:D563"/>
    <mergeCell ref="E562:E563"/>
    <mergeCell ref="F562:F563"/>
    <mergeCell ref="B560:B561"/>
    <mergeCell ref="C560:C561"/>
    <mergeCell ref="D560:D561"/>
    <mergeCell ref="E560:E561"/>
    <mergeCell ref="F560:F561"/>
    <mergeCell ref="G560:G561"/>
    <mergeCell ref="G558:G559"/>
    <mergeCell ref="H558:H559"/>
    <mergeCell ref="J558:J559"/>
    <mergeCell ref="K558:K559"/>
    <mergeCell ref="L558:L559"/>
    <mergeCell ref="M558:M559"/>
    <mergeCell ref="H564:H565"/>
    <mergeCell ref="J564:J565"/>
    <mergeCell ref="K564:K565"/>
    <mergeCell ref="L564:L565"/>
    <mergeCell ref="M564:M565"/>
    <mergeCell ref="B566:B567"/>
    <mergeCell ref="C566:C567"/>
    <mergeCell ref="D566:D567"/>
    <mergeCell ref="E566:E567"/>
    <mergeCell ref="F566:F567"/>
    <mergeCell ref="B564:B565"/>
    <mergeCell ref="C564:C565"/>
    <mergeCell ref="D564:D565"/>
    <mergeCell ref="E564:E565"/>
    <mergeCell ref="F564:F565"/>
    <mergeCell ref="G564:G565"/>
    <mergeCell ref="G562:G563"/>
    <mergeCell ref="H562:H563"/>
    <mergeCell ref="J562:J563"/>
    <mergeCell ref="K562:K563"/>
    <mergeCell ref="L562:L563"/>
    <mergeCell ref="M562:M563"/>
    <mergeCell ref="H568:H569"/>
    <mergeCell ref="J568:J569"/>
    <mergeCell ref="K568:K569"/>
    <mergeCell ref="L568:L569"/>
    <mergeCell ref="M568:M569"/>
    <mergeCell ref="B570:B571"/>
    <mergeCell ref="C570:C571"/>
    <mergeCell ref="D570:D571"/>
    <mergeCell ref="E570:E571"/>
    <mergeCell ref="F570:F571"/>
    <mergeCell ref="B568:B569"/>
    <mergeCell ref="C568:C569"/>
    <mergeCell ref="D568:D569"/>
    <mergeCell ref="E568:E569"/>
    <mergeCell ref="F568:F569"/>
    <mergeCell ref="G568:G569"/>
    <mergeCell ref="G566:G567"/>
    <mergeCell ref="H566:H567"/>
    <mergeCell ref="J566:J567"/>
    <mergeCell ref="K566:K567"/>
    <mergeCell ref="L566:L567"/>
    <mergeCell ref="M566:M567"/>
    <mergeCell ref="H572:H573"/>
    <mergeCell ref="J572:J573"/>
    <mergeCell ref="K572:K573"/>
    <mergeCell ref="L572:L573"/>
    <mergeCell ref="M572:M573"/>
    <mergeCell ref="B574:B575"/>
    <mergeCell ref="C574:C575"/>
    <mergeCell ref="D574:D575"/>
    <mergeCell ref="E574:E575"/>
    <mergeCell ref="F574:F575"/>
    <mergeCell ref="B572:B573"/>
    <mergeCell ref="C572:C573"/>
    <mergeCell ref="D572:D573"/>
    <mergeCell ref="E572:E573"/>
    <mergeCell ref="F572:F573"/>
    <mergeCell ref="G572:G573"/>
    <mergeCell ref="G570:G571"/>
    <mergeCell ref="H570:H571"/>
    <mergeCell ref="J570:J571"/>
    <mergeCell ref="K570:K571"/>
    <mergeCell ref="L570:L571"/>
    <mergeCell ref="M570:M571"/>
    <mergeCell ref="H576:H577"/>
    <mergeCell ref="J576:J577"/>
    <mergeCell ref="K576:K577"/>
    <mergeCell ref="L576:L577"/>
    <mergeCell ref="M576:M577"/>
    <mergeCell ref="B578:B579"/>
    <mergeCell ref="C578:C579"/>
    <mergeCell ref="D578:D579"/>
    <mergeCell ref="E578:E579"/>
    <mergeCell ref="F578:F579"/>
    <mergeCell ref="B576:B577"/>
    <mergeCell ref="C576:C577"/>
    <mergeCell ref="D576:D577"/>
    <mergeCell ref="E576:E577"/>
    <mergeCell ref="F576:F577"/>
    <mergeCell ref="G576:G577"/>
    <mergeCell ref="G574:G575"/>
    <mergeCell ref="H574:H575"/>
    <mergeCell ref="J574:J575"/>
    <mergeCell ref="K574:K575"/>
    <mergeCell ref="L574:L575"/>
    <mergeCell ref="M574:M575"/>
    <mergeCell ref="H580:H581"/>
    <mergeCell ref="J580:J581"/>
    <mergeCell ref="K580:K581"/>
    <mergeCell ref="L580:L581"/>
    <mergeCell ref="M580:M581"/>
    <mergeCell ref="B580:B581"/>
    <mergeCell ref="C580:C581"/>
    <mergeCell ref="D580:D581"/>
    <mergeCell ref="E580:E581"/>
    <mergeCell ref="F580:F581"/>
    <mergeCell ref="G580:G581"/>
    <mergeCell ref="G578:G579"/>
    <mergeCell ref="H578:H579"/>
    <mergeCell ref="J578:J579"/>
    <mergeCell ref="K578:K579"/>
    <mergeCell ref="L578:L579"/>
    <mergeCell ref="M578:M57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1020-C64C-48D7-A152-CA2186B5DF24}">
  <dimension ref="A1:AT1648"/>
  <sheetViews>
    <sheetView topLeftCell="C1" workbookViewId="0">
      <pane ySplit="1" topLeftCell="A2" activePane="bottomLeft" state="frozen"/>
      <selection pane="bottomLeft" activeCell="U35" sqref="U35"/>
    </sheetView>
  </sheetViews>
  <sheetFormatPr defaultRowHeight="10.8" customHeight="1" x14ac:dyDescent="0.3"/>
  <cols>
    <col min="2" max="2" width="33.109375" customWidth="1"/>
    <col min="3" max="3" width="49.5546875" customWidth="1"/>
    <col min="32" max="32" width="12" customWidth="1"/>
  </cols>
  <sheetData>
    <row r="1" spans="2:46" ht="27.6" customHeight="1" x14ac:dyDescent="0.3">
      <c r="B1" s="1" t="s">
        <v>106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/>
      <c r="O1" s="1" t="s">
        <v>601</v>
      </c>
      <c r="P1" s="5">
        <v>45444</v>
      </c>
      <c r="Q1" s="5">
        <v>45445</v>
      </c>
      <c r="R1" s="5">
        <v>45446</v>
      </c>
      <c r="S1" s="5">
        <v>45447</v>
      </c>
      <c r="T1" s="5">
        <v>45448</v>
      </c>
      <c r="U1" s="5">
        <v>45449</v>
      </c>
      <c r="V1" s="5">
        <v>45450</v>
      </c>
      <c r="W1" s="5">
        <v>45451</v>
      </c>
      <c r="X1" s="5">
        <v>45452</v>
      </c>
      <c r="Y1" s="5">
        <v>45453</v>
      </c>
      <c r="Z1" s="5">
        <v>45454</v>
      </c>
      <c r="AA1" s="5">
        <v>45455</v>
      </c>
      <c r="AB1" s="5">
        <v>45456</v>
      </c>
      <c r="AC1" s="5">
        <v>45457</v>
      </c>
      <c r="AD1" s="5">
        <v>45458</v>
      </c>
      <c r="AE1" s="5">
        <v>45459</v>
      </c>
      <c r="AF1" s="45" t="s">
        <v>682</v>
      </c>
      <c r="AG1" s="5">
        <v>45460</v>
      </c>
      <c r="AH1" s="5">
        <v>45461</v>
      </c>
      <c r="AI1" s="5">
        <v>45462</v>
      </c>
      <c r="AJ1" s="5">
        <v>45463</v>
      </c>
      <c r="AK1" s="5">
        <v>45464</v>
      </c>
      <c r="AL1" s="5">
        <v>45465</v>
      </c>
      <c r="AM1" s="5">
        <v>45466</v>
      </c>
      <c r="AN1" s="5">
        <v>45467</v>
      </c>
      <c r="AO1" s="5">
        <v>45468</v>
      </c>
      <c r="AP1" s="5">
        <v>45469</v>
      </c>
      <c r="AQ1" s="5">
        <v>45470</v>
      </c>
      <c r="AR1" s="5">
        <v>45471</v>
      </c>
      <c r="AS1" s="5">
        <v>45472</v>
      </c>
      <c r="AT1" s="5">
        <v>45473</v>
      </c>
    </row>
    <row r="2" spans="2:46" ht="25.8" customHeight="1" x14ac:dyDescent="0.3">
      <c r="O2" s="7">
        <f>SUM(P2:AT2)</f>
        <v>978.79800000000012</v>
      </c>
      <c r="P2" s="6">
        <v>82.441999999999993</v>
      </c>
      <c r="Q2" s="6">
        <v>6.8330000000000002</v>
      </c>
      <c r="R2" s="6">
        <v>20.306000000000001</v>
      </c>
      <c r="S2" s="6">
        <v>18.843</v>
      </c>
      <c r="T2" s="6">
        <v>13.43</v>
      </c>
      <c r="U2" s="6">
        <v>33.348999999999997</v>
      </c>
      <c r="V2" s="6">
        <v>23.949000000000002</v>
      </c>
      <c r="W2" s="6">
        <v>28.571000000000002</v>
      </c>
      <c r="X2" s="6">
        <v>22.231999999999999</v>
      </c>
      <c r="Y2" s="6">
        <v>58.53</v>
      </c>
      <c r="Z2" s="6">
        <v>10.771000000000001</v>
      </c>
      <c r="AA2" s="6">
        <v>41.826999999999998</v>
      </c>
      <c r="AB2" s="6">
        <v>56.87</v>
      </c>
      <c r="AC2" s="6">
        <v>36</v>
      </c>
      <c r="AD2" s="6">
        <v>24.948</v>
      </c>
      <c r="AE2" s="6">
        <v>9.7279999999999998</v>
      </c>
      <c r="AF2" s="46">
        <v>78</v>
      </c>
      <c r="AG2" s="6">
        <v>19.196000000000002</v>
      </c>
      <c r="AH2" s="6">
        <v>24.539000000000001</v>
      </c>
      <c r="AI2" s="6">
        <v>16.503</v>
      </c>
      <c r="AJ2" s="6">
        <v>19.437000000000001</v>
      </c>
      <c r="AK2" s="6">
        <v>36.155000000000001</v>
      </c>
      <c r="AL2" s="6">
        <v>30.081</v>
      </c>
      <c r="AM2" s="6">
        <v>43.387999999999998</v>
      </c>
      <c r="AN2" s="6">
        <v>24.440999999999999</v>
      </c>
      <c r="AO2" s="6">
        <v>19.181000000000001</v>
      </c>
      <c r="AP2" s="6">
        <v>16.053999999999998</v>
      </c>
      <c r="AQ2" s="6">
        <v>30</v>
      </c>
      <c r="AR2" s="6">
        <v>54.707999999999998</v>
      </c>
      <c r="AS2" s="6">
        <v>30.731000000000002</v>
      </c>
      <c r="AT2" s="6">
        <v>47.755000000000003</v>
      </c>
    </row>
    <row r="3" spans="2:46" ht="22.2" customHeight="1" x14ac:dyDescent="0.3">
      <c r="B3" s="58" t="s">
        <v>83</v>
      </c>
      <c r="C3" s="58" t="s">
        <v>383</v>
      </c>
      <c r="D3" s="58">
        <v>5054269155624</v>
      </c>
      <c r="E3" s="58">
        <v>1</v>
      </c>
      <c r="F3" s="58" t="s">
        <v>59</v>
      </c>
      <c r="G3" s="58">
        <v>0.7</v>
      </c>
      <c r="H3" s="58">
        <v>0.7</v>
      </c>
      <c r="I3" s="2">
        <v>2.2999999999999998</v>
      </c>
      <c r="J3" s="58" t="s">
        <v>766</v>
      </c>
      <c r="K3" s="58"/>
      <c r="L3" s="58"/>
      <c r="M3" s="58">
        <v>78939199</v>
      </c>
      <c r="N3" s="2"/>
      <c r="O3" s="26">
        <f>SUM(P3:AT3)</f>
        <v>4600.6499999999996</v>
      </c>
      <c r="P3" s="26">
        <v>208.81</v>
      </c>
      <c r="Q3" s="26">
        <v>42.7</v>
      </c>
      <c r="R3" s="26">
        <v>146.85</v>
      </c>
      <c r="S3" s="26">
        <v>104.79</v>
      </c>
      <c r="T3" s="26">
        <v>69.25</v>
      </c>
      <c r="U3" s="26">
        <v>103.15</v>
      </c>
      <c r="V3" s="26">
        <v>122.6</v>
      </c>
      <c r="W3" s="26">
        <v>181.05</v>
      </c>
      <c r="X3" s="26">
        <v>104.8</v>
      </c>
      <c r="Y3" s="26">
        <v>223.35</v>
      </c>
      <c r="Z3" s="26">
        <v>68.849999999999994</v>
      </c>
      <c r="AA3" s="26">
        <v>275.10000000000002</v>
      </c>
      <c r="AB3" s="26">
        <v>129.52000000000001</v>
      </c>
      <c r="AC3" s="26">
        <v>236.45</v>
      </c>
      <c r="AD3" s="26">
        <v>114.15</v>
      </c>
      <c r="AE3" s="26">
        <v>90.5</v>
      </c>
      <c r="AF3" s="48">
        <v>181</v>
      </c>
      <c r="AG3" s="26">
        <v>102.75</v>
      </c>
      <c r="AH3" s="26">
        <v>118.76</v>
      </c>
      <c r="AI3" s="26">
        <v>140.19999999999999</v>
      </c>
      <c r="AJ3" s="26">
        <v>89.2</v>
      </c>
      <c r="AK3" s="26">
        <v>172.05</v>
      </c>
      <c r="AL3" s="26">
        <v>186.85</v>
      </c>
      <c r="AM3" s="26">
        <v>110.05</v>
      </c>
      <c r="AN3" s="26">
        <v>178.4</v>
      </c>
      <c r="AO3" s="26">
        <v>122.6</v>
      </c>
      <c r="AP3" s="26">
        <v>73.22</v>
      </c>
      <c r="AQ3" s="26">
        <v>180</v>
      </c>
      <c r="AR3" s="26">
        <v>295.95</v>
      </c>
      <c r="AS3" s="26">
        <v>207.2</v>
      </c>
      <c r="AT3" s="26">
        <v>220.5</v>
      </c>
    </row>
    <row r="4" spans="2:46" ht="10.8" customHeight="1" x14ac:dyDescent="0.3">
      <c r="B4" s="58"/>
      <c r="C4" s="58"/>
      <c r="D4" s="58"/>
      <c r="E4" s="58"/>
      <c r="F4" s="58"/>
      <c r="G4" s="58"/>
      <c r="H4" s="58"/>
      <c r="I4" s="2" t="s">
        <v>61</v>
      </c>
      <c r="J4" s="58"/>
      <c r="K4" s="58"/>
      <c r="L4" s="58"/>
      <c r="M4" s="58"/>
      <c r="N4" s="2"/>
    </row>
    <row r="5" spans="2:46" ht="10.8" customHeight="1" x14ac:dyDescent="0.3">
      <c r="B5" s="58" t="s">
        <v>83</v>
      </c>
      <c r="C5" s="58" t="s">
        <v>275</v>
      </c>
      <c r="D5" s="58">
        <v>5031021057976</v>
      </c>
      <c r="E5" s="58">
        <v>9</v>
      </c>
      <c r="F5" s="58" t="s">
        <v>59</v>
      </c>
      <c r="G5" s="58">
        <v>0.6</v>
      </c>
      <c r="H5" s="58">
        <v>5.4</v>
      </c>
      <c r="I5" s="2">
        <v>0.9</v>
      </c>
      <c r="J5" s="58" t="s">
        <v>767</v>
      </c>
      <c r="K5" s="58"/>
      <c r="L5" s="58"/>
      <c r="M5" s="58">
        <v>52466256</v>
      </c>
      <c r="N5" s="2"/>
      <c r="AE5">
        <v>17</v>
      </c>
      <c r="AF5" t="s">
        <v>683</v>
      </c>
      <c r="AG5" s="41">
        <v>0.27</v>
      </c>
      <c r="AQ5" t="s">
        <v>729</v>
      </c>
    </row>
    <row r="6" spans="2:46" ht="10.8" customHeight="1" x14ac:dyDescent="0.3">
      <c r="B6" s="58"/>
      <c r="C6" s="58"/>
      <c r="D6" s="58"/>
      <c r="E6" s="58"/>
      <c r="F6" s="58"/>
      <c r="G6" s="58"/>
      <c r="H6" s="58"/>
      <c r="I6" s="2" t="s">
        <v>61</v>
      </c>
      <c r="J6" s="58"/>
      <c r="K6" s="58"/>
      <c r="L6" s="58"/>
      <c r="M6" s="58"/>
      <c r="N6" s="2"/>
      <c r="AE6">
        <v>30</v>
      </c>
      <c r="AF6" t="s">
        <v>684</v>
      </c>
      <c r="AG6" s="41">
        <v>0.65</v>
      </c>
      <c r="AQ6">
        <v>61.25</v>
      </c>
    </row>
    <row r="7" spans="2:46" ht="10.8" customHeight="1" x14ac:dyDescent="0.3">
      <c r="B7" s="58" t="s">
        <v>83</v>
      </c>
      <c r="C7" s="58" t="s">
        <v>369</v>
      </c>
      <c r="D7" s="58">
        <v>5050179762112</v>
      </c>
      <c r="E7" s="58">
        <v>6</v>
      </c>
      <c r="F7" s="58" t="s">
        <v>59</v>
      </c>
      <c r="G7" s="58">
        <v>2.37</v>
      </c>
      <c r="H7" s="58">
        <v>14.24</v>
      </c>
      <c r="I7" s="2">
        <v>2.2999999999999998</v>
      </c>
      <c r="J7" s="58" t="s">
        <v>768</v>
      </c>
      <c r="K7" s="58"/>
      <c r="L7" s="58"/>
      <c r="M7" s="58">
        <v>55595708</v>
      </c>
      <c r="N7" s="2"/>
      <c r="AE7">
        <f>6*2.38</f>
        <v>14.28</v>
      </c>
      <c r="AF7" t="s">
        <v>687</v>
      </c>
      <c r="AG7" s="41">
        <v>2.2999999999999998</v>
      </c>
    </row>
    <row r="8" spans="2:46" ht="10.8" customHeight="1" x14ac:dyDescent="0.3">
      <c r="B8" s="58"/>
      <c r="C8" s="58"/>
      <c r="D8" s="58"/>
      <c r="E8" s="58"/>
      <c r="F8" s="58"/>
      <c r="G8" s="58"/>
      <c r="H8" s="58"/>
      <c r="I8" s="2" t="s">
        <v>61</v>
      </c>
      <c r="J8" s="58"/>
      <c r="K8" s="58"/>
      <c r="L8" s="58"/>
      <c r="M8" s="58"/>
      <c r="N8" s="2"/>
      <c r="AE8">
        <v>5</v>
      </c>
      <c r="AF8" t="s">
        <v>688</v>
      </c>
      <c r="AG8" s="41">
        <v>1.1000000000000001</v>
      </c>
    </row>
    <row r="9" spans="2:46" ht="10.8" customHeight="1" x14ac:dyDescent="0.3">
      <c r="B9" s="58" t="s">
        <v>83</v>
      </c>
      <c r="C9" s="58" t="s">
        <v>507</v>
      </c>
      <c r="D9" s="58">
        <v>5057967620920</v>
      </c>
      <c r="E9" s="58">
        <v>1</v>
      </c>
      <c r="F9" s="58" t="s">
        <v>59</v>
      </c>
      <c r="G9" s="58">
        <v>0.14000000000000001</v>
      </c>
      <c r="H9" s="58">
        <v>0.14000000000000001</v>
      </c>
      <c r="I9" s="2">
        <v>1.45</v>
      </c>
      <c r="J9" s="58" t="s">
        <v>769</v>
      </c>
      <c r="K9" s="58"/>
      <c r="L9" s="58"/>
      <c r="M9" s="58">
        <v>86776897</v>
      </c>
      <c r="N9" s="2"/>
      <c r="AE9">
        <f>15*0.42</f>
        <v>6.3</v>
      </c>
      <c r="AF9" t="s">
        <v>685</v>
      </c>
      <c r="AG9" s="41">
        <v>2.9</v>
      </c>
    </row>
    <row r="10" spans="2:46" ht="10.8" customHeight="1" x14ac:dyDescent="0.3">
      <c r="B10" s="58"/>
      <c r="C10" s="58"/>
      <c r="D10" s="58"/>
      <c r="E10" s="58"/>
      <c r="F10" s="58"/>
      <c r="G10" s="58"/>
      <c r="H10" s="58"/>
      <c r="I10" s="2" t="s">
        <v>61</v>
      </c>
      <c r="J10" s="58"/>
      <c r="K10" s="58"/>
      <c r="L10" s="58"/>
      <c r="M10" s="58"/>
      <c r="N10" s="2"/>
      <c r="AE10">
        <v>6</v>
      </c>
      <c r="AF10" t="s">
        <v>686</v>
      </c>
      <c r="AG10" s="41">
        <v>2.2999999999999998</v>
      </c>
    </row>
    <row r="11" spans="2:46" ht="10.8" customHeight="1" x14ac:dyDescent="0.3">
      <c r="B11" s="58" t="s">
        <v>83</v>
      </c>
      <c r="C11" s="58" t="s">
        <v>517</v>
      </c>
      <c r="D11" s="58">
        <v>3056233</v>
      </c>
      <c r="E11" s="58">
        <v>1</v>
      </c>
      <c r="F11" s="58" t="s">
        <v>59</v>
      </c>
      <c r="G11" s="58">
        <v>0.19</v>
      </c>
      <c r="H11" s="58">
        <v>0.19</v>
      </c>
      <c r="I11" s="2">
        <v>2.2000000000000002</v>
      </c>
      <c r="J11" s="58" t="s">
        <v>770</v>
      </c>
      <c r="K11" s="58"/>
      <c r="L11" s="58"/>
      <c r="M11" s="58">
        <v>63875481</v>
      </c>
      <c r="N11" s="2"/>
    </row>
    <row r="12" spans="2:46" ht="10.8" customHeight="1" x14ac:dyDescent="0.3">
      <c r="B12" s="58"/>
      <c r="C12" s="58"/>
      <c r="D12" s="58"/>
      <c r="E12" s="58"/>
      <c r="F12" s="58"/>
      <c r="G12" s="58"/>
      <c r="H12" s="58"/>
      <c r="I12" s="2" t="s">
        <v>61</v>
      </c>
      <c r="J12" s="58"/>
      <c r="K12" s="58"/>
      <c r="L12" s="58"/>
      <c r="M12" s="58"/>
      <c r="N12" s="2"/>
    </row>
    <row r="13" spans="2:46" ht="10.8" customHeight="1" x14ac:dyDescent="0.3">
      <c r="B13" s="58" t="s">
        <v>83</v>
      </c>
      <c r="C13" s="58" t="s">
        <v>771</v>
      </c>
      <c r="D13" s="58">
        <v>5056138201760</v>
      </c>
      <c r="E13" s="58">
        <v>5</v>
      </c>
      <c r="F13" s="58" t="s">
        <v>59</v>
      </c>
      <c r="G13" s="58">
        <v>0.1</v>
      </c>
      <c r="H13" s="58">
        <v>0.51</v>
      </c>
      <c r="I13" s="2">
        <v>1</v>
      </c>
      <c r="J13" s="58" t="s">
        <v>706</v>
      </c>
      <c r="K13" s="58"/>
      <c r="L13" s="58"/>
      <c r="M13" s="58">
        <v>91268852</v>
      </c>
      <c r="N13" s="2"/>
    </row>
    <row r="14" spans="2:46" ht="10.8" customHeight="1" x14ac:dyDescent="0.3">
      <c r="B14" s="58"/>
      <c r="C14" s="58"/>
      <c r="D14" s="58"/>
      <c r="E14" s="58"/>
      <c r="F14" s="58"/>
      <c r="G14" s="58"/>
      <c r="H14" s="58"/>
      <c r="I14" s="2" t="s">
        <v>61</v>
      </c>
      <c r="J14" s="58"/>
      <c r="K14" s="58"/>
      <c r="L14" s="58"/>
      <c r="M14" s="58"/>
      <c r="N14" s="2"/>
    </row>
    <row r="15" spans="2:46" ht="10.8" customHeight="1" x14ac:dyDescent="0.3">
      <c r="B15" s="58" t="s">
        <v>83</v>
      </c>
      <c r="C15" s="58" t="s">
        <v>308</v>
      </c>
      <c r="D15" s="58">
        <v>5057753894634</v>
      </c>
      <c r="E15" s="58">
        <v>2</v>
      </c>
      <c r="F15" s="58" t="s">
        <v>59</v>
      </c>
      <c r="G15" s="58">
        <v>0.27</v>
      </c>
      <c r="H15" s="58">
        <v>0.54</v>
      </c>
      <c r="I15" s="2">
        <v>3.25</v>
      </c>
      <c r="J15" s="58" t="s">
        <v>772</v>
      </c>
      <c r="K15" s="58"/>
      <c r="L15" s="58"/>
      <c r="M15" s="58">
        <v>87898405</v>
      </c>
      <c r="N15" s="2"/>
    </row>
    <row r="16" spans="2:46" ht="10.8" customHeight="1" x14ac:dyDescent="0.3">
      <c r="B16" s="58"/>
      <c r="C16" s="58"/>
      <c r="D16" s="58"/>
      <c r="E16" s="58"/>
      <c r="F16" s="58"/>
      <c r="G16" s="58"/>
      <c r="H16" s="58"/>
      <c r="I16" s="2" t="s">
        <v>61</v>
      </c>
      <c r="J16" s="58"/>
      <c r="K16" s="58"/>
      <c r="L16" s="58"/>
      <c r="M16" s="58"/>
      <c r="N16" s="2"/>
    </row>
    <row r="17" spans="2:14" ht="10.8" customHeight="1" x14ac:dyDescent="0.3">
      <c r="B17" s="58" t="s">
        <v>83</v>
      </c>
      <c r="C17" s="58" t="s">
        <v>514</v>
      </c>
      <c r="D17" s="58">
        <v>3022177</v>
      </c>
      <c r="E17" s="58">
        <v>1</v>
      </c>
      <c r="F17" s="58" t="s">
        <v>59</v>
      </c>
      <c r="G17" s="58">
        <v>0.18</v>
      </c>
      <c r="H17" s="58">
        <v>0.18</v>
      </c>
      <c r="I17" s="2">
        <v>1.5</v>
      </c>
      <c r="J17" s="58" t="s">
        <v>773</v>
      </c>
      <c r="K17" s="58"/>
      <c r="L17" s="58"/>
      <c r="M17" s="58">
        <v>52105990</v>
      </c>
      <c r="N17" s="2"/>
    </row>
    <row r="18" spans="2:14" ht="10.8" customHeight="1" x14ac:dyDescent="0.3">
      <c r="B18" s="58"/>
      <c r="C18" s="58"/>
      <c r="D18" s="58"/>
      <c r="E18" s="58"/>
      <c r="F18" s="58"/>
      <c r="G18" s="58"/>
      <c r="H18" s="58"/>
      <c r="I18" s="2" t="s">
        <v>61</v>
      </c>
      <c r="J18" s="58"/>
      <c r="K18" s="58"/>
      <c r="L18" s="58"/>
      <c r="M18" s="58"/>
      <c r="N18" s="2"/>
    </row>
    <row r="19" spans="2:14" ht="10.8" customHeight="1" x14ac:dyDescent="0.3">
      <c r="B19" s="58" t="s">
        <v>83</v>
      </c>
      <c r="C19" s="58" t="s">
        <v>458</v>
      </c>
      <c r="D19" s="58">
        <v>5057753917845</v>
      </c>
      <c r="E19" s="58">
        <v>1</v>
      </c>
      <c r="F19" s="58" t="s">
        <v>59</v>
      </c>
      <c r="G19" s="58">
        <v>0.42</v>
      </c>
      <c r="H19" s="58">
        <v>0.42</v>
      </c>
      <c r="I19" s="2">
        <v>2</v>
      </c>
      <c r="J19" s="58" t="s">
        <v>774</v>
      </c>
      <c r="K19" s="58"/>
      <c r="L19" s="58"/>
      <c r="M19" s="58">
        <v>88628872</v>
      </c>
      <c r="N19" s="2"/>
    </row>
    <row r="20" spans="2:14" ht="10.8" customHeight="1" x14ac:dyDescent="0.3">
      <c r="B20" s="58"/>
      <c r="C20" s="58"/>
      <c r="D20" s="58"/>
      <c r="E20" s="58"/>
      <c r="F20" s="58"/>
      <c r="G20" s="58"/>
      <c r="H20" s="58"/>
      <c r="I20" s="2" t="s">
        <v>61</v>
      </c>
      <c r="J20" s="58"/>
      <c r="K20" s="58"/>
      <c r="L20" s="58"/>
      <c r="M20" s="58"/>
      <c r="N20" s="2"/>
    </row>
    <row r="21" spans="2:14" ht="10.8" customHeight="1" x14ac:dyDescent="0.3">
      <c r="B21" s="58" t="s">
        <v>83</v>
      </c>
      <c r="C21" s="58" t="s">
        <v>475</v>
      </c>
      <c r="D21" s="58">
        <v>3281062</v>
      </c>
      <c r="E21" s="58">
        <v>1</v>
      </c>
      <c r="F21" s="58" t="s">
        <v>59</v>
      </c>
      <c r="G21" s="58">
        <v>0.19</v>
      </c>
      <c r="H21" s="58">
        <v>0.19</v>
      </c>
      <c r="I21" s="2">
        <v>2.85</v>
      </c>
      <c r="J21" s="58" t="s">
        <v>775</v>
      </c>
      <c r="K21" s="58"/>
      <c r="L21" s="58"/>
      <c r="M21" s="58">
        <v>84810388</v>
      </c>
      <c r="N21" s="2"/>
    </row>
    <row r="22" spans="2:14" ht="10.8" customHeight="1" x14ac:dyDescent="0.3">
      <c r="B22" s="58"/>
      <c r="C22" s="58"/>
      <c r="D22" s="58"/>
      <c r="E22" s="58"/>
      <c r="F22" s="58"/>
      <c r="G22" s="58"/>
      <c r="H22" s="58"/>
      <c r="I22" s="2" t="s">
        <v>61</v>
      </c>
      <c r="J22" s="58"/>
      <c r="K22" s="58"/>
      <c r="L22" s="58"/>
      <c r="M22" s="58"/>
      <c r="N22" s="2"/>
    </row>
    <row r="23" spans="2:14" ht="10.8" customHeight="1" x14ac:dyDescent="0.3">
      <c r="B23" s="58" t="s">
        <v>83</v>
      </c>
      <c r="C23" s="58" t="s">
        <v>266</v>
      </c>
      <c r="D23" s="58">
        <v>5050179762099</v>
      </c>
      <c r="E23" s="58">
        <v>6</v>
      </c>
      <c r="F23" s="58" t="s">
        <v>59</v>
      </c>
      <c r="G23" s="58">
        <v>2.38</v>
      </c>
      <c r="H23" s="58">
        <v>14.29</v>
      </c>
      <c r="I23" s="2">
        <v>2.2999999999999998</v>
      </c>
      <c r="J23" s="58" t="s">
        <v>768</v>
      </c>
      <c r="K23" s="58"/>
      <c r="L23" s="58"/>
      <c r="M23" s="58">
        <v>55595680</v>
      </c>
      <c r="N23" s="2"/>
    </row>
    <row r="24" spans="2:14" ht="10.8" customHeight="1" x14ac:dyDescent="0.3">
      <c r="B24" s="58"/>
      <c r="C24" s="58"/>
      <c r="D24" s="58"/>
      <c r="E24" s="58"/>
      <c r="F24" s="58"/>
      <c r="G24" s="58"/>
      <c r="H24" s="58"/>
      <c r="I24" s="2" t="s">
        <v>61</v>
      </c>
      <c r="J24" s="58"/>
      <c r="K24" s="58"/>
      <c r="L24" s="58"/>
      <c r="M24" s="58"/>
      <c r="N24" s="2"/>
    </row>
    <row r="25" spans="2:14" ht="10.8" customHeight="1" x14ac:dyDescent="0.3">
      <c r="B25" s="58" t="s">
        <v>83</v>
      </c>
      <c r="C25" s="58" t="s">
        <v>776</v>
      </c>
      <c r="D25" s="58">
        <v>3023290038918</v>
      </c>
      <c r="E25" s="58">
        <v>7</v>
      </c>
      <c r="F25" s="58" t="s">
        <v>59</v>
      </c>
      <c r="G25" s="58">
        <v>0.15</v>
      </c>
      <c r="H25" s="58">
        <v>1.06</v>
      </c>
      <c r="I25" s="2">
        <v>1.6</v>
      </c>
      <c r="J25" s="58" t="s">
        <v>777</v>
      </c>
      <c r="K25" s="58"/>
      <c r="L25" s="58"/>
      <c r="M25" s="58">
        <v>89625070</v>
      </c>
      <c r="N25" s="2"/>
    </row>
    <row r="26" spans="2:14" ht="10.8" customHeight="1" x14ac:dyDescent="0.3">
      <c r="B26" s="58"/>
      <c r="C26" s="58"/>
      <c r="D26" s="58"/>
      <c r="E26" s="58"/>
      <c r="F26" s="58"/>
      <c r="G26" s="58"/>
      <c r="H26" s="58"/>
      <c r="I26" s="2" t="s">
        <v>61</v>
      </c>
      <c r="J26" s="58"/>
      <c r="K26" s="58"/>
      <c r="L26" s="58"/>
      <c r="M26" s="58"/>
      <c r="N26" s="2"/>
    </row>
    <row r="27" spans="2:14" ht="10.8" customHeight="1" x14ac:dyDescent="0.3">
      <c r="B27" s="58" t="s">
        <v>83</v>
      </c>
      <c r="C27" s="58" t="s">
        <v>505</v>
      </c>
      <c r="D27" s="58">
        <v>5022240016103</v>
      </c>
      <c r="E27" s="58">
        <v>3</v>
      </c>
      <c r="F27" s="58" t="s">
        <v>59</v>
      </c>
      <c r="G27" s="58">
        <v>0.14000000000000001</v>
      </c>
      <c r="H27" s="58">
        <v>0.42</v>
      </c>
      <c r="I27" s="2">
        <v>2.5</v>
      </c>
      <c r="J27" s="58" t="s">
        <v>778</v>
      </c>
      <c r="K27" s="58"/>
      <c r="L27" s="58"/>
      <c r="M27" s="58">
        <v>92264336</v>
      </c>
      <c r="N27" s="2"/>
    </row>
    <row r="28" spans="2:14" ht="10.8" customHeight="1" x14ac:dyDescent="0.3">
      <c r="B28" s="58"/>
      <c r="C28" s="58"/>
      <c r="D28" s="58"/>
      <c r="E28" s="58"/>
      <c r="F28" s="58"/>
      <c r="G28" s="58"/>
      <c r="H28" s="58"/>
      <c r="I28" s="2" t="s">
        <v>61</v>
      </c>
      <c r="J28" s="58"/>
      <c r="K28" s="58"/>
      <c r="L28" s="58"/>
      <c r="M28" s="58"/>
      <c r="N28" s="2"/>
    </row>
    <row r="29" spans="2:14" ht="10.8" customHeight="1" x14ac:dyDescent="0.3">
      <c r="B29" s="58" t="s">
        <v>83</v>
      </c>
      <c r="C29" s="58" t="s">
        <v>474</v>
      </c>
      <c r="D29" s="58">
        <v>3286647</v>
      </c>
      <c r="E29" s="58">
        <v>1</v>
      </c>
      <c r="F29" s="58" t="s">
        <v>59</v>
      </c>
      <c r="G29" s="58">
        <v>0.33</v>
      </c>
      <c r="H29" s="58">
        <v>0.33</v>
      </c>
      <c r="I29" s="2">
        <v>2.85</v>
      </c>
      <c r="J29" s="58" t="s">
        <v>775</v>
      </c>
      <c r="K29" s="58"/>
      <c r="L29" s="58"/>
      <c r="M29" s="58">
        <v>85533075</v>
      </c>
      <c r="N29" s="2"/>
    </row>
    <row r="30" spans="2:14" ht="10.8" customHeight="1" x14ac:dyDescent="0.3">
      <c r="B30" s="58"/>
      <c r="C30" s="58"/>
      <c r="D30" s="58"/>
      <c r="E30" s="58"/>
      <c r="F30" s="58"/>
      <c r="G30" s="58"/>
      <c r="H30" s="58"/>
      <c r="I30" s="2" t="s">
        <v>61</v>
      </c>
      <c r="J30" s="58"/>
      <c r="K30" s="58"/>
      <c r="L30" s="58"/>
      <c r="M30" s="58"/>
      <c r="N30" s="2"/>
    </row>
    <row r="31" spans="2:14" ht="10.8" customHeight="1" x14ac:dyDescent="0.3">
      <c r="B31" s="58" t="s">
        <v>83</v>
      </c>
      <c r="C31" s="58" t="s">
        <v>355</v>
      </c>
      <c r="D31" s="58">
        <v>7394376665028</v>
      </c>
      <c r="E31" s="58">
        <v>4</v>
      </c>
      <c r="F31" s="58" t="s">
        <v>59</v>
      </c>
      <c r="G31" s="58">
        <v>1.08</v>
      </c>
      <c r="H31" s="58">
        <v>4.32</v>
      </c>
      <c r="I31" s="2">
        <v>2.25</v>
      </c>
      <c r="J31" s="58" t="s">
        <v>779</v>
      </c>
      <c r="K31" s="58"/>
      <c r="L31" s="58"/>
      <c r="M31" s="58">
        <v>85149668</v>
      </c>
      <c r="N31" s="2"/>
    </row>
    <row r="32" spans="2:14" ht="10.8" customHeight="1" x14ac:dyDescent="0.3">
      <c r="B32" s="58"/>
      <c r="C32" s="58"/>
      <c r="D32" s="58"/>
      <c r="E32" s="58"/>
      <c r="F32" s="58"/>
      <c r="G32" s="58"/>
      <c r="H32" s="58"/>
      <c r="I32" s="2" t="s">
        <v>61</v>
      </c>
      <c r="J32" s="58"/>
      <c r="K32" s="58"/>
      <c r="L32" s="58"/>
      <c r="M32" s="58"/>
      <c r="N32" s="2"/>
    </row>
    <row r="33" spans="2:14" ht="10.8" customHeight="1" x14ac:dyDescent="0.3">
      <c r="B33" s="58" t="s">
        <v>83</v>
      </c>
      <c r="C33" s="58" t="s">
        <v>262</v>
      </c>
      <c r="D33" s="58">
        <v>5055945401707</v>
      </c>
      <c r="E33" s="58">
        <v>4</v>
      </c>
      <c r="F33" s="58" t="s">
        <v>59</v>
      </c>
      <c r="G33" s="58">
        <v>0.13</v>
      </c>
      <c r="H33" s="58">
        <v>0.52</v>
      </c>
      <c r="I33" s="2">
        <v>1.4</v>
      </c>
      <c r="J33" s="58" t="s">
        <v>780</v>
      </c>
      <c r="K33" s="58"/>
      <c r="L33" s="58"/>
      <c r="M33" s="58">
        <v>87225206</v>
      </c>
      <c r="N33" s="2"/>
    </row>
    <row r="34" spans="2:14" ht="10.8" customHeight="1" x14ac:dyDescent="0.3">
      <c r="B34" s="58"/>
      <c r="C34" s="58"/>
      <c r="D34" s="58"/>
      <c r="E34" s="58"/>
      <c r="F34" s="58"/>
      <c r="G34" s="58"/>
      <c r="H34" s="58"/>
      <c r="I34" s="2" t="s">
        <v>61</v>
      </c>
      <c r="J34" s="58"/>
      <c r="K34" s="58"/>
      <c r="L34" s="58"/>
      <c r="M34" s="58"/>
      <c r="N34" s="2"/>
    </row>
    <row r="35" spans="2:14" ht="10.8" customHeight="1" x14ac:dyDescent="0.3">
      <c r="B35" s="58" t="s">
        <v>83</v>
      </c>
      <c r="C35" s="58" t="s">
        <v>279</v>
      </c>
      <c r="D35" s="58">
        <v>5000436338901</v>
      </c>
      <c r="E35" s="58">
        <v>16</v>
      </c>
      <c r="F35" s="58" t="s">
        <v>59</v>
      </c>
      <c r="G35" s="58">
        <v>1.2</v>
      </c>
      <c r="H35" s="58">
        <v>19.18</v>
      </c>
      <c r="I35" s="2">
        <v>1.3</v>
      </c>
      <c r="J35" s="58" t="s">
        <v>781</v>
      </c>
      <c r="K35" s="58"/>
      <c r="L35" s="58"/>
      <c r="M35" s="58">
        <v>54169599</v>
      </c>
      <c r="N35" s="2"/>
    </row>
    <row r="36" spans="2:14" ht="10.8" customHeight="1" x14ac:dyDescent="0.3">
      <c r="B36" s="58"/>
      <c r="C36" s="58"/>
      <c r="D36" s="58"/>
      <c r="E36" s="58"/>
      <c r="F36" s="58"/>
      <c r="G36" s="58"/>
      <c r="H36" s="58"/>
      <c r="I36" s="2" t="s">
        <v>61</v>
      </c>
      <c r="J36" s="58"/>
      <c r="K36" s="58"/>
      <c r="L36" s="58"/>
      <c r="M36" s="58"/>
      <c r="N36" s="2"/>
    </row>
    <row r="37" spans="2:14" ht="10.8" customHeight="1" x14ac:dyDescent="0.3">
      <c r="B37" s="58" t="s">
        <v>83</v>
      </c>
      <c r="C37" s="58" t="s">
        <v>198</v>
      </c>
      <c r="D37" s="58">
        <v>5013683305589</v>
      </c>
      <c r="E37" s="58">
        <v>2</v>
      </c>
      <c r="F37" s="58" t="s">
        <v>59</v>
      </c>
      <c r="G37" s="58">
        <v>0.22</v>
      </c>
      <c r="H37" s="58">
        <v>0.44</v>
      </c>
      <c r="I37" s="2">
        <v>2.8</v>
      </c>
      <c r="J37" s="58" t="s">
        <v>782</v>
      </c>
      <c r="K37" s="58"/>
      <c r="L37" s="58"/>
      <c r="M37" s="58">
        <v>54682889</v>
      </c>
      <c r="N37" s="2"/>
    </row>
    <row r="38" spans="2:14" ht="10.8" customHeight="1" x14ac:dyDescent="0.3">
      <c r="B38" s="58"/>
      <c r="C38" s="58"/>
      <c r="D38" s="58"/>
      <c r="E38" s="58"/>
      <c r="F38" s="58"/>
      <c r="G38" s="58"/>
      <c r="H38" s="58"/>
      <c r="I38" s="2" t="s">
        <v>61</v>
      </c>
      <c r="J38" s="58"/>
      <c r="K38" s="58"/>
      <c r="L38" s="58"/>
      <c r="M38" s="58"/>
      <c r="N38" s="2"/>
    </row>
    <row r="39" spans="2:14" ht="10.8" customHeight="1" x14ac:dyDescent="0.3">
      <c r="B39" s="58" t="s">
        <v>83</v>
      </c>
      <c r="C39" s="58" t="s">
        <v>528</v>
      </c>
      <c r="D39" s="58">
        <v>5057753034313</v>
      </c>
      <c r="E39" s="58">
        <v>1</v>
      </c>
      <c r="F39" s="58" t="s">
        <v>59</v>
      </c>
      <c r="G39" s="58">
        <v>0.52</v>
      </c>
      <c r="H39" s="58">
        <v>0.52</v>
      </c>
      <c r="I39" s="2">
        <v>3.8</v>
      </c>
      <c r="J39" s="58" t="s">
        <v>783</v>
      </c>
      <c r="K39" s="58"/>
      <c r="L39" s="58"/>
      <c r="M39" s="58">
        <v>85038327</v>
      </c>
      <c r="N39" s="2"/>
    </row>
    <row r="40" spans="2:14" ht="10.8" customHeight="1" x14ac:dyDescent="0.3">
      <c r="B40" s="58"/>
      <c r="C40" s="58"/>
      <c r="D40" s="58"/>
      <c r="E40" s="58"/>
      <c r="F40" s="58"/>
      <c r="G40" s="58"/>
      <c r="H40" s="58"/>
      <c r="I40" s="2" t="s">
        <v>61</v>
      </c>
      <c r="J40" s="58"/>
      <c r="K40" s="58"/>
      <c r="L40" s="58"/>
      <c r="M40" s="58"/>
      <c r="N40" s="2"/>
    </row>
    <row r="41" spans="2:14" ht="10.8" customHeight="1" x14ac:dyDescent="0.3">
      <c r="B41" s="58" t="s">
        <v>83</v>
      </c>
      <c r="C41" s="58" t="s">
        <v>316</v>
      </c>
      <c r="D41" s="58">
        <v>5411188139058</v>
      </c>
      <c r="E41" s="58">
        <v>5</v>
      </c>
      <c r="F41" s="58" t="s">
        <v>59</v>
      </c>
      <c r="G41" s="58">
        <v>0.8</v>
      </c>
      <c r="H41" s="58">
        <v>4</v>
      </c>
      <c r="I41" s="2">
        <v>1.75</v>
      </c>
      <c r="J41" s="58" t="s">
        <v>784</v>
      </c>
      <c r="K41" s="58"/>
      <c r="L41" s="58"/>
      <c r="M41" s="58">
        <v>92483825</v>
      </c>
      <c r="N41" s="2"/>
    </row>
    <row r="42" spans="2:14" ht="10.8" customHeight="1" x14ac:dyDescent="0.3">
      <c r="B42" s="58"/>
      <c r="C42" s="58"/>
      <c r="D42" s="58"/>
      <c r="E42" s="58"/>
      <c r="F42" s="58"/>
      <c r="G42" s="58"/>
      <c r="H42" s="58"/>
      <c r="I42" s="2" t="s">
        <v>61</v>
      </c>
      <c r="J42" s="58"/>
      <c r="K42" s="58"/>
      <c r="L42" s="58"/>
      <c r="M42" s="58"/>
      <c r="N42" s="2"/>
    </row>
    <row r="43" spans="2:14" ht="10.8" customHeight="1" x14ac:dyDescent="0.3">
      <c r="B43" s="58" t="s">
        <v>68</v>
      </c>
      <c r="C43" s="58" t="s">
        <v>143</v>
      </c>
      <c r="D43" s="58">
        <v>5057967395088</v>
      </c>
      <c r="E43" s="58">
        <v>1</v>
      </c>
      <c r="F43" s="58" t="s">
        <v>59</v>
      </c>
      <c r="G43" s="58">
        <v>0.46</v>
      </c>
      <c r="H43" s="58">
        <v>0.46</v>
      </c>
      <c r="I43" s="2">
        <v>2.1</v>
      </c>
      <c r="J43" s="58" t="s">
        <v>770</v>
      </c>
      <c r="K43" s="58"/>
      <c r="L43" s="58"/>
      <c r="M43" s="58">
        <v>86583952</v>
      </c>
      <c r="N43" s="2"/>
    </row>
    <row r="44" spans="2:14" ht="10.8" customHeight="1" x14ac:dyDescent="0.3">
      <c r="B44" s="58"/>
      <c r="C44" s="58"/>
      <c r="D44" s="58"/>
      <c r="E44" s="58"/>
      <c r="F44" s="58"/>
      <c r="G44" s="58"/>
      <c r="H44" s="58"/>
      <c r="I44" s="2" t="s">
        <v>61</v>
      </c>
      <c r="J44" s="58"/>
      <c r="K44" s="58"/>
      <c r="L44" s="58"/>
      <c r="M44" s="58"/>
      <c r="N44" s="2"/>
    </row>
    <row r="45" spans="2:14" ht="10.8" customHeight="1" x14ac:dyDescent="0.3">
      <c r="B45" s="58" t="s">
        <v>68</v>
      </c>
      <c r="C45" s="58" t="s">
        <v>80</v>
      </c>
      <c r="D45" s="58">
        <v>3048979</v>
      </c>
      <c r="E45" s="58">
        <v>1</v>
      </c>
      <c r="F45" s="58" t="s">
        <v>59</v>
      </c>
      <c r="G45" s="58">
        <v>0.09</v>
      </c>
      <c r="H45" s="58">
        <v>0.09</v>
      </c>
      <c r="I45" s="2">
        <v>1.1000000000000001</v>
      </c>
      <c r="J45" s="58" t="s">
        <v>728</v>
      </c>
      <c r="K45" s="58"/>
      <c r="L45" s="58"/>
      <c r="M45" s="58">
        <v>52412171</v>
      </c>
      <c r="N45" s="2"/>
    </row>
    <row r="46" spans="2:14" ht="10.8" customHeight="1" x14ac:dyDescent="0.3">
      <c r="B46" s="58"/>
      <c r="C46" s="58"/>
      <c r="D46" s="58"/>
      <c r="E46" s="58"/>
      <c r="F46" s="58"/>
      <c r="G46" s="58"/>
      <c r="H46" s="58"/>
      <c r="I46" s="2" t="s">
        <v>61</v>
      </c>
      <c r="J46" s="58"/>
      <c r="K46" s="58"/>
      <c r="L46" s="58"/>
      <c r="M46" s="58"/>
      <c r="N46" s="2"/>
    </row>
    <row r="47" spans="2:14" ht="10.8" customHeight="1" x14ac:dyDescent="0.3">
      <c r="B47" s="58" t="s">
        <v>68</v>
      </c>
      <c r="C47" s="58" t="s">
        <v>785</v>
      </c>
      <c r="D47" s="58">
        <v>5010044009124</v>
      </c>
      <c r="E47" s="58">
        <v>1</v>
      </c>
      <c r="F47" s="58" t="s">
        <v>59</v>
      </c>
      <c r="G47" s="58">
        <v>0.83</v>
      </c>
      <c r="H47" s="58">
        <v>0.83</v>
      </c>
      <c r="I47" s="2">
        <v>2</v>
      </c>
      <c r="J47" s="58" t="s">
        <v>774</v>
      </c>
      <c r="K47" s="58"/>
      <c r="L47" s="58"/>
      <c r="M47" s="58">
        <v>87740650</v>
      </c>
      <c r="N47" s="2"/>
    </row>
    <row r="48" spans="2:14" ht="10.8" customHeight="1" x14ac:dyDescent="0.3">
      <c r="B48" s="58"/>
      <c r="C48" s="58"/>
      <c r="D48" s="58"/>
      <c r="E48" s="58"/>
      <c r="F48" s="58"/>
      <c r="G48" s="58"/>
      <c r="H48" s="58"/>
      <c r="I48" s="2" t="s">
        <v>61</v>
      </c>
      <c r="J48" s="58"/>
      <c r="K48" s="58"/>
      <c r="L48" s="58"/>
      <c r="M48" s="58"/>
      <c r="N48" s="2"/>
    </row>
    <row r="49" spans="2:14" ht="10.8" customHeight="1" x14ac:dyDescent="0.3">
      <c r="B49" s="58" t="s">
        <v>68</v>
      </c>
      <c r="C49" s="58" t="s">
        <v>72</v>
      </c>
      <c r="D49" s="58">
        <v>3269275</v>
      </c>
      <c r="E49" s="58">
        <v>5</v>
      </c>
      <c r="F49" s="58" t="s">
        <v>59</v>
      </c>
      <c r="G49" s="58">
        <v>7.0000000000000007E-2</v>
      </c>
      <c r="H49" s="58">
        <v>0.35</v>
      </c>
      <c r="I49" s="2">
        <v>1.1000000000000001</v>
      </c>
      <c r="J49" s="58" t="s">
        <v>782</v>
      </c>
      <c r="K49" s="58"/>
      <c r="L49" s="58"/>
      <c r="M49" s="58">
        <v>81301454</v>
      </c>
      <c r="N49" s="2"/>
    </row>
    <row r="50" spans="2:14" ht="10.8" customHeight="1" x14ac:dyDescent="0.3">
      <c r="B50" s="58"/>
      <c r="C50" s="58"/>
      <c r="D50" s="58"/>
      <c r="E50" s="58"/>
      <c r="F50" s="58"/>
      <c r="G50" s="58"/>
      <c r="H50" s="58"/>
      <c r="I50" s="2" t="s">
        <v>61</v>
      </c>
      <c r="J50" s="58"/>
      <c r="K50" s="58"/>
      <c r="L50" s="58"/>
      <c r="M50" s="58"/>
      <c r="N50" s="2"/>
    </row>
    <row r="51" spans="2:14" ht="10.8" customHeight="1" x14ac:dyDescent="0.3">
      <c r="B51" s="58" t="s">
        <v>68</v>
      </c>
      <c r="C51" s="58" t="s">
        <v>337</v>
      </c>
      <c r="D51" s="58">
        <v>5010204248202</v>
      </c>
      <c r="E51" s="58">
        <v>2</v>
      </c>
      <c r="F51" s="58" t="s">
        <v>59</v>
      </c>
      <c r="G51" s="58">
        <v>0.28000000000000003</v>
      </c>
      <c r="H51" s="58">
        <v>0.56000000000000005</v>
      </c>
      <c r="I51" s="2">
        <v>2.2000000000000002</v>
      </c>
      <c r="J51" s="58" t="s">
        <v>786</v>
      </c>
      <c r="K51" s="58"/>
      <c r="L51" s="58"/>
      <c r="M51" s="58">
        <v>56875347</v>
      </c>
      <c r="N51" s="2"/>
    </row>
    <row r="52" spans="2:14" ht="10.8" customHeight="1" x14ac:dyDescent="0.3">
      <c r="B52" s="58"/>
      <c r="C52" s="58"/>
      <c r="D52" s="58"/>
      <c r="E52" s="58"/>
      <c r="F52" s="58"/>
      <c r="G52" s="58"/>
      <c r="H52" s="58"/>
      <c r="I52" s="2" t="s">
        <v>61</v>
      </c>
      <c r="J52" s="58"/>
      <c r="K52" s="58"/>
      <c r="L52" s="58"/>
      <c r="M52" s="58"/>
      <c r="N52" s="2"/>
    </row>
    <row r="53" spans="2:14" ht="10.8" customHeight="1" x14ac:dyDescent="0.3">
      <c r="B53" s="58" t="s">
        <v>68</v>
      </c>
      <c r="C53" s="58" t="s">
        <v>75</v>
      </c>
      <c r="D53" s="58">
        <v>3277621</v>
      </c>
      <c r="E53" s="58">
        <v>2</v>
      </c>
      <c r="F53" s="58" t="s">
        <v>59</v>
      </c>
      <c r="G53" s="58">
        <v>0.08</v>
      </c>
      <c r="H53" s="58">
        <v>0.15</v>
      </c>
      <c r="I53" s="2">
        <v>1.1000000000000001</v>
      </c>
      <c r="J53" s="58" t="s">
        <v>787</v>
      </c>
      <c r="K53" s="58"/>
      <c r="L53" s="58"/>
      <c r="M53" s="58">
        <v>83688234</v>
      </c>
      <c r="N53" s="2"/>
    </row>
    <row r="54" spans="2:14" ht="10.8" customHeight="1" x14ac:dyDescent="0.3">
      <c r="B54" s="58"/>
      <c r="C54" s="58"/>
      <c r="D54" s="58"/>
      <c r="E54" s="58"/>
      <c r="F54" s="58"/>
      <c r="G54" s="58"/>
      <c r="H54" s="58"/>
      <c r="I54" s="2" t="s">
        <v>61</v>
      </c>
      <c r="J54" s="58"/>
      <c r="K54" s="58"/>
      <c r="L54" s="58"/>
      <c r="M54" s="58"/>
      <c r="N54" s="2"/>
    </row>
    <row r="55" spans="2:14" ht="10.8" customHeight="1" x14ac:dyDescent="0.3">
      <c r="B55" s="58" t="s">
        <v>68</v>
      </c>
      <c r="C55" s="58" t="s">
        <v>788</v>
      </c>
      <c r="D55" s="58">
        <v>5000119274960</v>
      </c>
      <c r="E55" s="58">
        <v>1</v>
      </c>
      <c r="F55" s="58" t="s">
        <v>59</v>
      </c>
      <c r="G55" s="58">
        <v>0.44</v>
      </c>
      <c r="H55" s="58">
        <v>0.44</v>
      </c>
      <c r="I55" s="2">
        <v>1.25</v>
      </c>
      <c r="J55" s="58" t="s">
        <v>789</v>
      </c>
      <c r="K55" s="58"/>
      <c r="L55" s="58"/>
      <c r="M55" s="58">
        <v>50649308</v>
      </c>
      <c r="N55" s="2"/>
    </row>
    <row r="56" spans="2:14" ht="10.8" customHeight="1" x14ac:dyDescent="0.3">
      <c r="B56" s="58"/>
      <c r="C56" s="58"/>
      <c r="D56" s="58"/>
      <c r="E56" s="58"/>
      <c r="F56" s="58"/>
      <c r="G56" s="58"/>
      <c r="H56" s="58"/>
      <c r="I56" s="2" t="s">
        <v>61</v>
      </c>
      <c r="J56" s="58"/>
      <c r="K56" s="58"/>
      <c r="L56" s="58"/>
      <c r="M56" s="58"/>
      <c r="N56" s="2"/>
    </row>
    <row r="57" spans="2:14" ht="10.8" customHeight="1" x14ac:dyDescent="0.3">
      <c r="B57" s="58" t="s">
        <v>68</v>
      </c>
      <c r="C57" s="58" t="s">
        <v>790</v>
      </c>
      <c r="D57" s="58">
        <v>5059697709128</v>
      </c>
      <c r="E57" s="58">
        <v>1</v>
      </c>
      <c r="F57" s="58" t="s">
        <v>59</v>
      </c>
      <c r="G57" s="58">
        <v>0.65</v>
      </c>
      <c r="H57" s="58">
        <v>0.65</v>
      </c>
      <c r="I57" s="2">
        <v>3.35</v>
      </c>
      <c r="J57" s="58" t="s">
        <v>783</v>
      </c>
      <c r="K57" s="58"/>
      <c r="L57" s="58"/>
      <c r="M57" s="58">
        <v>92487562</v>
      </c>
      <c r="N57" s="2"/>
    </row>
    <row r="58" spans="2:14" ht="10.8" customHeight="1" x14ac:dyDescent="0.3">
      <c r="B58" s="58"/>
      <c r="C58" s="58"/>
      <c r="D58" s="58"/>
      <c r="E58" s="58"/>
      <c r="F58" s="58"/>
      <c r="G58" s="58"/>
      <c r="H58" s="58"/>
      <c r="I58" s="2" t="s">
        <v>61</v>
      </c>
      <c r="J58" s="58"/>
      <c r="K58" s="58"/>
      <c r="L58" s="58"/>
      <c r="M58" s="58"/>
      <c r="N58" s="2"/>
    </row>
    <row r="59" spans="2:14" ht="10.8" customHeight="1" x14ac:dyDescent="0.3">
      <c r="B59" s="58" t="s">
        <v>68</v>
      </c>
      <c r="C59" s="58" t="s">
        <v>76</v>
      </c>
      <c r="D59" s="58">
        <v>3063330</v>
      </c>
      <c r="E59" s="58">
        <v>5</v>
      </c>
      <c r="F59" s="58" t="s">
        <v>59</v>
      </c>
      <c r="G59" s="58">
        <v>0.08</v>
      </c>
      <c r="H59" s="58">
        <v>0.4</v>
      </c>
      <c r="I59" s="2">
        <v>1.1000000000000001</v>
      </c>
      <c r="J59" s="58" t="s">
        <v>782</v>
      </c>
      <c r="K59" s="58"/>
      <c r="L59" s="58"/>
      <c r="M59" s="58">
        <v>67880462</v>
      </c>
      <c r="N59" s="2"/>
    </row>
    <row r="60" spans="2:14" ht="10.8" customHeight="1" x14ac:dyDescent="0.3">
      <c r="B60" s="58"/>
      <c r="C60" s="58"/>
      <c r="D60" s="58"/>
      <c r="E60" s="58"/>
      <c r="F60" s="58"/>
      <c r="G60" s="58"/>
      <c r="H60" s="58"/>
      <c r="I60" s="2" t="s">
        <v>61</v>
      </c>
      <c r="J60" s="58"/>
      <c r="K60" s="58"/>
      <c r="L60" s="58"/>
      <c r="M60" s="58"/>
      <c r="N60" s="2"/>
    </row>
    <row r="61" spans="2:14" ht="10.8" customHeight="1" x14ac:dyDescent="0.3">
      <c r="B61" s="58" t="s">
        <v>57</v>
      </c>
      <c r="C61" s="58" t="s">
        <v>519</v>
      </c>
      <c r="D61" s="58">
        <v>3465707</v>
      </c>
      <c r="E61" s="58">
        <v>1</v>
      </c>
      <c r="F61" s="58" t="s">
        <v>59</v>
      </c>
      <c r="G61" s="58">
        <v>0.91</v>
      </c>
      <c r="H61" s="58">
        <v>0.91</v>
      </c>
      <c r="I61" s="2">
        <v>0.8</v>
      </c>
      <c r="J61" s="58" t="s">
        <v>791</v>
      </c>
      <c r="K61" s="58"/>
      <c r="L61" s="58"/>
      <c r="M61" s="58">
        <v>90728903</v>
      </c>
      <c r="N61" s="2"/>
    </row>
    <row r="62" spans="2:14" ht="10.8" customHeight="1" x14ac:dyDescent="0.3">
      <c r="B62" s="58"/>
      <c r="C62" s="58"/>
      <c r="D62" s="58"/>
      <c r="E62" s="58"/>
      <c r="F62" s="58"/>
      <c r="G62" s="58"/>
      <c r="H62" s="58"/>
      <c r="I62" s="2" t="s">
        <v>61</v>
      </c>
      <c r="J62" s="58"/>
      <c r="K62" s="58"/>
      <c r="L62" s="58"/>
      <c r="M62" s="58"/>
      <c r="N62" s="2"/>
    </row>
    <row r="63" spans="2:14" ht="10.8" customHeight="1" x14ac:dyDescent="0.3">
      <c r="B63" s="58" t="s">
        <v>57</v>
      </c>
      <c r="C63" s="58" t="s">
        <v>411</v>
      </c>
      <c r="D63" s="58">
        <v>3049488</v>
      </c>
      <c r="E63" s="58">
        <v>8</v>
      </c>
      <c r="F63" s="58" t="s">
        <v>59</v>
      </c>
      <c r="G63" s="58">
        <v>0.23</v>
      </c>
      <c r="H63" s="58">
        <v>1.82</v>
      </c>
      <c r="I63" s="2">
        <v>0.27</v>
      </c>
      <c r="J63" s="58" t="s">
        <v>792</v>
      </c>
      <c r="K63" s="58"/>
      <c r="L63" s="58"/>
      <c r="M63" s="58">
        <v>54739758</v>
      </c>
      <c r="N63" s="2"/>
    </row>
    <row r="64" spans="2:14" ht="10.8" customHeight="1" x14ac:dyDescent="0.3">
      <c r="B64" s="58"/>
      <c r="C64" s="58"/>
      <c r="D64" s="58"/>
      <c r="E64" s="58"/>
      <c r="F64" s="58"/>
      <c r="G64" s="58"/>
      <c r="H64" s="58"/>
      <c r="I64" s="2" t="s">
        <v>61</v>
      </c>
      <c r="J64" s="58"/>
      <c r="K64" s="58"/>
      <c r="L64" s="58"/>
      <c r="M64" s="58"/>
      <c r="N64" s="2"/>
    </row>
    <row r="65" spans="2:14" ht="10.8" customHeight="1" x14ac:dyDescent="0.3">
      <c r="B65" s="58" t="s">
        <v>57</v>
      </c>
      <c r="C65" s="58" t="s">
        <v>360</v>
      </c>
      <c r="D65" s="58">
        <v>3403938</v>
      </c>
      <c r="E65" s="58">
        <v>1</v>
      </c>
      <c r="F65" s="58" t="s">
        <v>59</v>
      </c>
      <c r="G65" s="58">
        <v>0.1</v>
      </c>
      <c r="H65" s="58">
        <v>0.1</v>
      </c>
      <c r="I65" s="2">
        <v>0.79</v>
      </c>
      <c r="J65" s="58" t="s">
        <v>793</v>
      </c>
      <c r="K65" s="58"/>
      <c r="L65" s="58"/>
      <c r="M65" s="58">
        <v>89950634</v>
      </c>
      <c r="N65" s="2"/>
    </row>
    <row r="66" spans="2:14" ht="10.8" customHeight="1" x14ac:dyDescent="0.3">
      <c r="B66" s="58"/>
      <c r="C66" s="58"/>
      <c r="D66" s="58"/>
      <c r="E66" s="58"/>
      <c r="F66" s="58"/>
      <c r="G66" s="58"/>
      <c r="H66" s="58"/>
      <c r="I66" s="2" t="s">
        <v>61</v>
      </c>
      <c r="J66" s="58"/>
      <c r="K66" s="58"/>
      <c r="L66" s="58"/>
      <c r="M66" s="58"/>
      <c r="N66" s="2"/>
    </row>
    <row r="67" spans="2:14" ht="10.8" customHeight="1" x14ac:dyDescent="0.3">
      <c r="B67" s="58" t="s">
        <v>57</v>
      </c>
      <c r="C67" s="58" t="s">
        <v>242</v>
      </c>
      <c r="D67" s="58">
        <v>3234495</v>
      </c>
      <c r="E67" s="58">
        <v>2</v>
      </c>
      <c r="F67" s="58" t="s">
        <v>59</v>
      </c>
      <c r="G67" s="58">
        <v>0.18</v>
      </c>
      <c r="H67" s="58">
        <v>0.36</v>
      </c>
      <c r="I67" s="2">
        <v>1.2</v>
      </c>
      <c r="J67" s="58" t="s">
        <v>787</v>
      </c>
      <c r="K67" s="58"/>
      <c r="L67" s="58"/>
      <c r="M67" s="58">
        <v>68190522</v>
      </c>
      <c r="N67" s="2"/>
    </row>
    <row r="68" spans="2:14" ht="10.8" customHeight="1" x14ac:dyDescent="0.3">
      <c r="B68" s="58"/>
      <c r="C68" s="58"/>
      <c r="D68" s="58"/>
      <c r="E68" s="58"/>
      <c r="F68" s="58"/>
      <c r="G68" s="58"/>
      <c r="H68" s="58"/>
      <c r="I68" s="2" t="s">
        <v>61</v>
      </c>
      <c r="J68" s="58"/>
      <c r="K68" s="58"/>
      <c r="L68" s="58"/>
      <c r="M68" s="58"/>
      <c r="N68" s="2"/>
    </row>
    <row r="69" spans="2:14" ht="10.8" customHeight="1" x14ac:dyDescent="0.3">
      <c r="B69" s="58" t="s">
        <v>57</v>
      </c>
      <c r="C69" s="58" t="s">
        <v>63</v>
      </c>
      <c r="D69" s="58">
        <v>3274880</v>
      </c>
      <c r="E69" s="58">
        <v>3</v>
      </c>
      <c r="F69" s="58" t="s">
        <v>59</v>
      </c>
      <c r="G69" s="58">
        <v>0.56999999999999995</v>
      </c>
      <c r="H69" s="58">
        <v>1.7</v>
      </c>
      <c r="I69" s="2">
        <v>2.2000000000000002</v>
      </c>
      <c r="J69" s="58" t="s">
        <v>794</v>
      </c>
      <c r="K69" s="58"/>
      <c r="L69" s="58"/>
      <c r="M69" s="58">
        <v>82909195</v>
      </c>
      <c r="N69" s="2"/>
    </row>
    <row r="70" spans="2:14" ht="10.8" customHeight="1" x14ac:dyDescent="0.3">
      <c r="B70" s="58"/>
      <c r="C70" s="58"/>
      <c r="D70" s="58"/>
      <c r="E70" s="58"/>
      <c r="F70" s="58"/>
      <c r="G70" s="58"/>
      <c r="H70" s="58"/>
      <c r="I70" s="2" t="s">
        <v>61</v>
      </c>
      <c r="J70" s="58"/>
      <c r="K70" s="58"/>
      <c r="L70" s="58"/>
      <c r="M70" s="58"/>
      <c r="N70" s="2"/>
    </row>
    <row r="71" spans="2:14" ht="10.8" customHeight="1" x14ac:dyDescent="0.3">
      <c r="B71" s="58" t="s">
        <v>57</v>
      </c>
      <c r="C71" s="58" t="s">
        <v>320</v>
      </c>
      <c r="D71" s="58">
        <v>3274767</v>
      </c>
      <c r="E71" s="58">
        <v>1</v>
      </c>
      <c r="F71" s="58" t="s">
        <v>59</v>
      </c>
      <c r="G71" s="58">
        <v>0.56000000000000005</v>
      </c>
      <c r="H71" s="58">
        <v>0.56000000000000005</v>
      </c>
      <c r="I71" s="2">
        <v>2</v>
      </c>
      <c r="J71" s="58" t="s">
        <v>774</v>
      </c>
      <c r="K71" s="58"/>
      <c r="L71" s="58"/>
      <c r="M71" s="58">
        <v>82873097</v>
      </c>
      <c r="N71" s="2"/>
    </row>
    <row r="72" spans="2:14" ht="10.8" customHeight="1" x14ac:dyDescent="0.3">
      <c r="B72" s="58"/>
      <c r="C72" s="58"/>
      <c r="D72" s="58"/>
      <c r="E72" s="58"/>
      <c r="F72" s="58"/>
      <c r="G72" s="58"/>
      <c r="H72" s="58"/>
      <c r="I72" s="2" t="s">
        <v>61</v>
      </c>
      <c r="J72" s="58"/>
      <c r="K72" s="58"/>
      <c r="L72" s="58"/>
      <c r="M72" s="58"/>
      <c r="N72" s="2"/>
    </row>
    <row r="73" spans="2:14" ht="10.8" customHeight="1" x14ac:dyDescent="0.3">
      <c r="B73" s="58" t="s">
        <v>57</v>
      </c>
      <c r="C73" s="58" t="s">
        <v>343</v>
      </c>
      <c r="D73" s="58">
        <v>3267158</v>
      </c>
      <c r="E73" s="58">
        <v>4</v>
      </c>
      <c r="F73" s="58" t="s">
        <v>59</v>
      </c>
      <c r="G73" s="58">
        <v>0.16</v>
      </c>
      <c r="H73" s="58">
        <v>0.63</v>
      </c>
      <c r="I73" s="2">
        <v>1.1499999999999999</v>
      </c>
      <c r="J73" s="58" t="s">
        <v>720</v>
      </c>
      <c r="K73" s="58"/>
      <c r="L73" s="58"/>
      <c r="M73" s="58">
        <v>81117350</v>
      </c>
      <c r="N73" s="2"/>
    </row>
    <row r="74" spans="2:14" ht="10.8" customHeight="1" x14ac:dyDescent="0.3">
      <c r="B74" s="58"/>
      <c r="C74" s="58"/>
      <c r="D74" s="58"/>
      <c r="E74" s="58"/>
      <c r="F74" s="58"/>
      <c r="G74" s="58"/>
      <c r="H74" s="58"/>
      <c r="I74" s="2" t="s">
        <v>61</v>
      </c>
      <c r="J74" s="58"/>
      <c r="K74" s="58"/>
      <c r="L74" s="58"/>
      <c r="M74" s="58"/>
      <c r="N74" s="2"/>
    </row>
    <row r="75" spans="2:14" ht="10.8" customHeight="1" x14ac:dyDescent="0.3">
      <c r="B75" s="58" t="s">
        <v>57</v>
      </c>
      <c r="C75" s="58" t="s">
        <v>485</v>
      </c>
      <c r="D75" s="58">
        <v>3282670</v>
      </c>
      <c r="E75" s="58">
        <v>2</v>
      </c>
      <c r="F75" s="58" t="s">
        <v>59</v>
      </c>
      <c r="G75" s="58">
        <v>0.1</v>
      </c>
      <c r="H75" s="58">
        <v>0.2</v>
      </c>
      <c r="I75" s="2">
        <v>1.35</v>
      </c>
      <c r="J75" s="58" t="s">
        <v>795</v>
      </c>
      <c r="K75" s="58"/>
      <c r="L75" s="58"/>
      <c r="M75" s="58">
        <v>85011704</v>
      </c>
      <c r="N75" s="2"/>
    </row>
    <row r="76" spans="2:14" ht="10.8" customHeight="1" x14ac:dyDescent="0.3">
      <c r="B76" s="58"/>
      <c r="C76" s="58"/>
      <c r="D76" s="58"/>
      <c r="E76" s="58"/>
      <c r="F76" s="58"/>
      <c r="G76" s="58"/>
      <c r="H76" s="58"/>
      <c r="I76" s="2" t="s">
        <v>61</v>
      </c>
      <c r="J76" s="58"/>
      <c r="K76" s="58"/>
      <c r="L76" s="58"/>
      <c r="M76" s="58"/>
      <c r="N76" s="2"/>
    </row>
    <row r="77" spans="2:14" ht="10.8" customHeight="1" x14ac:dyDescent="0.3">
      <c r="B77" s="58" t="s">
        <v>57</v>
      </c>
      <c r="C77" s="58" t="s">
        <v>151</v>
      </c>
      <c r="D77" s="58">
        <v>3336922</v>
      </c>
      <c r="E77" s="58">
        <v>1</v>
      </c>
      <c r="F77" s="58" t="s">
        <v>59</v>
      </c>
      <c r="G77" s="58">
        <v>0.25</v>
      </c>
      <c r="H77" s="58">
        <v>0.25</v>
      </c>
      <c r="I77" s="2">
        <v>0.85</v>
      </c>
      <c r="J77" s="58" t="s">
        <v>796</v>
      </c>
      <c r="K77" s="58"/>
      <c r="L77" s="58"/>
      <c r="M77" s="58">
        <v>88304852</v>
      </c>
      <c r="N77" s="2"/>
    </row>
    <row r="78" spans="2:14" ht="10.8" customHeight="1" x14ac:dyDescent="0.3">
      <c r="B78" s="58"/>
      <c r="C78" s="58"/>
      <c r="D78" s="58"/>
      <c r="E78" s="58"/>
      <c r="F78" s="58"/>
      <c r="G78" s="58"/>
      <c r="H78" s="58"/>
      <c r="I78" s="2" t="s">
        <v>61</v>
      </c>
      <c r="J78" s="58"/>
      <c r="K78" s="58"/>
      <c r="L78" s="58"/>
      <c r="M78" s="58"/>
      <c r="N78" s="2"/>
    </row>
    <row r="79" spans="2:14" ht="10.8" customHeight="1" x14ac:dyDescent="0.3">
      <c r="B79" s="58" t="s">
        <v>57</v>
      </c>
      <c r="C79" s="58" t="s">
        <v>342</v>
      </c>
      <c r="D79" s="58">
        <v>3340080</v>
      </c>
      <c r="E79" s="58">
        <v>2</v>
      </c>
      <c r="F79" s="58" t="s">
        <v>59</v>
      </c>
      <c r="G79" s="58">
        <v>0.27</v>
      </c>
      <c r="H79" s="58">
        <v>0.54</v>
      </c>
      <c r="I79" s="2">
        <v>2.35</v>
      </c>
      <c r="J79" s="58" t="s">
        <v>797</v>
      </c>
      <c r="K79" s="58"/>
      <c r="L79" s="58"/>
      <c r="M79" s="58">
        <v>86330808</v>
      </c>
      <c r="N79" s="2"/>
    </row>
    <row r="80" spans="2:14" ht="10.8" customHeight="1" x14ac:dyDescent="0.3">
      <c r="B80" s="58"/>
      <c r="C80" s="58"/>
      <c r="D80" s="58"/>
      <c r="E80" s="58"/>
      <c r="F80" s="58"/>
      <c r="G80" s="58"/>
      <c r="H80" s="58"/>
      <c r="I80" s="2" t="s">
        <v>61</v>
      </c>
      <c r="J80" s="58"/>
      <c r="K80" s="58"/>
      <c r="L80" s="58"/>
      <c r="M80" s="58"/>
      <c r="N80" s="2"/>
    </row>
    <row r="81" spans="1:14" ht="10.8" customHeight="1" x14ac:dyDescent="0.3">
      <c r="B81" s="58" t="s">
        <v>57</v>
      </c>
      <c r="C81" s="58" t="s">
        <v>544</v>
      </c>
      <c r="D81" s="58">
        <v>10057520</v>
      </c>
      <c r="E81" s="58">
        <v>3</v>
      </c>
      <c r="F81" s="58" t="s">
        <v>59</v>
      </c>
      <c r="G81" s="58">
        <v>0.23</v>
      </c>
      <c r="H81" s="58">
        <v>0.69</v>
      </c>
      <c r="I81" s="2">
        <v>0.65</v>
      </c>
      <c r="J81" s="58" t="s">
        <v>798</v>
      </c>
      <c r="K81" s="58"/>
      <c r="L81" s="58"/>
      <c r="M81" s="58">
        <v>50211728</v>
      </c>
      <c r="N81" s="2"/>
    </row>
    <row r="82" spans="1:14" ht="10.8" customHeight="1" x14ac:dyDescent="0.3">
      <c r="B82" s="58"/>
      <c r="C82" s="58"/>
      <c r="D82" s="58"/>
      <c r="E82" s="58"/>
      <c r="F82" s="58"/>
      <c r="G82" s="58"/>
      <c r="H82" s="58"/>
      <c r="I82" s="2" t="s">
        <v>61</v>
      </c>
      <c r="J82" s="58"/>
      <c r="K82" s="58"/>
      <c r="L82" s="58"/>
      <c r="M82" s="58"/>
      <c r="N82" s="2"/>
    </row>
    <row r="83" spans="1:14" ht="10.8" customHeight="1" x14ac:dyDescent="0.3">
      <c r="B83" s="58" t="s">
        <v>57</v>
      </c>
      <c r="C83" s="58" t="s">
        <v>344</v>
      </c>
      <c r="D83" s="58">
        <v>3236772</v>
      </c>
      <c r="E83" s="58">
        <v>1</v>
      </c>
      <c r="F83" s="58" t="s">
        <v>59</v>
      </c>
      <c r="G83" s="58">
        <v>0.22</v>
      </c>
      <c r="H83" s="58">
        <v>0.22</v>
      </c>
      <c r="I83" s="2">
        <v>1.1000000000000001</v>
      </c>
      <c r="J83" s="58" t="s">
        <v>728</v>
      </c>
      <c r="K83" s="58"/>
      <c r="L83" s="58"/>
      <c r="M83" s="58">
        <v>74472042</v>
      </c>
      <c r="N83" s="2"/>
    </row>
    <row r="84" spans="1:14" ht="10.8" customHeight="1" x14ac:dyDescent="0.3">
      <c r="B84" s="58"/>
      <c r="C84" s="58"/>
      <c r="D84" s="58"/>
      <c r="E84" s="58"/>
      <c r="F84" s="58"/>
      <c r="G84" s="58"/>
      <c r="H84" s="58"/>
      <c r="I84" s="2" t="s">
        <v>61</v>
      </c>
      <c r="J84" s="58"/>
      <c r="K84" s="58"/>
      <c r="L84" s="58"/>
      <c r="M84" s="58"/>
      <c r="N84" s="2"/>
    </row>
    <row r="85" spans="1:14" ht="10.8" customHeight="1" x14ac:dyDescent="0.3">
      <c r="B85" s="58" t="s">
        <v>57</v>
      </c>
      <c r="C85" s="58" t="s">
        <v>799</v>
      </c>
      <c r="D85" s="58">
        <v>3239285</v>
      </c>
      <c r="E85" s="58">
        <v>3</v>
      </c>
      <c r="F85" s="58" t="s">
        <v>59</v>
      </c>
      <c r="G85" s="58">
        <v>0.17</v>
      </c>
      <c r="H85" s="58">
        <v>0.52</v>
      </c>
      <c r="I85" s="2">
        <v>0.25</v>
      </c>
      <c r="J85" s="58" t="s">
        <v>800</v>
      </c>
      <c r="K85" s="58"/>
      <c r="L85" s="58"/>
      <c r="M85" s="58">
        <v>74875654</v>
      </c>
      <c r="N85" s="2"/>
    </row>
    <row r="86" spans="1:14" ht="10.8" customHeight="1" x14ac:dyDescent="0.3">
      <c r="B86" s="58"/>
      <c r="C86" s="58"/>
      <c r="D86" s="58"/>
      <c r="E86" s="58"/>
      <c r="F86" s="58"/>
      <c r="G86" s="58"/>
      <c r="H86" s="58"/>
      <c r="I86" s="2" t="s">
        <v>61</v>
      </c>
      <c r="J86" s="58"/>
      <c r="K86" s="58"/>
      <c r="L86" s="58"/>
      <c r="M86" s="58"/>
      <c r="N86" s="2"/>
    </row>
    <row r="87" spans="1:14" ht="10.8" customHeight="1" x14ac:dyDescent="0.3">
      <c r="B87" s="58" t="s">
        <v>57</v>
      </c>
      <c r="C87" s="58" t="s">
        <v>348</v>
      </c>
      <c r="D87" s="58">
        <v>3257234</v>
      </c>
      <c r="E87" s="58">
        <v>2</v>
      </c>
      <c r="F87" s="58" t="s">
        <v>59</v>
      </c>
      <c r="G87" s="58">
        <v>0.17</v>
      </c>
      <c r="H87" s="58">
        <v>0.33</v>
      </c>
      <c r="I87" s="2">
        <v>2.2000000000000002</v>
      </c>
      <c r="J87" s="58" t="s">
        <v>716</v>
      </c>
      <c r="K87" s="58"/>
      <c r="L87" s="58"/>
      <c r="M87" s="58">
        <v>78589508</v>
      </c>
      <c r="N87" s="2"/>
    </row>
    <row r="88" spans="1:14" ht="10.8" customHeight="1" x14ac:dyDescent="0.3">
      <c r="B88" s="58"/>
      <c r="C88" s="58"/>
      <c r="D88" s="58"/>
      <c r="E88" s="58"/>
      <c r="F88" s="58"/>
      <c r="G88" s="58"/>
      <c r="H88" s="58"/>
      <c r="I88" s="2" t="s">
        <v>61</v>
      </c>
      <c r="J88" s="58"/>
      <c r="K88" s="58"/>
      <c r="L88" s="58"/>
      <c r="M88" s="58"/>
      <c r="N88" s="2"/>
    </row>
    <row r="89" spans="1:14" ht="10.8" customHeight="1" x14ac:dyDescent="0.3">
      <c r="B89" s="58" t="s">
        <v>57</v>
      </c>
      <c r="C89" s="58" t="s">
        <v>97</v>
      </c>
      <c r="D89" s="58">
        <v>3471319</v>
      </c>
      <c r="E89" s="58">
        <v>2</v>
      </c>
      <c r="F89" s="58" t="s">
        <v>59</v>
      </c>
      <c r="G89" s="58">
        <v>0.32</v>
      </c>
      <c r="H89" s="58">
        <v>0.65</v>
      </c>
      <c r="I89" s="2">
        <v>1.7</v>
      </c>
      <c r="J89" s="58" t="s">
        <v>795</v>
      </c>
      <c r="K89" s="58"/>
      <c r="L89" s="58"/>
      <c r="M89" s="58">
        <v>91826428</v>
      </c>
      <c r="N89" s="2"/>
    </row>
    <row r="90" spans="1:14" ht="10.8" customHeight="1" x14ac:dyDescent="0.3">
      <c r="B90" s="58"/>
      <c r="C90" s="58"/>
      <c r="D90" s="58"/>
      <c r="E90" s="58"/>
      <c r="F90" s="58"/>
      <c r="G90" s="58"/>
      <c r="H90" s="58"/>
      <c r="I90" s="2" t="s">
        <v>61</v>
      </c>
      <c r="J90" s="58"/>
      <c r="K90" s="58"/>
      <c r="L90" s="58"/>
      <c r="M90" s="58"/>
      <c r="N90" s="2"/>
    </row>
    <row r="91" spans="1:14" ht="10.8" customHeight="1" x14ac:dyDescent="0.3">
      <c r="B91" s="58" t="s">
        <v>57</v>
      </c>
      <c r="C91" s="58" t="s">
        <v>529</v>
      </c>
      <c r="D91" s="58">
        <v>3243381</v>
      </c>
      <c r="E91" s="58">
        <v>4</v>
      </c>
      <c r="F91" s="58" t="s">
        <v>59</v>
      </c>
      <c r="G91" s="58">
        <v>0.37</v>
      </c>
      <c r="H91" s="58">
        <v>1.46</v>
      </c>
      <c r="I91" s="2">
        <v>1.5</v>
      </c>
      <c r="J91" s="58" t="s">
        <v>772</v>
      </c>
      <c r="K91" s="58"/>
      <c r="L91" s="58"/>
      <c r="M91" s="58">
        <v>59063105</v>
      </c>
      <c r="N91" s="2"/>
    </row>
    <row r="92" spans="1:14" ht="10.8" customHeight="1" x14ac:dyDescent="0.3">
      <c r="B92" s="58"/>
      <c r="C92" s="58"/>
      <c r="D92" s="58"/>
      <c r="E92" s="58"/>
      <c r="F92" s="58"/>
      <c r="G92" s="58"/>
      <c r="H92" s="58"/>
      <c r="I92" s="2" t="s">
        <v>61</v>
      </c>
      <c r="J92" s="58"/>
      <c r="K92" s="58"/>
      <c r="L92" s="58"/>
      <c r="M92" s="58"/>
      <c r="N92" s="2"/>
    </row>
    <row r="93" spans="1:14" ht="18" customHeight="1" x14ac:dyDescent="0.3">
      <c r="A93" s="3">
        <v>45445</v>
      </c>
      <c r="B93" s="58" t="s">
        <v>68</v>
      </c>
      <c r="C93" s="58" t="s">
        <v>568</v>
      </c>
      <c r="D93" s="58">
        <v>5057373843746</v>
      </c>
      <c r="E93" s="58">
        <v>1</v>
      </c>
      <c r="F93" s="58" t="s">
        <v>59</v>
      </c>
      <c r="G93" s="58">
        <v>0.2</v>
      </c>
      <c r="H93" s="58">
        <v>0.2</v>
      </c>
      <c r="I93" s="2">
        <v>1.65</v>
      </c>
      <c r="J93" s="58" t="s">
        <v>801</v>
      </c>
      <c r="K93" s="58"/>
      <c r="L93" s="58"/>
      <c r="M93" s="58">
        <v>54183967</v>
      </c>
      <c r="N93" s="2"/>
    </row>
    <row r="94" spans="1:14" ht="10.8" customHeight="1" x14ac:dyDescent="0.3">
      <c r="B94" s="58"/>
      <c r="C94" s="58"/>
      <c r="D94" s="58"/>
      <c r="E94" s="58"/>
      <c r="F94" s="58"/>
      <c r="G94" s="58"/>
      <c r="H94" s="58"/>
      <c r="I94" s="2" t="s">
        <v>61</v>
      </c>
      <c r="J94" s="58"/>
      <c r="K94" s="58"/>
      <c r="L94" s="58"/>
      <c r="M94" s="58"/>
      <c r="N94" s="2"/>
    </row>
    <row r="95" spans="1:14" ht="18" customHeight="1" x14ac:dyDescent="0.3">
      <c r="B95" s="58" t="s">
        <v>68</v>
      </c>
      <c r="C95" s="58" t="s">
        <v>560</v>
      </c>
      <c r="D95" s="58">
        <v>5050179876512</v>
      </c>
      <c r="E95" s="58">
        <v>3</v>
      </c>
      <c r="F95" s="58" t="s">
        <v>59</v>
      </c>
      <c r="G95" s="58">
        <v>0.41</v>
      </c>
      <c r="H95" s="58">
        <v>1.22</v>
      </c>
      <c r="I95" s="2">
        <v>0.89</v>
      </c>
      <c r="J95" s="58" t="s">
        <v>795</v>
      </c>
      <c r="K95" s="58"/>
      <c r="L95" s="58"/>
      <c r="M95" s="58">
        <v>55763124</v>
      </c>
      <c r="N95" s="2"/>
    </row>
    <row r="96" spans="1:14" ht="10.8" customHeight="1" x14ac:dyDescent="0.3">
      <c r="B96" s="58"/>
      <c r="C96" s="58"/>
      <c r="D96" s="58"/>
      <c r="E96" s="58"/>
      <c r="F96" s="58"/>
      <c r="G96" s="58"/>
      <c r="H96" s="58"/>
      <c r="I96" s="2" t="s">
        <v>61</v>
      </c>
      <c r="J96" s="58"/>
      <c r="K96" s="58"/>
      <c r="L96" s="58"/>
      <c r="M96" s="58"/>
      <c r="N96" s="2"/>
    </row>
    <row r="97" spans="2:14" ht="18" customHeight="1" x14ac:dyDescent="0.3">
      <c r="B97" s="58" t="s">
        <v>57</v>
      </c>
      <c r="C97" s="58" t="s">
        <v>249</v>
      </c>
      <c r="D97" s="58">
        <v>3334690</v>
      </c>
      <c r="E97" s="58">
        <v>3</v>
      </c>
      <c r="F97" s="58" t="s">
        <v>59</v>
      </c>
      <c r="G97" s="58">
        <v>0.45</v>
      </c>
      <c r="H97" s="58">
        <v>1.36</v>
      </c>
      <c r="I97" s="2">
        <v>3.7</v>
      </c>
      <c r="J97" s="58" t="s">
        <v>802</v>
      </c>
      <c r="K97" s="58"/>
      <c r="L97" s="58"/>
      <c r="M97" s="58">
        <v>87859372</v>
      </c>
      <c r="N97" s="2"/>
    </row>
    <row r="98" spans="2:14" ht="10.8" customHeight="1" x14ac:dyDescent="0.3">
      <c r="B98" s="58"/>
      <c r="C98" s="58"/>
      <c r="D98" s="58"/>
      <c r="E98" s="58"/>
      <c r="F98" s="58"/>
      <c r="G98" s="58"/>
      <c r="H98" s="58"/>
      <c r="I98" s="2" t="s">
        <v>61</v>
      </c>
      <c r="J98" s="58"/>
      <c r="K98" s="58"/>
      <c r="L98" s="58"/>
      <c r="M98" s="58"/>
      <c r="N98" s="2"/>
    </row>
    <row r="99" spans="2:14" ht="10.8" customHeight="1" x14ac:dyDescent="0.3">
      <c r="B99" s="58" t="s">
        <v>57</v>
      </c>
      <c r="C99" s="58" t="s">
        <v>486</v>
      </c>
      <c r="D99" s="58">
        <v>10066157</v>
      </c>
      <c r="E99" s="58">
        <v>1</v>
      </c>
      <c r="F99" s="58" t="s">
        <v>59</v>
      </c>
      <c r="G99" s="58">
        <v>0.54</v>
      </c>
      <c r="H99" s="58">
        <v>0.54</v>
      </c>
      <c r="I99" s="2">
        <v>2.1</v>
      </c>
      <c r="J99" s="58" t="s">
        <v>770</v>
      </c>
      <c r="K99" s="58"/>
      <c r="L99" s="58"/>
      <c r="M99" s="58">
        <v>50712959</v>
      </c>
      <c r="N99" s="2"/>
    </row>
    <row r="100" spans="2:14" ht="10.8" customHeight="1" x14ac:dyDescent="0.3">
      <c r="B100" s="58"/>
      <c r="C100" s="58"/>
      <c r="D100" s="58"/>
      <c r="E100" s="58"/>
      <c r="F100" s="58"/>
      <c r="G100" s="58"/>
      <c r="H100" s="58"/>
      <c r="I100" s="2" t="s">
        <v>61</v>
      </c>
      <c r="J100" s="58"/>
      <c r="K100" s="58"/>
      <c r="L100" s="58"/>
      <c r="M100" s="58"/>
      <c r="N100" s="2"/>
    </row>
    <row r="101" spans="2:14" ht="10.8" customHeight="1" x14ac:dyDescent="0.3">
      <c r="B101" s="58" t="s">
        <v>57</v>
      </c>
      <c r="C101" s="58" t="s">
        <v>209</v>
      </c>
      <c r="D101" s="58">
        <v>10004685</v>
      </c>
      <c r="E101" s="58">
        <v>2</v>
      </c>
      <c r="F101" s="58" t="s">
        <v>59</v>
      </c>
      <c r="G101" s="58">
        <v>0.21</v>
      </c>
      <c r="H101" s="58">
        <v>0.43</v>
      </c>
      <c r="I101" s="2">
        <v>1.4</v>
      </c>
      <c r="J101" s="58" t="s">
        <v>803</v>
      </c>
      <c r="K101" s="58"/>
      <c r="L101" s="58"/>
      <c r="M101" s="58">
        <v>66081902</v>
      </c>
      <c r="N101" s="2"/>
    </row>
    <row r="102" spans="2:14" ht="10.8" customHeight="1" x14ac:dyDescent="0.3">
      <c r="B102" s="58"/>
      <c r="C102" s="58"/>
      <c r="D102" s="58"/>
      <c r="E102" s="58"/>
      <c r="F102" s="58"/>
      <c r="G102" s="58"/>
      <c r="H102" s="58"/>
      <c r="I102" s="2" t="s">
        <v>61</v>
      </c>
      <c r="J102" s="58"/>
      <c r="K102" s="58"/>
      <c r="L102" s="58"/>
      <c r="M102" s="58"/>
      <c r="N102" s="2"/>
    </row>
    <row r="103" spans="2:14" ht="18" customHeight="1" x14ac:dyDescent="0.3">
      <c r="B103" s="58" t="s">
        <v>83</v>
      </c>
      <c r="C103" s="58" t="s">
        <v>207</v>
      </c>
      <c r="D103" s="58">
        <v>3045320518283</v>
      </c>
      <c r="E103" s="58">
        <v>1</v>
      </c>
      <c r="F103" s="58" t="s">
        <v>59</v>
      </c>
      <c r="G103" s="58">
        <v>0.44</v>
      </c>
      <c r="H103" s="58">
        <v>0.44</v>
      </c>
      <c r="I103" s="2">
        <v>3.2</v>
      </c>
      <c r="J103" s="58" t="s">
        <v>804</v>
      </c>
      <c r="K103" s="58"/>
      <c r="L103" s="58"/>
      <c r="M103" s="58">
        <v>59840009</v>
      </c>
      <c r="N103" s="2"/>
    </row>
    <row r="104" spans="2:14" ht="10.8" customHeight="1" x14ac:dyDescent="0.3">
      <c r="B104" s="58"/>
      <c r="C104" s="58"/>
      <c r="D104" s="58"/>
      <c r="E104" s="58"/>
      <c r="F104" s="58"/>
      <c r="G104" s="58"/>
      <c r="H104" s="58"/>
      <c r="I104" s="2" t="s">
        <v>61</v>
      </c>
      <c r="J104" s="58"/>
      <c r="K104" s="58"/>
      <c r="L104" s="58"/>
      <c r="M104" s="58"/>
      <c r="N104" s="2"/>
    </row>
    <row r="105" spans="2:14" ht="18" customHeight="1" x14ac:dyDescent="0.3">
      <c r="B105" s="58" t="s">
        <v>83</v>
      </c>
      <c r="C105" s="58" t="s">
        <v>206</v>
      </c>
      <c r="D105" s="58">
        <v>4025500243579</v>
      </c>
      <c r="E105" s="58">
        <v>8</v>
      </c>
      <c r="F105" s="58" t="s">
        <v>59</v>
      </c>
      <c r="G105" s="58">
        <v>0.17</v>
      </c>
      <c r="H105" s="58">
        <v>1.33</v>
      </c>
      <c r="I105" s="2">
        <v>1</v>
      </c>
      <c r="J105" s="58" t="s">
        <v>805</v>
      </c>
      <c r="K105" s="58"/>
      <c r="L105" s="58"/>
      <c r="M105" s="58">
        <v>86644224</v>
      </c>
      <c r="N105" s="2"/>
    </row>
    <row r="106" spans="2:14" ht="10.8" customHeight="1" x14ac:dyDescent="0.3">
      <c r="B106" s="58"/>
      <c r="C106" s="58"/>
      <c r="D106" s="58"/>
      <c r="E106" s="58"/>
      <c r="F106" s="58"/>
      <c r="G106" s="58"/>
      <c r="H106" s="58"/>
      <c r="I106" s="2" t="s">
        <v>61</v>
      </c>
      <c r="J106" s="58"/>
      <c r="K106" s="58"/>
      <c r="L106" s="58"/>
      <c r="M106" s="58"/>
      <c r="N106" s="2"/>
    </row>
    <row r="107" spans="2:14" ht="18" customHeight="1" x14ac:dyDescent="0.3">
      <c r="B107" s="58" t="s">
        <v>83</v>
      </c>
      <c r="C107" s="58" t="s">
        <v>371</v>
      </c>
      <c r="D107" s="58">
        <v>5051140452490</v>
      </c>
      <c r="E107" s="58">
        <v>1</v>
      </c>
      <c r="F107" s="58" t="s">
        <v>59</v>
      </c>
      <c r="G107" s="58">
        <v>0.4</v>
      </c>
      <c r="H107" s="58">
        <v>0.4</v>
      </c>
      <c r="I107" s="2">
        <v>3.5</v>
      </c>
      <c r="J107" s="58" t="s">
        <v>806</v>
      </c>
      <c r="K107" s="58"/>
      <c r="L107" s="58"/>
      <c r="M107" s="58">
        <v>59358022</v>
      </c>
      <c r="N107" s="2"/>
    </row>
    <row r="108" spans="2:14" ht="10.8" customHeight="1" x14ac:dyDescent="0.3">
      <c r="B108" s="58"/>
      <c r="C108" s="58"/>
      <c r="D108" s="58"/>
      <c r="E108" s="58"/>
      <c r="F108" s="58"/>
      <c r="G108" s="58"/>
      <c r="H108" s="58"/>
      <c r="I108" s="2" t="s">
        <v>61</v>
      </c>
      <c r="J108" s="58"/>
      <c r="K108" s="58"/>
      <c r="L108" s="58"/>
      <c r="M108" s="58"/>
      <c r="N108" s="2"/>
    </row>
    <row r="109" spans="2:14" ht="18" customHeight="1" x14ac:dyDescent="0.3">
      <c r="B109" s="58" t="s">
        <v>83</v>
      </c>
      <c r="C109" s="58" t="s">
        <v>500</v>
      </c>
      <c r="D109" s="58">
        <v>5000342000398</v>
      </c>
      <c r="E109" s="58">
        <v>2</v>
      </c>
      <c r="F109" s="58" t="s">
        <v>59</v>
      </c>
      <c r="G109" s="58">
        <v>0.32</v>
      </c>
      <c r="H109" s="58">
        <v>0.65</v>
      </c>
      <c r="I109" s="2">
        <v>2.4</v>
      </c>
      <c r="J109" s="58" t="s">
        <v>782</v>
      </c>
      <c r="K109" s="58"/>
      <c r="L109" s="58"/>
      <c r="M109" s="58">
        <v>91881920</v>
      </c>
      <c r="N109" s="2"/>
    </row>
    <row r="110" spans="2:14" ht="10.8" customHeight="1" x14ac:dyDescent="0.3">
      <c r="B110" s="58"/>
      <c r="C110" s="58"/>
      <c r="D110" s="58"/>
      <c r="E110" s="58"/>
      <c r="F110" s="58"/>
      <c r="G110" s="58"/>
      <c r="H110" s="58"/>
      <c r="I110" s="2" t="s">
        <v>61</v>
      </c>
      <c r="J110" s="58"/>
      <c r="K110" s="58"/>
      <c r="L110" s="58"/>
      <c r="M110" s="58"/>
      <c r="N110" s="2"/>
    </row>
    <row r="111" spans="2:14" ht="18" customHeight="1" x14ac:dyDescent="0.3">
      <c r="B111" s="58" t="s">
        <v>83</v>
      </c>
      <c r="C111" s="58" t="s">
        <v>273</v>
      </c>
      <c r="D111" s="58">
        <v>4025500277031</v>
      </c>
      <c r="E111" s="58">
        <v>2</v>
      </c>
      <c r="F111" s="58" t="s">
        <v>59</v>
      </c>
      <c r="G111" s="58">
        <v>0.13</v>
      </c>
      <c r="H111" s="58">
        <v>0.27</v>
      </c>
      <c r="I111" s="2">
        <v>0.95</v>
      </c>
      <c r="J111" s="58" t="s">
        <v>807</v>
      </c>
      <c r="K111" s="58"/>
      <c r="L111" s="58"/>
      <c r="M111" s="58">
        <v>90613774</v>
      </c>
      <c r="N111" s="2"/>
    </row>
    <row r="112" spans="2:14" ht="10.8" customHeight="1" x14ac:dyDescent="0.3">
      <c r="B112" s="58"/>
      <c r="C112" s="58"/>
      <c r="D112" s="58"/>
      <c r="E112" s="58"/>
      <c r="F112" s="58"/>
      <c r="G112" s="58"/>
      <c r="H112" s="58"/>
      <c r="I112" s="2" t="s">
        <v>61</v>
      </c>
      <c r="J112" s="58"/>
      <c r="K112" s="58"/>
      <c r="L112" s="58"/>
      <c r="M112" s="58"/>
      <c r="N112" s="2"/>
    </row>
    <row r="113" spans="1:14" ht="10.8" customHeight="1" x14ac:dyDescent="0.3">
      <c r="A113" s="3">
        <v>45446</v>
      </c>
      <c r="B113" s="58" t="s">
        <v>57</v>
      </c>
      <c r="C113" s="58" t="s">
        <v>808</v>
      </c>
      <c r="D113" s="58">
        <v>10056509</v>
      </c>
      <c r="E113" s="58">
        <v>1</v>
      </c>
      <c r="F113" s="58" t="s">
        <v>59</v>
      </c>
      <c r="G113" s="58">
        <v>0.38</v>
      </c>
      <c r="H113" s="58">
        <v>0.38</v>
      </c>
      <c r="I113" s="2">
        <v>1.1499999999999999</v>
      </c>
      <c r="J113" s="58" t="s">
        <v>809</v>
      </c>
      <c r="K113" s="58"/>
      <c r="L113" s="58"/>
      <c r="M113" s="58">
        <v>50084336</v>
      </c>
      <c r="N113" s="2"/>
    </row>
    <row r="114" spans="1:14" ht="10.8" customHeight="1" x14ac:dyDescent="0.3">
      <c r="B114" s="58"/>
      <c r="C114" s="58"/>
      <c r="D114" s="58"/>
      <c r="E114" s="58"/>
      <c r="F114" s="58"/>
      <c r="G114" s="58"/>
      <c r="H114" s="58"/>
      <c r="I114" s="2" t="s">
        <v>61</v>
      </c>
      <c r="J114" s="58"/>
      <c r="K114" s="58"/>
      <c r="L114" s="58"/>
      <c r="M114" s="58"/>
      <c r="N114" s="2"/>
    </row>
    <row r="115" spans="1:14" ht="10.8" customHeight="1" x14ac:dyDescent="0.3">
      <c r="B115" s="58" t="s">
        <v>57</v>
      </c>
      <c r="C115" s="58" t="s">
        <v>470</v>
      </c>
      <c r="D115" s="58">
        <v>3335246</v>
      </c>
      <c r="E115" s="58">
        <v>1</v>
      </c>
      <c r="F115" s="58" t="s">
        <v>59</v>
      </c>
      <c r="G115" s="58">
        <v>0.28000000000000003</v>
      </c>
      <c r="H115" s="58">
        <v>0.28000000000000003</v>
      </c>
      <c r="I115" s="2">
        <v>1.1000000000000001</v>
      </c>
      <c r="J115" s="58" t="s">
        <v>728</v>
      </c>
      <c r="K115" s="58"/>
      <c r="L115" s="58"/>
      <c r="M115" s="58">
        <v>88503354</v>
      </c>
      <c r="N115" s="2"/>
    </row>
    <row r="116" spans="1:14" ht="10.8" customHeight="1" x14ac:dyDescent="0.3">
      <c r="B116" s="58"/>
      <c r="C116" s="58"/>
      <c r="D116" s="58"/>
      <c r="E116" s="58"/>
      <c r="F116" s="58"/>
      <c r="G116" s="58"/>
      <c r="H116" s="58"/>
      <c r="I116" s="2" t="s">
        <v>61</v>
      </c>
      <c r="J116" s="58"/>
      <c r="K116" s="58"/>
      <c r="L116" s="58"/>
      <c r="M116" s="58"/>
      <c r="N116" s="2"/>
    </row>
    <row r="117" spans="1:14" ht="10.8" customHeight="1" x14ac:dyDescent="0.3">
      <c r="B117" s="58" t="s">
        <v>57</v>
      </c>
      <c r="C117" s="58" t="s">
        <v>210</v>
      </c>
      <c r="D117" s="58">
        <v>3246986</v>
      </c>
      <c r="E117" s="58">
        <v>1</v>
      </c>
      <c r="F117" s="58" t="s">
        <v>59</v>
      </c>
      <c r="G117" s="58">
        <v>0.37</v>
      </c>
      <c r="H117" s="58">
        <v>0.37</v>
      </c>
      <c r="I117" s="2">
        <v>2</v>
      </c>
      <c r="J117" s="58" t="s">
        <v>810</v>
      </c>
      <c r="K117" s="58"/>
      <c r="L117" s="58"/>
      <c r="M117" s="58">
        <v>76466006</v>
      </c>
      <c r="N117" s="2"/>
    </row>
    <row r="118" spans="1:14" ht="10.8" customHeight="1" x14ac:dyDescent="0.3">
      <c r="B118" s="58"/>
      <c r="C118" s="58"/>
      <c r="D118" s="58"/>
      <c r="E118" s="58"/>
      <c r="F118" s="58"/>
      <c r="G118" s="58"/>
      <c r="H118" s="58"/>
      <c r="I118" s="2" t="s">
        <v>61</v>
      </c>
      <c r="J118" s="58"/>
      <c r="K118" s="58"/>
      <c r="L118" s="58"/>
      <c r="M118" s="58"/>
      <c r="N118" s="2"/>
    </row>
    <row r="119" spans="1:14" ht="10.8" customHeight="1" x14ac:dyDescent="0.3">
      <c r="B119" s="58" t="s">
        <v>57</v>
      </c>
      <c r="C119" s="58" t="s">
        <v>304</v>
      </c>
      <c r="D119" s="58">
        <v>3420997</v>
      </c>
      <c r="E119" s="58">
        <v>2</v>
      </c>
      <c r="F119" s="58" t="s">
        <v>59</v>
      </c>
      <c r="G119" s="58">
        <v>0.09</v>
      </c>
      <c r="H119" s="58">
        <v>0.19</v>
      </c>
      <c r="I119" s="2">
        <v>2.75</v>
      </c>
      <c r="J119" s="58" t="s">
        <v>782</v>
      </c>
      <c r="K119" s="58"/>
      <c r="L119" s="58"/>
      <c r="M119" s="58">
        <v>90505165</v>
      </c>
      <c r="N119" s="2"/>
    </row>
    <row r="120" spans="1:14" ht="10.8" customHeight="1" x14ac:dyDescent="0.3">
      <c r="B120" s="58"/>
      <c r="C120" s="58"/>
      <c r="D120" s="58"/>
      <c r="E120" s="58"/>
      <c r="F120" s="58"/>
      <c r="G120" s="58"/>
      <c r="H120" s="58"/>
      <c r="I120" s="2" t="s">
        <v>61</v>
      </c>
      <c r="J120" s="58"/>
      <c r="K120" s="58"/>
      <c r="L120" s="58"/>
      <c r="M120" s="58"/>
      <c r="N120" s="2"/>
    </row>
    <row r="121" spans="1:14" ht="10.8" customHeight="1" x14ac:dyDescent="0.3">
      <c r="B121" s="58" t="s">
        <v>57</v>
      </c>
      <c r="C121" s="58" t="s">
        <v>379</v>
      </c>
      <c r="D121" s="58">
        <v>3274743</v>
      </c>
      <c r="E121" s="58">
        <v>2</v>
      </c>
      <c r="F121" s="58" t="s">
        <v>59</v>
      </c>
      <c r="G121" s="58">
        <v>0.47</v>
      </c>
      <c r="H121" s="58">
        <v>0.94</v>
      </c>
      <c r="I121" s="2">
        <v>1.6</v>
      </c>
      <c r="J121" s="58" t="s">
        <v>795</v>
      </c>
      <c r="K121" s="58"/>
      <c r="L121" s="58"/>
      <c r="M121" s="58">
        <v>82873074</v>
      </c>
      <c r="N121" s="2"/>
    </row>
    <row r="122" spans="1:14" ht="10.8" customHeight="1" x14ac:dyDescent="0.3">
      <c r="B122" s="58"/>
      <c r="C122" s="58"/>
      <c r="D122" s="58"/>
      <c r="E122" s="58"/>
      <c r="F122" s="58"/>
      <c r="G122" s="58"/>
      <c r="H122" s="58"/>
      <c r="I122" s="2" t="s">
        <v>61</v>
      </c>
      <c r="J122" s="58"/>
      <c r="K122" s="58"/>
      <c r="L122" s="58"/>
      <c r="M122" s="58"/>
      <c r="N122" s="2"/>
    </row>
    <row r="123" spans="1:14" ht="10.8" customHeight="1" x14ac:dyDescent="0.3">
      <c r="B123" s="58" t="s">
        <v>57</v>
      </c>
      <c r="C123" s="58" t="s">
        <v>116</v>
      </c>
      <c r="D123" s="58">
        <v>3272657</v>
      </c>
      <c r="E123" s="58">
        <v>3</v>
      </c>
      <c r="F123" s="58" t="s">
        <v>59</v>
      </c>
      <c r="G123" s="58">
        <v>0.53</v>
      </c>
      <c r="H123" s="58">
        <v>1.6</v>
      </c>
      <c r="I123" s="2">
        <v>0.45</v>
      </c>
      <c r="J123" s="58" t="s">
        <v>809</v>
      </c>
      <c r="K123" s="58"/>
      <c r="L123" s="58"/>
      <c r="M123" s="58">
        <v>82150132</v>
      </c>
      <c r="N123" s="2"/>
    </row>
    <row r="124" spans="1:14" ht="10.8" customHeight="1" x14ac:dyDescent="0.3">
      <c r="B124" s="58"/>
      <c r="C124" s="58"/>
      <c r="D124" s="58"/>
      <c r="E124" s="58"/>
      <c r="F124" s="58"/>
      <c r="G124" s="58"/>
      <c r="H124" s="58"/>
      <c r="I124" s="2" t="s">
        <v>61</v>
      </c>
      <c r="J124" s="58"/>
      <c r="K124" s="58"/>
      <c r="L124" s="58"/>
      <c r="M124" s="58"/>
      <c r="N124" s="2"/>
    </row>
    <row r="125" spans="1:14" ht="10.8" customHeight="1" x14ac:dyDescent="0.3">
      <c r="B125" s="58" t="s">
        <v>57</v>
      </c>
      <c r="C125" s="58" t="s">
        <v>175</v>
      </c>
      <c r="D125" s="58">
        <v>3249543</v>
      </c>
      <c r="E125" s="58">
        <v>3</v>
      </c>
      <c r="F125" s="58" t="s">
        <v>59</v>
      </c>
      <c r="G125" s="58">
        <v>0.78</v>
      </c>
      <c r="H125" s="58">
        <v>2.35</v>
      </c>
      <c r="I125" s="2">
        <v>3.2</v>
      </c>
      <c r="J125" s="58" t="s">
        <v>811</v>
      </c>
      <c r="K125" s="58"/>
      <c r="L125" s="58"/>
      <c r="M125" s="58">
        <v>77090863</v>
      </c>
      <c r="N125" s="2"/>
    </row>
    <row r="126" spans="1:14" ht="10.8" customHeight="1" x14ac:dyDescent="0.3">
      <c r="B126" s="58"/>
      <c r="C126" s="58"/>
      <c r="D126" s="58"/>
      <c r="E126" s="58"/>
      <c r="F126" s="58"/>
      <c r="G126" s="58"/>
      <c r="H126" s="58"/>
      <c r="I126" s="2" t="s">
        <v>61</v>
      </c>
      <c r="J126" s="58"/>
      <c r="K126" s="58"/>
      <c r="L126" s="58"/>
      <c r="M126" s="58"/>
      <c r="N126" s="2"/>
    </row>
    <row r="127" spans="1:14" ht="10.8" customHeight="1" x14ac:dyDescent="0.3">
      <c r="B127" s="58" t="s">
        <v>57</v>
      </c>
      <c r="C127" s="58" t="s">
        <v>66</v>
      </c>
      <c r="D127" s="58">
        <v>3474433</v>
      </c>
      <c r="E127" s="58">
        <v>1</v>
      </c>
      <c r="F127" s="58" t="s">
        <v>59</v>
      </c>
      <c r="G127" s="58">
        <v>0.1</v>
      </c>
      <c r="H127" s="58">
        <v>0.1</v>
      </c>
      <c r="I127" s="2">
        <v>1.3</v>
      </c>
      <c r="J127" s="58" t="s">
        <v>718</v>
      </c>
      <c r="K127" s="58"/>
      <c r="L127" s="58"/>
      <c r="M127" s="58">
        <v>91258893</v>
      </c>
      <c r="N127" s="2"/>
    </row>
    <row r="128" spans="1:14" ht="10.8" customHeight="1" x14ac:dyDescent="0.3">
      <c r="B128" s="58"/>
      <c r="C128" s="58"/>
      <c r="D128" s="58"/>
      <c r="E128" s="58"/>
      <c r="F128" s="58"/>
      <c r="G128" s="58"/>
      <c r="H128" s="58"/>
      <c r="I128" s="2" t="s">
        <v>61</v>
      </c>
      <c r="J128" s="58"/>
      <c r="K128" s="58"/>
      <c r="L128" s="58"/>
      <c r="M128" s="58"/>
      <c r="N128" s="2"/>
    </row>
    <row r="129" spans="2:14" ht="18" customHeight="1" x14ac:dyDescent="0.3">
      <c r="B129" s="58" t="s">
        <v>83</v>
      </c>
      <c r="C129" s="58" t="s">
        <v>511</v>
      </c>
      <c r="D129" s="58">
        <v>5059697680106</v>
      </c>
      <c r="E129" s="58">
        <v>15</v>
      </c>
      <c r="F129" s="58" t="s">
        <v>59</v>
      </c>
      <c r="G129" s="58">
        <v>0.21</v>
      </c>
      <c r="H129" s="58">
        <v>3.14</v>
      </c>
      <c r="I129" s="2">
        <v>1.4</v>
      </c>
      <c r="J129" s="58" t="s">
        <v>812</v>
      </c>
      <c r="K129" s="58"/>
      <c r="L129" s="58"/>
      <c r="M129" s="58">
        <v>92200292</v>
      </c>
      <c r="N129" s="2"/>
    </row>
    <row r="130" spans="2:14" ht="10.8" customHeight="1" x14ac:dyDescent="0.3">
      <c r="B130" s="58"/>
      <c r="C130" s="58"/>
      <c r="D130" s="58"/>
      <c r="E130" s="58"/>
      <c r="F130" s="58"/>
      <c r="G130" s="58"/>
      <c r="H130" s="58"/>
      <c r="I130" s="2" t="s">
        <v>61</v>
      </c>
      <c r="J130" s="58"/>
      <c r="K130" s="58"/>
      <c r="L130" s="58"/>
      <c r="M130" s="58"/>
      <c r="N130" s="2"/>
    </row>
    <row r="131" spans="2:14" ht="18" customHeight="1" x14ac:dyDescent="0.3">
      <c r="B131" s="58" t="s">
        <v>83</v>
      </c>
      <c r="C131" s="58" t="s">
        <v>813</v>
      </c>
      <c r="D131" s="58">
        <v>5050179325812</v>
      </c>
      <c r="E131" s="58">
        <v>1</v>
      </c>
      <c r="F131" s="58" t="s">
        <v>59</v>
      </c>
      <c r="G131" s="58">
        <v>0.38</v>
      </c>
      <c r="H131" s="58">
        <v>0.38</v>
      </c>
      <c r="I131" s="2">
        <v>2.2000000000000002</v>
      </c>
      <c r="J131" s="58" t="s">
        <v>770</v>
      </c>
      <c r="K131" s="58"/>
      <c r="L131" s="58"/>
      <c r="M131" s="58">
        <v>56508708</v>
      </c>
      <c r="N131" s="2"/>
    </row>
    <row r="132" spans="2:14" ht="10.8" customHeight="1" x14ac:dyDescent="0.3">
      <c r="B132" s="58"/>
      <c r="C132" s="58"/>
      <c r="D132" s="58"/>
      <c r="E132" s="58"/>
      <c r="F132" s="58"/>
      <c r="G132" s="58"/>
      <c r="H132" s="58"/>
      <c r="I132" s="2" t="s">
        <v>61</v>
      </c>
      <c r="J132" s="58"/>
      <c r="K132" s="58"/>
      <c r="L132" s="58"/>
      <c r="M132" s="58"/>
      <c r="N132" s="2"/>
    </row>
    <row r="133" spans="2:14" ht="10.8" customHeight="1" x14ac:dyDescent="0.3">
      <c r="B133" s="58" t="s">
        <v>83</v>
      </c>
      <c r="C133" s="58" t="s">
        <v>135</v>
      </c>
      <c r="D133" s="58">
        <v>3297537</v>
      </c>
      <c r="E133" s="58">
        <v>1</v>
      </c>
      <c r="F133" s="58" t="s">
        <v>59</v>
      </c>
      <c r="G133" s="58">
        <v>0.2</v>
      </c>
      <c r="H133" s="58">
        <v>0.2</v>
      </c>
      <c r="I133" s="2">
        <v>3</v>
      </c>
      <c r="J133" s="58" t="s">
        <v>775</v>
      </c>
      <c r="K133" s="58"/>
      <c r="L133" s="58"/>
      <c r="M133" s="58">
        <v>87228497</v>
      </c>
      <c r="N133" s="2"/>
    </row>
    <row r="134" spans="2:14" ht="10.8" customHeight="1" x14ac:dyDescent="0.3">
      <c r="B134" s="58"/>
      <c r="C134" s="58"/>
      <c r="D134" s="58"/>
      <c r="E134" s="58"/>
      <c r="F134" s="58"/>
      <c r="G134" s="58"/>
      <c r="H134" s="58"/>
      <c r="I134" s="2" t="s">
        <v>61</v>
      </c>
      <c r="J134" s="58"/>
      <c r="K134" s="58"/>
      <c r="L134" s="58"/>
      <c r="M134" s="58"/>
      <c r="N134" s="2"/>
    </row>
    <row r="135" spans="2:14" ht="18" customHeight="1" x14ac:dyDescent="0.3">
      <c r="B135" s="58" t="s">
        <v>83</v>
      </c>
      <c r="C135" s="58" t="s">
        <v>814</v>
      </c>
      <c r="D135" s="58">
        <v>6413300019421</v>
      </c>
      <c r="E135" s="58">
        <v>2</v>
      </c>
      <c r="F135" s="58" t="s">
        <v>59</v>
      </c>
      <c r="G135" s="58">
        <v>0.22</v>
      </c>
      <c r="H135" s="58">
        <v>0.43</v>
      </c>
      <c r="I135" s="2">
        <v>1.25</v>
      </c>
      <c r="J135" s="58" t="s">
        <v>815</v>
      </c>
      <c r="K135" s="58"/>
      <c r="L135" s="58"/>
      <c r="M135" s="58">
        <v>82368309</v>
      </c>
      <c r="N135" s="2"/>
    </row>
    <row r="136" spans="2:14" ht="10.8" customHeight="1" x14ac:dyDescent="0.3">
      <c r="B136" s="58"/>
      <c r="C136" s="58"/>
      <c r="D136" s="58"/>
      <c r="E136" s="58"/>
      <c r="F136" s="58"/>
      <c r="G136" s="58"/>
      <c r="H136" s="58"/>
      <c r="I136" s="2" t="s">
        <v>61</v>
      </c>
      <c r="J136" s="58"/>
      <c r="K136" s="58"/>
      <c r="L136" s="58"/>
      <c r="M136" s="58"/>
      <c r="N136" s="2"/>
    </row>
    <row r="137" spans="2:14" ht="10.8" customHeight="1" x14ac:dyDescent="0.3">
      <c r="B137" s="58" t="s">
        <v>83</v>
      </c>
      <c r="C137" s="58" t="s">
        <v>139</v>
      </c>
      <c r="D137" s="58">
        <v>3035498</v>
      </c>
      <c r="E137" s="58">
        <v>3</v>
      </c>
      <c r="F137" s="58" t="s">
        <v>59</v>
      </c>
      <c r="G137" s="58">
        <v>0.2</v>
      </c>
      <c r="H137" s="58">
        <v>0.6</v>
      </c>
      <c r="I137" s="2">
        <v>2.75</v>
      </c>
      <c r="J137" s="58" t="s">
        <v>816</v>
      </c>
      <c r="K137" s="58"/>
      <c r="L137" s="58"/>
      <c r="M137" s="58">
        <v>55183885</v>
      </c>
      <c r="N137" s="2"/>
    </row>
    <row r="138" spans="2:14" ht="10.8" customHeight="1" x14ac:dyDescent="0.3">
      <c r="B138" s="58"/>
      <c r="C138" s="58"/>
      <c r="D138" s="58"/>
      <c r="E138" s="58"/>
      <c r="F138" s="58"/>
      <c r="G138" s="58"/>
      <c r="H138" s="58"/>
      <c r="I138" s="2" t="s">
        <v>61</v>
      </c>
      <c r="J138" s="58"/>
      <c r="K138" s="58"/>
      <c r="L138" s="58"/>
      <c r="M138" s="58"/>
      <c r="N138" s="2"/>
    </row>
    <row r="139" spans="2:14" ht="18" customHeight="1" x14ac:dyDescent="0.3">
      <c r="B139" s="58" t="s">
        <v>83</v>
      </c>
      <c r="C139" s="58" t="s">
        <v>526</v>
      </c>
      <c r="D139" s="58">
        <v>5059697711084</v>
      </c>
      <c r="E139" s="58">
        <v>6</v>
      </c>
      <c r="F139" s="58" t="s">
        <v>59</v>
      </c>
      <c r="G139" s="58">
        <v>0.13</v>
      </c>
      <c r="H139" s="58">
        <v>0.79</v>
      </c>
      <c r="I139" s="2">
        <v>2.2000000000000002</v>
      </c>
      <c r="J139" s="58" t="s">
        <v>817</v>
      </c>
      <c r="K139" s="58"/>
      <c r="L139" s="58"/>
      <c r="M139" s="58">
        <v>92920292</v>
      </c>
      <c r="N139" s="2"/>
    </row>
    <row r="140" spans="2:14" ht="10.8" customHeight="1" x14ac:dyDescent="0.3">
      <c r="B140" s="58"/>
      <c r="C140" s="58"/>
      <c r="D140" s="58"/>
      <c r="E140" s="58"/>
      <c r="F140" s="58"/>
      <c r="G140" s="58"/>
      <c r="H140" s="58"/>
      <c r="I140" s="2" t="s">
        <v>61</v>
      </c>
      <c r="J140" s="58"/>
      <c r="K140" s="58"/>
      <c r="L140" s="58"/>
      <c r="M140" s="58"/>
      <c r="N140" s="2"/>
    </row>
    <row r="141" spans="2:14" ht="18" customHeight="1" x14ac:dyDescent="0.3">
      <c r="B141" s="58" t="s">
        <v>83</v>
      </c>
      <c r="C141" s="58" t="s">
        <v>818</v>
      </c>
      <c r="D141" s="58">
        <v>5057967618637</v>
      </c>
      <c r="E141" s="58">
        <v>8</v>
      </c>
      <c r="F141" s="58" t="s">
        <v>59</v>
      </c>
      <c r="G141" s="58">
        <v>0.05</v>
      </c>
      <c r="H141" s="58">
        <v>0.4</v>
      </c>
      <c r="I141" s="2">
        <v>2.2999999999999998</v>
      </c>
      <c r="J141" s="58" t="s">
        <v>819</v>
      </c>
      <c r="K141" s="58"/>
      <c r="L141" s="58"/>
      <c r="M141" s="58">
        <v>86753400</v>
      </c>
      <c r="N141" s="2"/>
    </row>
    <row r="142" spans="2:14" ht="10.8" customHeight="1" x14ac:dyDescent="0.3">
      <c r="B142" s="58"/>
      <c r="C142" s="58"/>
      <c r="D142" s="58"/>
      <c r="E142" s="58"/>
      <c r="F142" s="58"/>
      <c r="G142" s="58"/>
      <c r="H142" s="58"/>
      <c r="I142" s="2" t="s">
        <v>61</v>
      </c>
      <c r="J142" s="58"/>
      <c r="K142" s="58"/>
      <c r="L142" s="58"/>
      <c r="M142" s="58"/>
      <c r="N142" s="2"/>
    </row>
    <row r="143" spans="2:14" ht="18" customHeight="1" x14ac:dyDescent="0.3">
      <c r="B143" s="58" t="s">
        <v>83</v>
      </c>
      <c r="C143" s="58" t="s">
        <v>134</v>
      </c>
      <c r="D143" s="58">
        <v>5057967620821</v>
      </c>
      <c r="E143" s="58">
        <v>2</v>
      </c>
      <c r="F143" s="58" t="s">
        <v>59</v>
      </c>
      <c r="G143" s="58">
        <v>0.42</v>
      </c>
      <c r="H143" s="58">
        <v>0.84</v>
      </c>
      <c r="I143" s="2">
        <v>3.3</v>
      </c>
      <c r="J143" s="58" t="s">
        <v>721</v>
      </c>
      <c r="K143" s="58"/>
      <c r="L143" s="58"/>
      <c r="M143" s="58">
        <v>86776839</v>
      </c>
      <c r="N143" s="2"/>
    </row>
    <row r="144" spans="2:14" ht="10.8" customHeight="1" x14ac:dyDescent="0.3">
      <c r="B144" s="58"/>
      <c r="C144" s="58"/>
      <c r="D144" s="58"/>
      <c r="E144" s="58"/>
      <c r="F144" s="58"/>
      <c r="G144" s="58"/>
      <c r="H144" s="58"/>
      <c r="I144" s="2" t="s">
        <v>61</v>
      </c>
      <c r="J144" s="58"/>
      <c r="K144" s="58"/>
      <c r="L144" s="58"/>
      <c r="M144" s="58"/>
      <c r="N144" s="2"/>
    </row>
    <row r="145" spans="1:14" ht="18" customHeight="1" x14ac:dyDescent="0.3">
      <c r="B145" s="58" t="s">
        <v>83</v>
      </c>
      <c r="C145" s="58" t="s">
        <v>479</v>
      </c>
      <c r="D145" s="58">
        <v>5057545809150</v>
      </c>
      <c r="E145" s="58">
        <v>2</v>
      </c>
      <c r="F145" s="58" t="s">
        <v>59</v>
      </c>
      <c r="G145" s="58">
        <v>0.24</v>
      </c>
      <c r="H145" s="58">
        <v>0.49</v>
      </c>
      <c r="I145" s="2">
        <v>4.5</v>
      </c>
      <c r="J145" s="58" t="s">
        <v>820</v>
      </c>
      <c r="K145" s="58"/>
      <c r="L145" s="58"/>
      <c r="M145" s="58">
        <v>84744161</v>
      </c>
      <c r="N145" s="2"/>
    </row>
    <row r="146" spans="1:14" ht="10.8" customHeight="1" x14ac:dyDescent="0.3">
      <c r="B146" s="58"/>
      <c r="C146" s="58"/>
      <c r="D146" s="58"/>
      <c r="E146" s="58"/>
      <c r="F146" s="58"/>
      <c r="G146" s="58"/>
      <c r="H146" s="58"/>
      <c r="I146" s="2" t="s">
        <v>61</v>
      </c>
      <c r="J146" s="58"/>
      <c r="K146" s="58"/>
      <c r="L146" s="58"/>
      <c r="M146" s="58"/>
      <c r="N146" s="2"/>
    </row>
    <row r="147" spans="1:14" ht="18" customHeight="1" x14ac:dyDescent="0.3">
      <c r="B147" s="58" t="s">
        <v>83</v>
      </c>
      <c r="C147" s="58" t="s">
        <v>821</v>
      </c>
      <c r="D147" s="58">
        <v>3023290018354</v>
      </c>
      <c r="E147" s="58">
        <v>13</v>
      </c>
      <c r="F147" s="58" t="s">
        <v>59</v>
      </c>
      <c r="G147" s="58">
        <v>0.16</v>
      </c>
      <c r="H147" s="58">
        <v>2.09</v>
      </c>
      <c r="I147" s="2">
        <v>1.35</v>
      </c>
      <c r="J147" s="58" t="s">
        <v>822</v>
      </c>
      <c r="K147" s="58"/>
      <c r="L147" s="58"/>
      <c r="M147" s="58">
        <v>85443947</v>
      </c>
      <c r="N147" s="2"/>
    </row>
    <row r="148" spans="1:14" ht="10.8" customHeight="1" x14ac:dyDescent="0.3">
      <c r="B148" s="58"/>
      <c r="C148" s="58"/>
      <c r="D148" s="58"/>
      <c r="E148" s="58"/>
      <c r="F148" s="58"/>
      <c r="G148" s="58"/>
      <c r="H148" s="58"/>
      <c r="I148" s="2" t="s">
        <v>61</v>
      </c>
      <c r="J148" s="58"/>
      <c r="K148" s="58"/>
      <c r="L148" s="58"/>
      <c r="M148" s="58"/>
      <c r="N148" s="2"/>
    </row>
    <row r="149" spans="1:14" ht="18" customHeight="1" x14ac:dyDescent="0.3">
      <c r="B149" s="58" t="s">
        <v>83</v>
      </c>
      <c r="C149" s="58" t="s">
        <v>506</v>
      </c>
      <c r="D149" s="58">
        <v>5030756005795</v>
      </c>
      <c r="E149" s="58">
        <v>2</v>
      </c>
      <c r="F149" s="58" t="s">
        <v>59</v>
      </c>
      <c r="G149" s="58">
        <v>0.23</v>
      </c>
      <c r="H149" s="58">
        <v>0.46</v>
      </c>
      <c r="I149" s="2">
        <v>2</v>
      </c>
      <c r="J149" s="58" t="s">
        <v>720</v>
      </c>
      <c r="K149" s="58"/>
      <c r="L149" s="58"/>
      <c r="M149" s="58">
        <v>87176102</v>
      </c>
      <c r="N149" s="2"/>
    </row>
    <row r="150" spans="1:14" ht="10.8" customHeight="1" x14ac:dyDescent="0.3">
      <c r="B150" s="58"/>
      <c r="C150" s="58"/>
      <c r="D150" s="58"/>
      <c r="E150" s="58"/>
      <c r="F150" s="58"/>
      <c r="G150" s="58"/>
      <c r="H150" s="58"/>
      <c r="I150" s="2" t="s">
        <v>61</v>
      </c>
      <c r="J150" s="58"/>
      <c r="K150" s="58"/>
      <c r="L150" s="58"/>
      <c r="M150" s="58"/>
      <c r="N150" s="2"/>
    </row>
    <row r="151" spans="1:14" ht="18" customHeight="1" x14ac:dyDescent="0.3">
      <c r="B151" s="58" t="s">
        <v>68</v>
      </c>
      <c r="C151" s="58" t="s">
        <v>145</v>
      </c>
      <c r="D151" s="58">
        <v>5059512103650</v>
      </c>
      <c r="E151" s="58">
        <v>1</v>
      </c>
      <c r="F151" s="58" t="s">
        <v>59</v>
      </c>
      <c r="G151" s="58">
        <v>0.14000000000000001</v>
      </c>
      <c r="H151" s="58">
        <v>0.15</v>
      </c>
      <c r="I151" s="2">
        <v>1.1000000000000001</v>
      </c>
      <c r="J151" s="58" t="s">
        <v>728</v>
      </c>
      <c r="K151" s="58"/>
      <c r="L151" s="58"/>
      <c r="M151" s="58">
        <v>88303971</v>
      </c>
      <c r="N151" s="2"/>
    </row>
    <row r="152" spans="1:14" ht="10.8" customHeight="1" x14ac:dyDescent="0.3">
      <c r="B152" s="58"/>
      <c r="C152" s="58"/>
      <c r="D152" s="58"/>
      <c r="E152" s="58"/>
      <c r="F152" s="58"/>
      <c r="G152" s="58"/>
      <c r="H152" s="58"/>
      <c r="I152" s="2" t="s">
        <v>61</v>
      </c>
      <c r="J152" s="58"/>
      <c r="K152" s="58"/>
      <c r="L152" s="58"/>
      <c r="M152" s="58"/>
      <c r="N152" s="2"/>
    </row>
    <row r="153" spans="1:14" ht="18" customHeight="1" x14ac:dyDescent="0.3">
      <c r="B153" s="58" t="s">
        <v>68</v>
      </c>
      <c r="C153" s="58" t="s">
        <v>823</v>
      </c>
      <c r="D153" s="58">
        <v>5057545845868</v>
      </c>
      <c r="E153" s="58">
        <v>4</v>
      </c>
      <c r="F153" s="58" t="s">
        <v>59</v>
      </c>
      <c r="G153" s="58">
        <v>0.16</v>
      </c>
      <c r="H153" s="58">
        <v>0.66</v>
      </c>
      <c r="I153" s="2">
        <v>1.8</v>
      </c>
      <c r="J153" s="58" t="s">
        <v>824</v>
      </c>
      <c r="K153" s="58"/>
      <c r="L153" s="58"/>
      <c r="M153" s="58">
        <v>84800112</v>
      </c>
      <c r="N153" s="2"/>
    </row>
    <row r="154" spans="1:14" ht="10.8" customHeight="1" x14ac:dyDescent="0.3">
      <c r="B154" s="58"/>
      <c r="C154" s="58"/>
      <c r="D154" s="58"/>
      <c r="E154" s="58"/>
      <c r="F154" s="58"/>
      <c r="G154" s="58"/>
      <c r="H154" s="58"/>
      <c r="I154" s="2" t="s">
        <v>61</v>
      </c>
      <c r="J154" s="58"/>
      <c r="K154" s="58"/>
      <c r="L154" s="58"/>
      <c r="M154" s="58"/>
      <c r="N154" s="2"/>
    </row>
    <row r="155" spans="1:14" ht="10.8" customHeight="1" x14ac:dyDescent="0.3">
      <c r="B155" s="58" t="s">
        <v>68</v>
      </c>
      <c r="C155" s="58" t="s">
        <v>333</v>
      </c>
      <c r="D155" s="58">
        <v>5010003064744</v>
      </c>
      <c r="E155" s="58">
        <v>4</v>
      </c>
      <c r="F155" s="58" t="s">
        <v>59</v>
      </c>
      <c r="G155" s="58">
        <v>0.81</v>
      </c>
      <c r="H155" s="58">
        <v>3.23</v>
      </c>
      <c r="I155" s="2">
        <v>1.85</v>
      </c>
      <c r="J155" s="58" t="s">
        <v>727</v>
      </c>
      <c r="K155" s="58"/>
      <c r="L155" s="58"/>
      <c r="M155" s="58">
        <v>72367199</v>
      </c>
      <c r="N155" s="2"/>
    </row>
    <row r="156" spans="1:14" ht="10.8" customHeight="1" x14ac:dyDescent="0.3">
      <c r="B156" s="58"/>
      <c r="C156" s="58"/>
      <c r="D156" s="58"/>
      <c r="E156" s="58"/>
      <c r="F156" s="58"/>
      <c r="G156" s="58"/>
      <c r="H156" s="58"/>
      <c r="I156" s="2" t="s">
        <v>61</v>
      </c>
      <c r="J156" s="58"/>
      <c r="K156" s="58"/>
      <c r="L156" s="58"/>
      <c r="M156" s="58"/>
      <c r="N156" s="2"/>
    </row>
    <row r="157" spans="1:14" ht="18" customHeight="1" x14ac:dyDescent="0.3">
      <c r="B157" s="58" t="s">
        <v>68</v>
      </c>
      <c r="C157" s="58" t="s">
        <v>550</v>
      </c>
      <c r="D157" s="58">
        <v>5010044004679</v>
      </c>
      <c r="E157" s="58">
        <v>1</v>
      </c>
      <c r="F157" s="58" t="s">
        <v>59</v>
      </c>
      <c r="G157" s="58">
        <v>0.25</v>
      </c>
      <c r="H157" s="58">
        <v>0.25</v>
      </c>
      <c r="I157" s="2">
        <v>1.6</v>
      </c>
      <c r="J157" s="58" t="s">
        <v>825</v>
      </c>
      <c r="K157" s="58"/>
      <c r="L157" s="58"/>
      <c r="M157" s="58">
        <v>71644685</v>
      </c>
      <c r="N157" s="2"/>
    </row>
    <row r="158" spans="1:14" ht="10.8" customHeight="1" x14ac:dyDescent="0.3">
      <c r="B158" s="58"/>
      <c r="C158" s="58"/>
      <c r="D158" s="58"/>
      <c r="E158" s="58"/>
      <c r="F158" s="58"/>
      <c r="G158" s="58"/>
      <c r="H158" s="58"/>
      <c r="I158" s="2" t="s">
        <v>61</v>
      </c>
      <c r="J158" s="58"/>
      <c r="K158" s="58"/>
      <c r="L158" s="58"/>
      <c r="M158" s="58"/>
      <c r="N158" s="2"/>
    </row>
    <row r="159" spans="1:14" ht="18" customHeight="1" x14ac:dyDescent="0.3">
      <c r="A159" s="3">
        <v>45447</v>
      </c>
      <c r="B159" s="58" t="s">
        <v>68</v>
      </c>
      <c r="C159" s="58" t="s">
        <v>144</v>
      </c>
      <c r="D159" s="58">
        <v>5010044000275</v>
      </c>
      <c r="E159" s="58">
        <v>3</v>
      </c>
      <c r="F159" s="58" t="s">
        <v>59</v>
      </c>
      <c r="G159" s="58">
        <v>0.41</v>
      </c>
      <c r="H159" s="58">
        <v>1.23</v>
      </c>
      <c r="I159" s="2">
        <v>1.1000000000000001</v>
      </c>
      <c r="J159" s="58" t="s">
        <v>826</v>
      </c>
      <c r="K159" s="58"/>
      <c r="L159" s="58"/>
      <c r="M159" s="58">
        <v>50688895</v>
      </c>
      <c r="N159" s="2"/>
    </row>
    <row r="160" spans="1:14" ht="10.8" customHeight="1" x14ac:dyDescent="0.3">
      <c r="B160" s="58"/>
      <c r="C160" s="58"/>
      <c r="D160" s="58"/>
      <c r="E160" s="58"/>
      <c r="F160" s="58"/>
      <c r="G160" s="58"/>
      <c r="H160" s="58"/>
      <c r="I160" s="2" t="s">
        <v>61</v>
      </c>
      <c r="J160" s="58"/>
      <c r="K160" s="58"/>
      <c r="L160" s="58"/>
      <c r="M160" s="58"/>
      <c r="N160" s="2"/>
    </row>
    <row r="161" spans="2:14" ht="18" customHeight="1" x14ac:dyDescent="0.3">
      <c r="B161" s="58" t="s">
        <v>68</v>
      </c>
      <c r="C161" s="58" t="s">
        <v>286</v>
      </c>
      <c r="D161" s="58">
        <v>5057753905712</v>
      </c>
      <c r="E161" s="58">
        <v>2</v>
      </c>
      <c r="F161" s="58" t="s">
        <v>59</v>
      </c>
      <c r="G161" s="58">
        <v>0.28999999999999998</v>
      </c>
      <c r="H161" s="58">
        <v>0.57999999999999996</v>
      </c>
      <c r="I161" s="2">
        <v>1.7</v>
      </c>
      <c r="J161" s="58" t="s">
        <v>827</v>
      </c>
      <c r="K161" s="58"/>
      <c r="L161" s="58"/>
      <c r="M161" s="58">
        <v>85998561</v>
      </c>
      <c r="N161" s="2"/>
    </row>
    <row r="162" spans="2:14" ht="10.8" customHeight="1" x14ac:dyDescent="0.3">
      <c r="B162" s="58"/>
      <c r="C162" s="58"/>
      <c r="D162" s="58"/>
      <c r="E162" s="58"/>
      <c r="F162" s="58"/>
      <c r="G162" s="58"/>
      <c r="H162" s="58"/>
      <c r="I162" s="2" t="s">
        <v>61</v>
      </c>
      <c r="J162" s="58"/>
      <c r="K162" s="58"/>
      <c r="L162" s="58"/>
      <c r="M162" s="58"/>
      <c r="N162" s="2"/>
    </row>
    <row r="163" spans="2:14" ht="18" customHeight="1" x14ac:dyDescent="0.3">
      <c r="B163" s="58" t="s">
        <v>68</v>
      </c>
      <c r="C163" s="58" t="s">
        <v>828</v>
      </c>
      <c r="D163" s="58">
        <v>5010044001012</v>
      </c>
      <c r="E163" s="58">
        <v>1</v>
      </c>
      <c r="F163" s="58" t="s">
        <v>59</v>
      </c>
      <c r="G163" s="58">
        <v>0.26</v>
      </c>
      <c r="H163" s="58">
        <v>0.26</v>
      </c>
      <c r="I163" s="2">
        <v>1.45</v>
      </c>
      <c r="J163" s="58" t="s">
        <v>829</v>
      </c>
      <c r="K163" s="58"/>
      <c r="L163" s="58"/>
      <c r="M163" s="58">
        <v>51954930</v>
      </c>
      <c r="N163" s="2"/>
    </row>
    <row r="164" spans="2:14" ht="10.8" customHeight="1" x14ac:dyDescent="0.3">
      <c r="B164" s="58"/>
      <c r="C164" s="58"/>
      <c r="D164" s="58"/>
      <c r="E164" s="58"/>
      <c r="F164" s="58"/>
      <c r="G164" s="58"/>
      <c r="H164" s="58"/>
      <c r="I164" s="2" t="s">
        <v>61</v>
      </c>
      <c r="J164" s="58"/>
      <c r="K164" s="58"/>
      <c r="L164" s="58"/>
      <c r="M164" s="58"/>
      <c r="N164" s="2"/>
    </row>
    <row r="165" spans="2:14" ht="18" customHeight="1" x14ac:dyDescent="0.3">
      <c r="B165" s="58" t="s">
        <v>68</v>
      </c>
      <c r="C165" s="58" t="s">
        <v>482</v>
      </c>
      <c r="D165" s="58">
        <v>5010044000404</v>
      </c>
      <c r="E165" s="58">
        <v>1</v>
      </c>
      <c r="F165" s="58" t="s">
        <v>59</v>
      </c>
      <c r="G165" s="58">
        <v>0.41</v>
      </c>
      <c r="H165" s="58">
        <v>0.41</v>
      </c>
      <c r="I165" s="2">
        <v>1.1000000000000001</v>
      </c>
      <c r="J165" s="58" t="s">
        <v>728</v>
      </c>
      <c r="K165" s="58"/>
      <c r="L165" s="58"/>
      <c r="M165" s="58">
        <v>50606849</v>
      </c>
      <c r="N165" s="2"/>
    </row>
    <row r="166" spans="2:14" ht="10.8" customHeight="1" x14ac:dyDescent="0.3">
      <c r="B166" s="58"/>
      <c r="C166" s="58"/>
      <c r="D166" s="58"/>
      <c r="E166" s="58"/>
      <c r="F166" s="58"/>
      <c r="G166" s="58"/>
      <c r="H166" s="58"/>
      <c r="I166" s="2" t="s">
        <v>61</v>
      </c>
      <c r="J166" s="58"/>
      <c r="K166" s="58"/>
      <c r="L166" s="58"/>
      <c r="M166" s="58"/>
      <c r="N166" s="2"/>
    </row>
    <row r="167" spans="2:14" ht="18" customHeight="1" x14ac:dyDescent="0.3">
      <c r="B167" s="58" t="s">
        <v>68</v>
      </c>
      <c r="C167" s="58" t="s">
        <v>830</v>
      </c>
      <c r="D167" s="58">
        <v>5059697736384</v>
      </c>
      <c r="E167" s="58">
        <v>6</v>
      </c>
      <c r="F167" s="58" t="s">
        <v>59</v>
      </c>
      <c r="G167" s="58">
        <v>0.28999999999999998</v>
      </c>
      <c r="H167" s="58">
        <v>1.71</v>
      </c>
      <c r="I167" s="2">
        <v>2</v>
      </c>
      <c r="J167" s="58" t="s">
        <v>831</v>
      </c>
      <c r="K167" s="58"/>
      <c r="L167" s="58"/>
      <c r="M167" s="58">
        <v>89943793</v>
      </c>
      <c r="N167" s="2"/>
    </row>
    <row r="168" spans="2:14" ht="10.8" customHeight="1" x14ac:dyDescent="0.3">
      <c r="B168" s="58"/>
      <c r="C168" s="58"/>
      <c r="D168" s="58"/>
      <c r="E168" s="58"/>
      <c r="F168" s="58"/>
      <c r="G168" s="58"/>
      <c r="H168" s="58"/>
      <c r="I168" s="2" t="s">
        <v>61</v>
      </c>
      <c r="J168" s="58"/>
      <c r="K168" s="58"/>
      <c r="L168" s="58"/>
      <c r="M168" s="58"/>
      <c r="N168" s="2"/>
    </row>
    <row r="169" spans="2:14" ht="10.8" customHeight="1" x14ac:dyDescent="0.3">
      <c r="B169" s="58" t="s">
        <v>68</v>
      </c>
      <c r="C169" s="58" t="s">
        <v>72</v>
      </c>
      <c r="D169" s="58">
        <v>3269275</v>
      </c>
      <c r="E169" s="58">
        <v>4</v>
      </c>
      <c r="F169" s="58" t="s">
        <v>59</v>
      </c>
      <c r="G169" s="58">
        <v>7.0000000000000007E-2</v>
      </c>
      <c r="H169" s="58">
        <v>0.28000000000000003</v>
      </c>
      <c r="I169" s="2">
        <v>1.1000000000000001</v>
      </c>
      <c r="J169" s="58" t="s">
        <v>716</v>
      </c>
      <c r="K169" s="58"/>
      <c r="L169" s="58"/>
      <c r="M169" s="58">
        <v>81301454</v>
      </c>
      <c r="N169" s="2"/>
    </row>
    <row r="170" spans="2:14" ht="10.8" customHeight="1" x14ac:dyDescent="0.3">
      <c r="B170" s="58"/>
      <c r="C170" s="58"/>
      <c r="D170" s="58"/>
      <c r="E170" s="58"/>
      <c r="F170" s="58"/>
      <c r="G170" s="58"/>
      <c r="H170" s="58"/>
      <c r="I170" s="2" t="s">
        <v>61</v>
      </c>
      <c r="J170" s="58"/>
      <c r="K170" s="58"/>
      <c r="L170" s="58"/>
      <c r="M170" s="58"/>
      <c r="N170" s="2"/>
    </row>
    <row r="171" spans="2:14" ht="18" customHeight="1" x14ac:dyDescent="0.3">
      <c r="B171" s="58" t="s">
        <v>68</v>
      </c>
      <c r="C171" s="58" t="s">
        <v>832</v>
      </c>
      <c r="D171" s="58">
        <v>5010044000305</v>
      </c>
      <c r="E171" s="58">
        <v>1</v>
      </c>
      <c r="F171" s="58" t="s">
        <v>59</v>
      </c>
      <c r="G171" s="58">
        <v>0.41</v>
      </c>
      <c r="H171" s="58">
        <v>0.41</v>
      </c>
      <c r="I171" s="2">
        <v>1.4</v>
      </c>
      <c r="J171" s="58" t="s">
        <v>769</v>
      </c>
      <c r="K171" s="58"/>
      <c r="L171" s="58"/>
      <c r="M171" s="58">
        <v>51203282</v>
      </c>
      <c r="N171" s="2"/>
    </row>
    <row r="172" spans="2:14" ht="10.8" customHeight="1" x14ac:dyDescent="0.3">
      <c r="B172" s="58"/>
      <c r="C172" s="58"/>
      <c r="D172" s="58"/>
      <c r="E172" s="58"/>
      <c r="F172" s="58"/>
      <c r="G172" s="58"/>
      <c r="H172" s="58"/>
      <c r="I172" s="2" t="s">
        <v>61</v>
      </c>
      <c r="J172" s="58"/>
      <c r="K172" s="58"/>
      <c r="L172" s="58"/>
      <c r="M172" s="58"/>
      <c r="N172" s="2"/>
    </row>
    <row r="173" spans="2:14" ht="18" customHeight="1" x14ac:dyDescent="0.3">
      <c r="B173" s="58" t="s">
        <v>68</v>
      </c>
      <c r="C173" s="58" t="s">
        <v>364</v>
      </c>
      <c r="D173" s="58">
        <v>5010044002743</v>
      </c>
      <c r="E173" s="58">
        <v>1</v>
      </c>
      <c r="F173" s="58" t="s">
        <v>59</v>
      </c>
      <c r="G173" s="58">
        <v>0.41</v>
      </c>
      <c r="H173" s="58">
        <v>0.41</v>
      </c>
      <c r="I173" s="2">
        <v>1.95</v>
      </c>
      <c r="J173" s="58" t="s">
        <v>833</v>
      </c>
      <c r="K173" s="58"/>
      <c r="L173" s="58"/>
      <c r="M173" s="58">
        <v>52055648</v>
      </c>
      <c r="N173" s="2"/>
    </row>
    <row r="174" spans="2:14" ht="10.8" customHeight="1" x14ac:dyDescent="0.3">
      <c r="B174" s="58"/>
      <c r="C174" s="58"/>
      <c r="D174" s="58"/>
      <c r="E174" s="58"/>
      <c r="F174" s="58"/>
      <c r="G174" s="58"/>
      <c r="H174" s="58"/>
      <c r="I174" s="2" t="s">
        <v>61</v>
      </c>
      <c r="J174" s="58"/>
      <c r="K174" s="58"/>
      <c r="L174" s="58"/>
      <c r="M174" s="58"/>
      <c r="N174" s="2"/>
    </row>
    <row r="175" spans="2:14" ht="18" customHeight="1" x14ac:dyDescent="0.3">
      <c r="B175" s="58" t="s">
        <v>83</v>
      </c>
      <c r="C175" s="58" t="s">
        <v>130</v>
      </c>
      <c r="D175" s="58">
        <v>5051898591489</v>
      </c>
      <c r="E175" s="58">
        <v>3</v>
      </c>
      <c r="F175" s="58" t="s">
        <v>59</v>
      </c>
      <c r="G175" s="58">
        <v>0.28000000000000003</v>
      </c>
      <c r="H175" s="58">
        <v>0.84</v>
      </c>
      <c r="I175" s="2">
        <v>3.95</v>
      </c>
      <c r="J175" s="58" t="s">
        <v>834</v>
      </c>
      <c r="K175" s="58"/>
      <c r="L175" s="58"/>
      <c r="M175" s="58">
        <v>52631176</v>
      </c>
      <c r="N175" s="2"/>
    </row>
    <row r="176" spans="2:14" ht="10.8" customHeight="1" x14ac:dyDescent="0.3">
      <c r="B176" s="58"/>
      <c r="C176" s="58"/>
      <c r="D176" s="58"/>
      <c r="E176" s="58"/>
      <c r="F176" s="58"/>
      <c r="G176" s="58"/>
      <c r="H176" s="58"/>
      <c r="I176" s="2" t="s">
        <v>61</v>
      </c>
      <c r="J176" s="58"/>
      <c r="K176" s="58"/>
      <c r="L176" s="58"/>
      <c r="M176" s="58"/>
      <c r="N176" s="2"/>
    </row>
    <row r="177" spans="2:14" ht="18" customHeight="1" x14ac:dyDescent="0.3">
      <c r="B177" s="58" t="s">
        <v>83</v>
      </c>
      <c r="C177" s="58" t="s">
        <v>480</v>
      </c>
      <c r="D177" s="58">
        <v>5059697769887</v>
      </c>
      <c r="E177" s="58">
        <v>1</v>
      </c>
      <c r="F177" s="58" t="s">
        <v>59</v>
      </c>
      <c r="G177" s="58">
        <v>0.26</v>
      </c>
      <c r="H177" s="58">
        <v>0.26</v>
      </c>
      <c r="I177" s="2">
        <v>2.2999999999999998</v>
      </c>
      <c r="J177" s="58" t="s">
        <v>835</v>
      </c>
      <c r="K177" s="58"/>
      <c r="L177" s="58"/>
      <c r="M177" s="58">
        <v>92339335</v>
      </c>
      <c r="N177" s="2"/>
    </row>
    <row r="178" spans="2:14" ht="10.8" customHeight="1" x14ac:dyDescent="0.3">
      <c r="B178" s="58"/>
      <c r="C178" s="58"/>
      <c r="D178" s="58"/>
      <c r="E178" s="58"/>
      <c r="F178" s="58"/>
      <c r="G178" s="58"/>
      <c r="H178" s="58"/>
      <c r="I178" s="2" t="s">
        <v>61</v>
      </c>
      <c r="J178" s="58"/>
      <c r="K178" s="58"/>
      <c r="L178" s="58"/>
      <c r="M178" s="58"/>
      <c r="N178" s="2"/>
    </row>
    <row r="179" spans="2:14" ht="10.8" customHeight="1" x14ac:dyDescent="0.3">
      <c r="B179" s="58" t="s">
        <v>83</v>
      </c>
      <c r="C179" s="58" t="s">
        <v>339</v>
      </c>
      <c r="D179" s="58">
        <v>3236420</v>
      </c>
      <c r="E179" s="58">
        <v>1</v>
      </c>
      <c r="F179" s="58" t="s">
        <v>59</v>
      </c>
      <c r="G179" s="58">
        <v>0.33</v>
      </c>
      <c r="H179" s="58">
        <v>0.33</v>
      </c>
      <c r="I179" s="2">
        <v>2.85</v>
      </c>
      <c r="J179" s="58" t="s">
        <v>775</v>
      </c>
      <c r="K179" s="58"/>
      <c r="L179" s="58"/>
      <c r="M179" s="58">
        <v>74411224</v>
      </c>
      <c r="N179" s="2"/>
    </row>
    <row r="180" spans="2:14" ht="10.8" customHeight="1" x14ac:dyDescent="0.3">
      <c r="B180" s="58"/>
      <c r="C180" s="58"/>
      <c r="D180" s="58"/>
      <c r="E180" s="58"/>
      <c r="F180" s="58"/>
      <c r="G180" s="58"/>
      <c r="H180" s="58"/>
      <c r="I180" s="2" t="s">
        <v>61</v>
      </c>
      <c r="J180" s="58"/>
      <c r="K180" s="58"/>
      <c r="L180" s="58"/>
      <c r="M180" s="58"/>
      <c r="N180" s="2"/>
    </row>
    <row r="181" spans="2:14" ht="18" customHeight="1" x14ac:dyDescent="0.3">
      <c r="B181" s="58" t="s">
        <v>83</v>
      </c>
      <c r="C181" s="58" t="s">
        <v>836</v>
      </c>
      <c r="D181" s="58">
        <v>5059697721335</v>
      </c>
      <c r="E181" s="58">
        <v>1</v>
      </c>
      <c r="F181" s="58" t="s">
        <v>59</v>
      </c>
      <c r="G181" s="58">
        <v>0.49</v>
      </c>
      <c r="H181" s="58">
        <v>0.49</v>
      </c>
      <c r="I181" s="2">
        <v>5.2</v>
      </c>
      <c r="J181" s="58" t="s">
        <v>712</v>
      </c>
      <c r="K181" s="58"/>
      <c r="L181" s="58"/>
      <c r="M181" s="58">
        <v>92007014</v>
      </c>
      <c r="N181" s="2"/>
    </row>
    <row r="182" spans="2:14" ht="10.8" customHeight="1" x14ac:dyDescent="0.3">
      <c r="B182" s="58"/>
      <c r="C182" s="58"/>
      <c r="D182" s="58"/>
      <c r="E182" s="58"/>
      <c r="F182" s="58"/>
      <c r="G182" s="58"/>
      <c r="H182" s="58"/>
      <c r="I182" s="2" t="s">
        <v>61</v>
      </c>
      <c r="J182" s="58"/>
      <c r="K182" s="58"/>
      <c r="L182" s="58"/>
      <c r="M182" s="58"/>
      <c r="N182" s="2"/>
    </row>
    <row r="183" spans="2:14" ht="18" customHeight="1" x14ac:dyDescent="0.3">
      <c r="B183" s="58" t="s">
        <v>83</v>
      </c>
      <c r="C183" s="58" t="s">
        <v>132</v>
      </c>
      <c r="D183" s="58">
        <v>5059697688980</v>
      </c>
      <c r="E183" s="58">
        <v>4</v>
      </c>
      <c r="F183" s="58" t="s">
        <v>59</v>
      </c>
      <c r="G183" s="58">
        <v>0.24</v>
      </c>
      <c r="H183" s="58">
        <v>0.96</v>
      </c>
      <c r="I183" s="2">
        <v>2.15</v>
      </c>
      <c r="J183" s="58" t="s">
        <v>837</v>
      </c>
      <c r="K183" s="58"/>
      <c r="L183" s="58"/>
      <c r="M183" s="58">
        <v>91829990</v>
      </c>
      <c r="N183" s="2"/>
    </row>
    <row r="184" spans="2:14" ht="10.8" customHeight="1" x14ac:dyDescent="0.3">
      <c r="B184" s="58"/>
      <c r="C184" s="58"/>
      <c r="D184" s="58"/>
      <c r="E184" s="58"/>
      <c r="F184" s="58"/>
      <c r="G184" s="58"/>
      <c r="H184" s="58"/>
      <c r="I184" s="2" t="s">
        <v>61</v>
      </c>
      <c r="J184" s="58"/>
      <c r="K184" s="58"/>
      <c r="L184" s="58"/>
      <c r="M184" s="58"/>
      <c r="N184" s="2"/>
    </row>
    <row r="185" spans="2:14" ht="10.8" customHeight="1" x14ac:dyDescent="0.3">
      <c r="B185" s="58" t="s">
        <v>57</v>
      </c>
      <c r="C185" s="58" t="s">
        <v>435</v>
      </c>
      <c r="D185" s="58">
        <v>10064382</v>
      </c>
      <c r="E185" s="58">
        <v>2</v>
      </c>
      <c r="F185" s="58" t="s">
        <v>59</v>
      </c>
      <c r="G185" s="58">
        <v>0.54</v>
      </c>
      <c r="H185" s="58">
        <v>1.08</v>
      </c>
      <c r="I185" s="2">
        <v>2.1</v>
      </c>
      <c r="J185" s="58" t="s">
        <v>786</v>
      </c>
      <c r="K185" s="58"/>
      <c r="L185" s="58"/>
      <c r="M185" s="58">
        <v>56255350</v>
      </c>
      <c r="N185" s="2"/>
    </row>
    <row r="186" spans="2:14" ht="10.8" customHeight="1" x14ac:dyDescent="0.3">
      <c r="B186" s="58"/>
      <c r="C186" s="58"/>
      <c r="D186" s="58"/>
      <c r="E186" s="58"/>
      <c r="F186" s="58"/>
      <c r="G186" s="58"/>
      <c r="H186" s="58"/>
      <c r="I186" s="2" t="s">
        <v>61</v>
      </c>
      <c r="J186" s="58"/>
      <c r="K186" s="58"/>
      <c r="L186" s="58"/>
      <c r="M186" s="58"/>
      <c r="N186" s="2"/>
    </row>
    <row r="187" spans="2:14" ht="10.8" customHeight="1" x14ac:dyDescent="0.3">
      <c r="B187" s="58" t="s">
        <v>57</v>
      </c>
      <c r="C187" s="58" t="s">
        <v>111</v>
      </c>
      <c r="D187" s="58">
        <v>3315262</v>
      </c>
      <c r="E187" s="58">
        <v>2</v>
      </c>
      <c r="F187" s="58" t="s">
        <v>59</v>
      </c>
      <c r="G187" s="58">
        <v>0.45</v>
      </c>
      <c r="H187" s="58">
        <v>0.9</v>
      </c>
      <c r="I187" s="2">
        <v>3.95</v>
      </c>
      <c r="J187" s="58" t="s">
        <v>838</v>
      </c>
      <c r="K187" s="58"/>
      <c r="L187" s="58"/>
      <c r="M187" s="58">
        <v>89634001</v>
      </c>
      <c r="N187" s="2"/>
    </row>
    <row r="188" spans="2:14" ht="10.8" customHeight="1" x14ac:dyDescent="0.3">
      <c r="B188" s="58"/>
      <c r="C188" s="58"/>
      <c r="D188" s="58"/>
      <c r="E188" s="58"/>
      <c r="F188" s="58"/>
      <c r="G188" s="58"/>
      <c r="H188" s="58"/>
      <c r="I188" s="2" t="s">
        <v>61</v>
      </c>
      <c r="J188" s="58"/>
      <c r="K188" s="58"/>
      <c r="L188" s="58"/>
      <c r="M188" s="58"/>
      <c r="N188" s="2"/>
    </row>
    <row r="189" spans="2:14" ht="10.8" customHeight="1" x14ac:dyDescent="0.3">
      <c r="B189" s="58" t="s">
        <v>57</v>
      </c>
      <c r="C189" s="58" t="s">
        <v>326</v>
      </c>
      <c r="D189" s="58">
        <v>3268650</v>
      </c>
      <c r="E189" s="58">
        <v>2</v>
      </c>
      <c r="F189" s="58" t="s">
        <v>59</v>
      </c>
      <c r="G189" s="58">
        <v>0.02</v>
      </c>
      <c r="H189" s="58">
        <v>0.04</v>
      </c>
      <c r="I189" s="2">
        <v>0.85</v>
      </c>
      <c r="J189" s="58" t="s">
        <v>710</v>
      </c>
      <c r="K189" s="58"/>
      <c r="L189" s="58"/>
      <c r="M189" s="58">
        <v>81203680</v>
      </c>
      <c r="N189" s="2"/>
    </row>
    <row r="190" spans="2:14" ht="10.8" customHeight="1" x14ac:dyDescent="0.3">
      <c r="B190" s="58"/>
      <c r="C190" s="58"/>
      <c r="D190" s="58"/>
      <c r="E190" s="58"/>
      <c r="F190" s="58"/>
      <c r="G190" s="58"/>
      <c r="H190" s="58"/>
      <c r="I190" s="2" t="s">
        <v>61</v>
      </c>
      <c r="J190" s="58"/>
      <c r="K190" s="58"/>
      <c r="L190" s="58"/>
      <c r="M190" s="58"/>
      <c r="N190" s="2"/>
    </row>
    <row r="191" spans="2:14" ht="10.8" customHeight="1" x14ac:dyDescent="0.3">
      <c r="B191" s="58" t="s">
        <v>57</v>
      </c>
      <c r="C191" s="58" t="s">
        <v>503</v>
      </c>
      <c r="D191" s="58">
        <v>3271537</v>
      </c>
      <c r="E191" s="58">
        <v>1</v>
      </c>
      <c r="F191" s="58" t="s">
        <v>59</v>
      </c>
      <c r="G191" s="58">
        <v>0.15</v>
      </c>
      <c r="H191" s="58">
        <v>0.15</v>
      </c>
      <c r="I191" s="2">
        <v>1.4</v>
      </c>
      <c r="J191" s="58" t="s">
        <v>718</v>
      </c>
      <c r="K191" s="58"/>
      <c r="L191" s="58"/>
      <c r="M191" s="58">
        <v>81828810</v>
      </c>
      <c r="N191" s="2"/>
    </row>
    <row r="192" spans="2:14" ht="10.8" customHeight="1" x14ac:dyDescent="0.3">
      <c r="B192" s="58"/>
      <c r="C192" s="58"/>
      <c r="D192" s="58"/>
      <c r="E192" s="58"/>
      <c r="F192" s="58"/>
      <c r="G192" s="58"/>
      <c r="H192" s="58"/>
      <c r="I192" s="2" t="s">
        <v>61</v>
      </c>
      <c r="J192" s="58"/>
      <c r="K192" s="58"/>
      <c r="L192" s="58"/>
      <c r="M192" s="58"/>
      <c r="N192" s="2"/>
    </row>
    <row r="193" spans="1:14" ht="10.8" customHeight="1" x14ac:dyDescent="0.3">
      <c r="B193" s="58" t="s">
        <v>57</v>
      </c>
      <c r="C193" s="58" t="s">
        <v>839</v>
      </c>
      <c r="D193" s="58">
        <v>3257128</v>
      </c>
      <c r="E193" s="58">
        <v>3</v>
      </c>
      <c r="F193" s="58" t="s">
        <v>59</v>
      </c>
      <c r="G193" s="58">
        <v>0.32</v>
      </c>
      <c r="H193" s="58">
        <v>0.96</v>
      </c>
      <c r="I193" s="2">
        <v>3.45</v>
      </c>
      <c r="J193" s="58" t="s">
        <v>779</v>
      </c>
      <c r="K193" s="58"/>
      <c r="L193" s="58"/>
      <c r="M193" s="58">
        <v>78539367</v>
      </c>
      <c r="N193" s="2"/>
    </row>
    <row r="194" spans="1:14" ht="10.8" customHeight="1" x14ac:dyDescent="0.3">
      <c r="B194" s="58"/>
      <c r="C194" s="58"/>
      <c r="D194" s="58"/>
      <c r="E194" s="58"/>
      <c r="F194" s="58"/>
      <c r="G194" s="58"/>
      <c r="H194" s="58"/>
      <c r="I194" s="2" t="s">
        <v>61</v>
      </c>
      <c r="J194" s="58"/>
      <c r="K194" s="58"/>
      <c r="L194" s="58"/>
      <c r="M194" s="58"/>
      <c r="N194" s="2"/>
    </row>
    <row r="195" spans="1:14" ht="10.8" customHeight="1" x14ac:dyDescent="0.3">
      <c r="B195" s="58" t="s">
        <v>57</v>
      </c>
      <c r="C195" s="58" t="s">
        <v>151</v>
      </c>
      <c r="D195" s="58">
        <v>3336922</v>
      </c>
      <c r="E195" s="58">
        <v>3</v>
      </c>
      <c r="F195" s="58" t="s">
        <v>59</v>
      </c>
      <c r="G195" s="58">
        <v>0.25</v>
      </c>
      <c r="H195" s="58">
        <v>0.74</v>
      </c>
      <c r="I195" s="2">
        <v>0.85</v>
      </c>
      <c r="J195" s="58" t="s">
        <v>707</v>
      </c>
      <c r="K195" s="58"/>
      <c r="L195" s="58"/>
      <c r="M195" s="58">
        <v>88304852</v>
      </c>
      <c r="N195" s="2"/>
    </row>
    <row r="196" spans="1:14" ht="10.8" customHeight="1" x14ac:dyDescent="0.3">
      <c r="B196" s="58"/>
      <c r="C196" s="58"/>
      <c r="D196" s="58"/>
      <c r="E196" s="58"/>
      <c r="F196" s="58"/>
      <c r="G196" s="58"/>
      <c r="H196" s="58"/>
      <c r="I196" s="2" t="s">
        <v>61</v>
      </c>
      <c r="J196" s="58"/>
      <c r="K196" s="58"/>
      <c r="L196" s="58"/>
      <c r="M196" s="58"/>
      <c r="N196" s="2"/>
    </row>
    <row r="197" spans="1:14" ht="18" customHeight="1" x14ac:dyDescent="0.3">
      <c r="B197" s="58" t="s">
        <v>57</v>
      </c>
      <c r="C197" s="58" t="s">
        <v>239</v>
      </c>
      <c r="D197" s="58">
        <v>5053526262907</v>
      </c>
      <c r="E197" s="58">
        <v>2</v>
      </c>
      <c r="F197" s="58" t="s">
        <v>59</v>
      </c>
      <c r="G197" s="58">
        <v>0.2</v>
      </c>
      <c r="H197" s="58">
        <v>0.41</v>
      </c>
      <c r="I197" s="2">
        <v>1.4</v>
      </c>
      <c r="J197" s="58" t="s">
        <v>803</v>
      </c>
      <c r="K197" s="58"/>
      <c r="L197" s="58"/>
      <c r="M197" s="58">
        <v>66081862</v>
      </c>
      <c r="N197" s="2"/>
    </row>
    <row r="198" spans="1:14" ht="10.8" customHeight="1" x14ac:dyDescent="0.3">
      <c r="B198" s="58"/>
      <c r="C198" s="58"/>
      <c r="D198" s="58"/>
      <c r="E198" s="58"/>
      <c r="F198" s="58"/>
      <c r="G198" s="58"/>
      <c r="H198" s="58"/>
      <c r="I198" s="2" t="s">
        <v>61</v>
      </c>
      <c r="J198" s="58"/>
      <c r="K198" s="58"/>
      <c r="L198" s="58"/>
      <c r="M198" s="58"/>
      <c r="N198" s="2"/>
    </row>
    <row r="199" spans="1:14" ht="10.8" customHeight="1" x14ac:dyDescent="0.3">
      <c r="B199" s="58" t="s">
        <v>57</v>
      </c>
      <c r="C199" s="58" t="s">
        <v>432</v>
      </c>
      <c r="D199" s="58">
        <v>3249499</v>
      </c>
      <c r="E199" s="58">
        <v>5</v>
      </c>
      <c r="F199" s="58" t="s">
        <v>59</v>
      </c>
      <c r="G199" s="58">
        <v>0.87</v>
      </c>
      <c r="H199" s="58">
        <v>4.33</v>
      </c>
      <c r="I199" s="2">
        <v>1.95</v>
      </c>
      <c r="J199" s="58" t="s">
        <v>840</v>
      </c>
      <c r="K199" s="58"/>
      <c r="L199" s="58"/>
      <c r="M199" s="58">
        <v>77090707</v>
      </c>
      <c r="N199" s="2"/>
    </row>
    <row r="200" spans="1:14" ht="10.8" customHeight="1" x14ac:dyDescent="0.3">
      <c r="B200" s="58"/>
      <c r="C200" s="58"/>
      <c r="D200" s="58"/>
      <c r="E200" s="58"/>
      <c r="F200" s="58"/>
      <c r="G200" s="58"/>
      <c r="H200" s="58"/>
      <c r="I200" s="2" t="s">
        <v>61</v>
      </c>
      <c r="J200" s="58"/>
      <c r="K200" s="58"/>
      <c r="L200" s="58"/>
      <c r="M200" s="58"/>
      <c r="N200" s="2"/>
    </row>
    <row r="201" spans="1:14" ht="10.8" customHeight="1" x14ac:dyDescent="0.3">
      <c r="B201" s="58" t="s">
        <v>57</v>
      </c>
      <c r="C201" s="58" t="s">
        <v>381</v>
      </c>
      <c r="D201" s="58">
        <v>3043868</v>
      </c>
      <c r="E201" s="58">
        <v>2</v>
      </c>
      <c r="F201" s="58" t="s">
        <v>59</v>
      </c>
      <c r="G201" s="58">
        <v>0.56999999999999995</v>
      </c>
      <c r="H201" s="58">
        <v>1.1299999999999999</v>
      </c>
      <c r="I201" s="2">
        <v>0.9</v>
      </c>
      <c r="J201" s="58" t="s">
        <v>825</v>
      </c>
      <c r="K201" s="58"/>
      <c r="L201" s="58"/>
      <c r="M201" s="58">
        <v>57435913</v>
      </c>
      <c r="N201" s="2"/>
    </row>
    <row r="202" spans="1:14" ht="10.8" customHeight="1" x14ac:dyDescent="0.3">
      <c r="B202" s="58"/>
      <c r="C202" s="58"/>
      <c r="D202" s="58"/>
      <c r="E202" s="58"/>
      <c r="F202" s="58"/>
      <c r="G202" s="58"/>
      <c r="H202" s="58"/>
      <c r="I202" s="2" t="s">
        <v>61</v>
      </c>
      <c r="J202" s="58"/>
      <c r="K202" s="58"/>
      <c r="L202" s="58"/>
      <c r="M202" s="58"/>
      <c r="N202" s="2"/>
    </row>
    <row r="203" spans="1:14" ht="10.8" customHeight="1" x14ac:dyDescent="0.3">
      <c r="B203" s="58" t="s">
        <v>57</v>
      </c>
      <c r="C203" s="58" t="s">
        <v>303</v>
      </c>
      <c r="D203" s="58">
        <v>3270769</v>
      </c>
      <c r="E203" s="58">
        <v>3</v>
      </c>
      <c r="F203" s="58" t="s">
        <v>59</v>
      </c>
      <c r="G203" s="58">
        <v>0.32</v>
      </c>
      <c r="H203" s="58">
        <v>0.95</v>
      </c>
      <c r="I203" s="2">
        <v>1.45</v>
      </c>
      <c r="J203" s="58" t="s">
        <v>786</v>
      </c>
      <c r="K203" s="58"/>
      <c r="L203" s="58"/>
      <c r="M203" s="58">
        <v>81782557</v>
      </c>
      <c r="N203" s="2"/>
    </row>
    <row r="204" spans="1:14" ht="10.8" customHeight="1" x14ac:dyDescent="0.3">
      <c r="B204" s="58"/>
      <c r="C204" s="58"/>
      <c r="D204" s="58"/>
      <c r="E204" s="58"/>
      <c r="F204" s="58"/>
      <c r="G204" s="58"/>
      <c r="H204" s="58"/>
      <c r="I204" s="2" t="s">
        <v>61</v>
      </c>
      <c r="J204" s="58"/>
      <c r="K204" s="58"/>
      <c r="L204" s="58"/>
      <c r="M204" s="58"/>
      <c r="N204" s="2"/>
    </row>
    <row r="205" spans="1:14" ht="18" customHeight="1" x14ac:dyDescent="0.3">
      <c r="A205" s="3">
        <v>45448</v>
      </c>
      <c r="B205" s="58" t="s">
        <v>68</v>
      </c>
      <c r="C205" s="58" t="s">
        <v>182</v>
      </c>
      <c r="D205" s="58">
        <v>5010044007588</v>
      </c>
      <c r="E205" s="58">
        <v>1</v>
      </c>
      <c r="F205" s="58" t="s">
        <v>59</v>
      </c>
      <c r="G205" s="58">
        <v>0.25</v>
      </c>
      <c r="H205" s="58">
        <v>0.25</v>
      </c>
      <c r="I205" s="2">
        <v>1.85</v>
      </c>
      <c r="J205" s="58" t="s">
        <v>801</v>
      </c>
      <c r="K205" s="58"/>
      <c r="L205" s="58"/>
      <c r="M205" s="58">
        <v>85137452</v>
      </c>
      <c r="N205" s="2"/>
    </row>
    <row r="206" spans="1:14" ht="10.8" customHeight="1" x14ac:dyDescent="0.3">
      <c r="B206" s="58"/>
      <c r="C206" s="58"/>
      <c r="D206" s="58"/>
      <c r="E206" s="58"/>
      <c r="F206" s="58"/>
      <c r="G206" s="58"/>
      <c r="H206" s="58"/>
      <c r="I206" s="2" t="s">
        <v>61</v>
      </c>
      <c r="J206" s="58"/>
      <c r="K206" s="58"/>
      <c r="L206" s="58"/>
      <c r="M206" s="58"/>
      <c r="N206" s="2"/>
    </row>
    <row r="207" spans="1:14" ht="10.8" customHeight="1" x14ac:dyDescent="0.3">
      <c r="B207" s="58" t="s">
        <v>68</v>
      </c>
      <c r="C207" s="58" t="s">
        <v>80</v>
      </c>
      <c r="D207" s="58">
        <v>3048979</v>
      </c>
      <c r="E207" s="58">
        <v>2</v>
      </c>
      <c r="F207" s="58" t="s">
        <v>59</v>
      </c>
      <c r="G207" s="58">
        <v>0.09</v>
      </c>
      <c r="H207" s="58">
        <v>0.18</v>
      </c>
      <c r="I207" s="2">
        <v>1.1000000000000001</v>
      </c>
      <c r="J207" s="58" t="s">
        <v>726</v>
      </c>
      <c r="K207" s="58"/>
      <c r="L207" s="58"/>
      <c r="M207" s="58">
        <v>52412171</v>
      </c>
      <c r="N207" s="2"/>
    </row>
    <row r="208" spans="1:14" ht="10.8" customHeight="1" x14ac:dyDescent="0.3">
      <c r="B208" s="58"/>
      <c r="C208" s="58"/>
      <c r="D208" s="58"/>
      <c r="E208" s="58"/>
      <c r="F208" s="58"/>
      <c r="G208" s="58"/>
      <c r="H208" s="58"/>
      <c r="I208" s="2" t="s">
        <v>61</v>
      </c>
      <c r="J208" s="58"/>
      <c r="K208" s="58"/>
      <c r="L208" s="58"/>
      <c r="M208" s="58"/>
      <c r="N208" s="2"/>
    </row>
    <row r="209" spans="2:14" ht="10.8" customHeight="1" x14ac:dyDescent="0.3">
      <c r="B209" s="58" t="s">
        <v>68</v>
      </c>
      <c r="C209" s="58" t="s">
        <v>76</v>
      </c>
      <c r="D209" s="58">
        <v>3063330</v>
      </c>
      <c r="E209" s="58">
        <v>3</v>
      </c>
      <c r="F209" s="58" t="s">
        <v>59</v>
      </c>
      <c r="G209" s="58">
        <v>0.08</v>
      </c>
      <c r="H209" s="58">
        <v>0.24</v>
      </c>
      <c r="I209" s="2">
        <v>1.1000000000000001</v>
      </c>
      <c r="J209" s="58" t="s">
        <v>826</v>
      </c>
      <c r="K209" s="58"/>
      <c r="L209" s="58"/>
      <c r="M209" s="58">
        <v>67880462</v>
      </c>
      <c r="N209" s="2"/>
    </row>
    <row r="210" spans="2:14" ht="10.8" customHeight="1" x14ac:dyDescent="0.3">
      <c r="B210" s="58"/>
      <c r="C210" s="58"/>
      <c r="D210" s="58"/>
      <c r="E210" s="58"/>
      <c r="F210" s="58"/>
      <c r="G210" s="58"/>
      <c r="H210" s="58"/>
      <c r="I210" s="2" t="s">
        <v>61</v>
      </c>
      <c r="J210" s="58"/>
      <c r="K210" s="58"/>
      <c r="L210" s="58"/>
      <c r="M210" s="58"/>
      <c r="N210" s="2"/>
    </row>
    <row r="211" spans="2:14" ht="18" customHeight="1" x14ac:dyDescent="0.3">
      <c r="B211" s="58" t="s">
        <v>68</v>
      </c>
      <c r="C211" s="58" t="s">
        <v>186</v>
      </c>
      <c r="D211" s="58">
        <v>5059512103643</v>
      </c>
      <c r="E211" s="58">
        <v>2</v>
      </c>
      <c r="F211" s="58" t="s">
        <v>59</v>
      </c>
      <c r="G211" s="58">
        <v>0.17</v>
      </c>
      <c r="H211" s="58">
        <v>0.33</v>
      </c>
      <c r="I211" s="2">
        <v>1.1000000000000001</v>
      </c>
      <c r="J211" s="58" t="s">
        <v>726</v>
      </c>
      <c r="K211" s="58"/>
      <c r="L211" s="58"/>
      <c r="M211" s="58">
        <v>87799776</v>
      </c>
      <c r="N211" s="2"/>
    </row>
    <row r="212" spans="2:14" ht="10.8" customHeight="1" x14ac:dyDescent="0.3">
      <c r="B212" s="58"/>
      <c r="C212" s="58"/>
      <c r="D212" s="58"/>
      <c r="E212" s="58"/>
      <c r="F212" s="58"/>
      <c r="G212" s="58"/>
      <c r="H212" s="58"/>
      <c r="I212" s="2" t="s">
        <v>61</v>
      </c>
      <c r="J212" s="58"/>
      <c r="K212" s="58"/>
      <c r="L212" s="58"/>
      <c r="M212" s="58"/>
      <c r="N212" s="2"/>
    </row>
    <row r="213" spans="2:14" ht="18" customHeight="1" x14ac:dyDescent="0.3">
      <c r="B213" s="58" t="s">
        <v>68</v>
      </c>
      <c r="C213" s="58" t="s">
        <v>128</v>
      </c>
      <c r="D213" s="58">
        <v>5054775347735</v>
      </c>
      <c r="E213" s="58">
        <v>6</v>
      </c>
      <c r="F213" s="58" t="s">
        <v>59</v>
      </c>
      <c r="G213" s="58">
        <v>0.23</v>
      </c>
      <c r="H213" s="58">
        <v>1.37</v>
      </c>
      <c r="I213" s="2">
        <v>1.45</v>
      </c>
      <c r="J213" s="58" t="s">
        <v>778</v>
      </c>
      <c r="K213" s="58"/>
      <c r="L213" s="58"/>
      <c r="M213" s="58">
        <v>80568485</v>
      </c>
      <c r="N213" s="2"/>
    </row>
    <row r="214" spans="2:14" ht="10.8" customHeight="1" x14ac:dyDescent="0.3">
      <c r="B214" s="58"/>
      <c r="C214" s="58"/>
      <c r="D214" s="58"/>
      <c r="E214" s="58"/>
      <c r="F214" s="58"/>
      <c r="G214" s="58"/>
      <c r="H214" s="58"/>
      <c r="I214" s="2" t="s">
        <v>61</v>
      </c>
      <c r="J214" s="58"/>
      <c r="K214" s="58"/>
      <c r="L214" s="58"/>
      <c r="M214" s="58"/>
      <c r="N214" s="2"/>
    </row>
    <row r="215" spans="2:14" ht="18" customHeight="1" x14ac:dyDescent="0.3">
      <c r="B215" s="58" t="s">
        <v>68</v>
      </c>
      <c r="C215" s="58" t="s">
        <v>330</v>
      </c>
      <c r="D215" s="58">
        <v>5057967342082</v>
      </c>
      <c r="E215" s="58">
        <v>5</v>
      </c>
      <c r="F215" s="58" t="s">
        <v>59</v>
      </c>
      <c r="G215" s="58">
        <v>0.51</v>
      </c>
      <c r="H215" s="58">
        <v>2.54</v>
      </c>
      <c r="I215" s="2">
        <v>1.3</v>
      </c>
      <c r="J215" s="58" t="s">
        <v>841</v>
      </c>
      <c r="K215" s="58"/>
      <c r="L215" s="58"/>
      <c r="M215" s="58">
        <v>86489079</v>
      </c>
      <c r="N215" s="2"/>
    </row>
    <row r="216" spans="2:14" ht="10.8" customHeight="1" x14ac:dyDescent="0.3">
      <c r="B216" s="58"/>
      <c r="C216" s="58"/>
      <c r="D216" s="58"/>
      <c r="E216" s="58"/>
      <c r="F216" s="58"/>
      <c r="G216" s="58"/>
      <c r="H216" s="58"/>
      <c r="I216" s="2" t="s">
        <v>61</v>
      </c>
      <c r="J216" s="58"/>
      <c r="K216" s="58"/>
      <c r="L216" s="58"/>
      <c r="M216" s="58"/>
      <c r="N216" s="2"/>
    </row>
    <row r="217" spans="2:14" ht="18" customHeight="1" x14ac:dyDescent="0.3">
      <c r="B217" s="58" t="s">
        <v>68</v>
      </c>
      <c r="C217" s="58" t="s">
        <v>437</v>
      </c>
      <c r="D217" s="58">
        <v>5010044000039</v>
      </c>
      <c r="E217" s="58">
        <v>1</v>
      </c>
      <c r="F217" s="58" t="s">
        <v>59</v>
      </c>
      <c r="G217" s="58">
        <v>0.82</v>
      </c>
      <c r="H217" s="58">
        <v>0.82</v>
      </c>
      <c r="I217" s="2">
        <v>1.4</v>
      </c>
      <c r="J217" s="58" t="s">
        <v>842</v>
      </c>
      <c r="K217" s="58"/>
      <c r="L217" s="58"/>
      <c r="M217" s="58">
        <v>50606947</v>
      </c>
      <c r="N217" s="2"/>
    </row>
    <row r="218" spans="2:14" ht="10.8" customHeight="1" x14ac:dyDescent="0.3">
      <c r="B218" s="58"/>
      <c r="C218" s="58"/>
      <c r="D218" s="58"/>
      <c r="E218" s="58"/>
      <c r="F218" s="58"/>
      <c r="G218" s="58"/>
      <c r="H218" s="58"/>
      <c r="I218" s="2" t="s">
        <v>61</v>
      </c>
      <c r="J218" s="58"/>
      <c r="K218" s="58"/>
      <c r="L218" s="58"/>
      <c r="M218" s="58"/>
      <c r="N218" s="2"/>
    </row>
    <row r="219" spans="2:14" ht="18" customHeight="1" x14ac:dyDescent="0.3">
      <c r="B219" s="58" t="s">
        <v>68</v>
      </c>
      <c r="C219" s="58" t="s">
        <v>483</v>
      </c>
      <c r="D219" s="58">
        <v>5000119903655</v>
      </c>
      <c r="E219" s="58">
        <v>3</v>
      </c>
      <c r="F219" s="58" t="s">
        <v>59</v>
      </c>
      <c r="G219" s="58">
        <v>0.23</v>
      </c>
      <c r="H219" s="58">
        <v>0.68</v>
      </c>
      <c r="I219" s="2">
        <v>0.8</v>
      </c>
      <c r="J219" s="58" t="s">
        <v>787</v>
      </c>
      <c r="K219" s="58"/>
      <c r="L219" s="58"/>
      <c r="M219" s="58">
        <v>51272256</v>
      </c>
      <c r="N219" s="2"/>
    </row>
    <row r="220" spans="2:14" ht="10.8" customHeight="1" x14ac:dyDescent="0.3">
      <c r="B220" s="58"/>
      <c r="C220" s="58"/>
      <c r="D220" s="58"/>
      <c r="E220" s="58"/>
      <c r="F220" s="58"/>
      <c r="G220" s="58"/>
      <c r="H220" s="58"/>
      <c r="I220" s="2" t="s">
        <v>61</v>
      </c>
      <c r="J220" s="58"/>
      <c r="K220" s="58"/>
      <c r="L220" s="58"/>
      <c r="M220" s="58"/>
      <c r="N220" s="2"/>
    </row>
    <row r="221" spans="2:14" ht="18" customHeight="1" x14ac:dyDescent="0.3">
      <c r="B221" s="58" t="s">
        <v>68</v>
      </c>
      <c r="C221" s="58" t="s">
        <v>140</v>
      </c>
      <c r="D221" s="58">
        <v>5010044005577</v>
      </c>
      <c r="E221" s="58">
        <v>1</v>
      </c>
      <c r="F221" s="58" t="s">
        <v>59</v>
      </c>
      <c r="G221" s="58">
        <v>0.3</v>
      </c>
      <c r="H221" s="58">
        <v>0.3</v>
      </c>
      <c r="I221" s="2">
        <v>1.85</v>
      </c>
      <c r="J221" s="58" t="s">
        <v>801</v>
      </c>
      <c r="K221" s="58"/>
      <c r="L221" s="58"/>
      <c r="M221" s="58">
        <v>78775835</v>
      </c>
      <c r="N221" s="2"/>
    </row>
    <row r="222" spans="2:14" ht="10.8" customHeight="1" x14ac:dyDescent="0.3">
      <c r="B222" s="58"/>
      <c r="C222" s="58"/>
      <c r="D222" s="58"/>
      <c r="E222" s="58"/>
      <c r="F222" s="58"/>
      <c r="G222" s="58"/>
      <c r="H222" s="58"/>
      <c r="I222" s="2" t="s">
        <v>61</v>
      </c>
      <c r="J222" s="58"/>
      <c r="K222" s="58"/>
      <c r="L222" s="58"/>
      <c r="M222" s="58"/>
      <c r="N222" s="2"/>
    </row>
    <row r="223" spans="2:14" ht="18" customHeight="1" x14ac:dyDescent="0.3">
      <c r="B223" s="58" t="s">
        <v>68</v>
      </c>
      <c r="C223" s="58" t="s">
        <v>184</v>
      </c>
      <c r="D223" s="58">
        <v>5052003232372</v>
      </c>
      <c r="E223" s="58">
        <v>3</v>
      </c>
      <c r="F223" s="58" t="s">
        <v>59</v>
      </c>
      <c r="G223" s="58">
        <v>0.23</v>
      </c>
      <c r="H223" s="58">
        <v>0.68</v>
      </c>
      <c r="I223" s="2">
        <v>0.8</v>
      </c>
      <c r="J223" s="58" t="s">
        <v>766</v>
      </c>
      <c r="K223" s="58"/>
      <c r="L223" s="58"/>
      <c r="M223" s="58">
        <v>60100332</v>
      </c>
      <c r="N223" s="2"/>
    </row>
    <row r="224" spans="2:14" ht="10.8" customHeight="1" x14ac:dyDescent="0.3">
      <c r="B224" s="58"/>
      <c r="C224" s="58"/>
      <c r="D224" s="58"/>
      <c r="E224" s="58"/>
      <c r="F224" s="58"/>
      <c r="G224" s="58"/>
      <c r="H224" s="58"/>
      <c r="I224" s="2" t="s">
        <v>61</v>
      </c>
      <c r="J224" s="58"/>
      <c r="K224" s="58"/>
      <c r="L224" s="58"/>
      <c r="M224" s="58"/>
      <c r="N224" s="2"/>
    </row>
    <row r="225" spans="1:14" ht="10.8" customHeight="1" x14ac:dyDescent="0.3">
      <c r="B225" s="58" t="s">
        <v>68</v>
      </c>
      <c r="C225" s="58" t="s">
        <v>295</v>
      </c>
      <c r="D225" s="58">
        <v>5010003000339</v>
      </c>
      <c r="E225" s="58">
        <v>4</v>
      </c>
      <c r="F225" s="58" t="s">
        <v>59</v>
      </c>
      <c r="G225" s="58">
        <v>0.81</v>
      </c>
      <c r="H225" s="58">
        <v>3.24</v>
      </c>
      <c r="I225" s="2">
        <v>1.39</v>
      </c>
      <c r="J225" s="58" t="s">
        <v>843</v>
      </c>
      <c r="K225" s="58"/>
      <c r="L225" s="58"/>
      <c r="M225" s="58">
        <v>50994601</v>
      </c>
      <c r="N225" s="2"/>
    </row>
    <row r="226" spans="1:14" ht="10.8" customHeight="1" x14ac:dyDescent="0.3">
      <c r="B226" s="58"/>
      <c r="C226" s="58"/>
      <c r="D226" s="58"/>
      <c r="E226" s="58"/>
      <c r="F226" s="58"/>
      <c r="G226" s="58"/>
      <c r="H226" s="58"/>
      <c r="I226" s="2" t="s">
        <v>61</v>
      </c>
      <c r="J226" s="58"/>
      <c r="K226" s="58"/>
      <c r="L226" s="58"/>
      <c r="M226" s="58"/>
      <c r="N226" s="2"/>
    </row>
    <row r="227" spans="1:14" ht="18" customHeight="1" x14ac:dyDescent="0.3">
      <c r="B227" s="58" t="s">
        <v>83</v>
      </c>
      <c r="C227" s="58" t="s">
        <v>546</v>
      </c>
      <c r="D227" s="58">
        <v>5053947083266</v>
      </c>
      <c r="E227" s="58">
        <v>1</v>
      </c>
      <c r="F227" s="58" t="s">
        <v>59</v>
      </c>
      <c r="G227" s="58">
        <v>0.59</v>
      </c>
      <c r="H227" s="58">
        <v>0.59</v>
      </c>
      <c r="I227" s="2">
        <v>4.5999999999999996</v>
      </c>
      <c r="J227" s="58" t="s">
        <v>720</v>
      </c>
      <c r="K227" s="58"/>
      <c r="L227" s="58"/>
      <c r="M227" s="58">
        <v>73780698</v>
      </c>
      <c r="N227" s="2"/>
    </row>
    <row r="228" spans="1:14" ht="10.8" customHeight="1" x14ac:dyDescent="0.3">
      <c r="B228" s="58"/>
      <c r="C228" s="58"/>
      <c r="D228" s="58"/>
      <c r="E228" s="58"/>
      <c r="F228" s="58"/>
      <c r="G228" s="58"/>
      <c r="H228" s="58"/>
      <c r="I228" s="2" t="s">
        <v>61</v>
      </c>
      <c r="J228" s="58"/>
      <c r="K228" s="58"/>
      <c r="L228" s="58"/>
      <c r="M228" s="58"/>
      <c r="N228" s="2"/>
    </row>
    <row r="229" spans="1:14" ht="10.8" customHeight="1" x14ac:dyDescent="0.3">
      <c r="B229" s="58" t="s">
        <v>83</v>
      </c>
      <c r="C229" s="58" t="s">
        <v>271</v>
      </c>
      <c r="D229" s="58">
        <v>3057124</v>
      </c>
      <c r="E229" s="58">
        <v>1</v>
      </c>
      <c r="F229" s="58" t="s">
        <v>59</v>
      </c>
      <c r="G229" s="58">
        <v>0.25</v>
      </c>
      <c r="H229" s="58">
        <v>0.25</v>
      </c>
      <c r="I229" s="2">
        <v>3.25</v>
      </c>
      <c r="J229" s="58" t="s">
        <v>795</v>
      </c>
      <c r="K229" s="58"/>
      <c r="L229" s="58"/>
      <c r="M229" s="58">
        <v>55184792</v>
      </c>
      <c r="N229" s="2"/>
    </row>
    <row r="230" spans="1:14" ht="10.8" customHeight="1" x14ac:dyDescent="0.3">
      <c r="B230" s="58"/>
      <c r="C230" s="58"/>
      <c r="D230" s="58"/>
      <c r="E230" s="58"/>
      <c r="F230" s="58"/>
      <c r="G230" s="58"/>
      <c r="H230" s="58"/>
      <c r="I230" s="2" t="s">
        <v>61</v>
      </c>
      <c r="J230" s="58"/>
      <c r="K230" s="58"/>
      <c r="L230" s="58"/>
      <c r="M230" s="58"/>
      <c r="N230" s="2"/>
    </row>
    <row r="231" spans="1:14" ht="18" customHeight="1" x14ac:dyDescent="0.3">
      <c r="B231" s="58" t="s">
        <v>83</v>
      </c>
      <c r="C231" s="58" t="s">
        <v>93</v>
      </c>
      <c r="D231" s="58">
        <v>5059697704420</v>
      </c>
      <c r="E231" s="58">
        <v>5</v>
      </c>
      <c r="F231" s="58" t="s">
        <v>59</v>
      </c>
      <c r="G231" s="58">
        <v>0.32</v>
      </c>
      <c r="H231" s="58">
        <v>1.59</v>
      </c>
      <c r="I231" s="2">
        <v>3.1</v>
      </c>
      <c r="J231" s="58" t="s">
        <v>844</v>
      </c>
      <c r="K231" s="58"/>
      <c r="L231" s="58"/>
      <c r="M231" s="58">
        <v>92435716</v>
      </c>
      <c r="N231" s="2"/>
    </row>
    <row r="232" spans="1:14" ht="10.8" customHeight="1" x14ac:dyDescent="0.3">
      <c r="B232" s="58"/>
      <c r="C232" s="58"/>
      <c r="D232" s="58"/>
      <c r="E232" s="58"/>
      <c r="F232" s="58"/>
      <c r="G232" s="58"/>
      <c r="H232" s="58"/>
      <c r="I232" s="2" t="s">
        <v>61</v>
      </c>
      <c r="J232" s="58"/>
      <c r="K232" s="58"/>
      <c r="L232" s="58"/>
      <c r="M232" s="58"/>
      <c r="N232" s="2"/>
    </row>
    <row r="233" spans="1:14" ht="10.8" customHeight="1" x14ac:dyDescent="0.3">
      <c r="B233" s="58" t="s">
        <v>83</v>
      </c>
      <c r="C233" s="58" t="s">
        <v>476</v>
      </c>
      <c r="D233" s="58">
        <v>3038536</v>
      </c>
      <c r="E233" s="58">
        <v>1</v>
      </c>
      <c r="F233" s="58" t="s">
        <v>59</v>
      </c>
      <c r="G233" s="58">
        <v>0.2</v>
      </c>
      <c r="H233" s="58">
        <v>0.2</v>
      </c>
      <c r="I233" s="2">
        <v>2.75</v>
      </c>
      <c r="J233" s="58" t="s">
        <v>845</v>
      </c>
      <c r="K233" s="58"/>
      <c r="L233" s="58"/>
      <c r="M233" s="58">
        <v>56698597</v>
      </c>
      <c r="N233" s="2"/>
    </row>
    <row r="234" spans="1:14" ht="10.8" customHeight="1" x14ac:dyDescent="0.3">
      <c r="B234" s="58"/>
      <c r="C234" s="58"/>
      <c r="D234" s="58"/>
      <c r="E234" s="58"/>
      <c r="F234" s="58"/>
      <c r="G234" s="58"/>
      <c r="H234" s="58"/>
      <c r="I234" s="2" t="s">
        <v>61</v>
      </c>
      <c r="J234" s="58"/>
      <c r="K234" s="58"/>
      <c r="L234" s="58"/>
      <c r="M234" s="58"/>
      <c r="N234" s="2"/>
    </row>
    <row r="235" spans="1:14" ht="10.8" customHeight="1" x14ac:dyDescent="0.3">
      <c r="B235" s="58" t="s">
        <v>83</v>
      </c>
      <c r="C235" s="58" t="s">
        <v>233</v>
      </c>
      <c r="D235" s="58">
        <v>3041741</v>
      </c>
      <c r="E235" s="58">
        <v>1</v>
      </c>
      <c r="F235" s="58" t="s">
        <v>59</v>
      </c>
      <c r="G235" s="58">
        <v>0.18</v>
      </c>
      <c r="H235" s="58">
        <v>0.18</v>
      </c>
      <c r="I235" s="2">
        <v>2.85</v>
      </c>
      <c r="J235" s="58" t="s">
        <v>775</v>
      </c>
      <c r="K235" s="58"/>
      <c r="L235" s="58"/>
      <c r="M235" s="58">
        <v>57815055</v>
      </c>
      <c r="N235" s="2"/>
    </row>
    <row r="236" spans="1:14" ht="10.8" customHeight="1" x14ac:dyDescent="0.3">
      <c r="B236" s="58"/>
      <c r="C236" s="58"/>
      <c r="D236" s="58"/>
      <c r="E236" s="58"/>
      <c r="F236" s="58"/>
      <c r="G236" s="58"/>
      <c r="H236" s="58"/>
      <c r="I236" s="2" t="s">
        <v>61</v>
      </c>
      <c r="J236" s="58"/>
      <c r="K236" s="58"/>
      <c r="L236" s="58"/>
      <c r="M236" s="58"/>
      <c r="N236" s="2"/>
    </row>
    <row r="237" spans="1:14" ht="10.8" customHeight="1" x14ac:dyDescent="0.3">
      <c r="A237" s="3">
        <v>45449</v>
      </c>
      <c r="B237" s="58" t="s">
        <v>83</v>
      </c>
      <c r="C237" s="58" t="s">
        <v>135</v>
      </c>
      <c r="D237" s="58">
        <v>3297537</v>
      </c>
      <c r="E237" s="58">
        <v>2</v>
      </c>
      <c r="F237" s="58" t="s">
        <v>59</v>
      </c>
      <c r="G237" s="58">
        <v>0.2</v>
      </c>
      <c r="H237" s="58">
        <v>0.4</v>
      </c>
      <c r="I237" s="2">
        <v>3</v>
      </c>
      <c r="J237" s="58" t="s">
        <v>794</v>
      </c>
      <c r="K237" s="58"/>
      <c r="L237" s="58"/>
      <c r="M237" s="58">
        <v>87228497</v>
      </c>
      <c r="N237" s="2"/>
    </row>
    <row r="238" spans="1:14" ht="10.8" customHeight="1" x14ac:dyDescent="0.3">
      <c r="B238" s="58"/>
      <c r="C238" s="58"/>
      <c r="D238" s="58"/>
      <c r="E238" s="58"/>
      <c r="F238" s="58"/>
      <c r="G238" s="58"/>
      <c r="H238" s="58"/>
      <c r="I238" s="2" t="s">
        <v>61</v>
      </c>
      <c r="J238" s="58"/>
      <c r="K238" s="58"/>
      <c r="L238" s="58"/>
      <c r="M238" s="58"/>
      <c r="N238" s="2"/>
    </row>
    <row r="239" spans="1:14" ht="18" customHeight="1" x14ac:dyDescent="0.3">
      <c r="B239" s="58" t="s">
        <v>83</v>
      </c>
      <c r="C239" s="58" t="s">
        <v>308</v>
      </c>
      <c r="D239" s="58">
        <v>5057753894634</v>
      </c>
      <c r="E239" s="58">
        <v>5</v>
      </c>
      <c r="F239" s="58" t="s">
        <v>59</v>
      </c>
      <c r="G239" s="58">
        <v>0.27</v>
      </c>
      <c r="H239" s="58">
        <v>1.35</v>
      </c>
      <c r="I239" s="2">
        <v>3.25</v>
      </c>
      <c r="J239" s="58" t="s">
        <v>846</v>
      </c>
      <c r="K239" s="58"/>
      <c r="L239" s="58"/>
      <c r="M239" s="58">
        <v>87898405</v>
      </c>
      <c r="N239" s="2"/>
    </row>
    <row r="240" spans="1:14" ht="10.8" customHeight="1" x14ac:dyDescent="0.3">
      <c r="B240" s="58"/>
      <c r="C240" s="58"/>
      <c r="D240" s="58"/>
      <c r="E240" s="58"/>
      <c r="F240" s="58"/>
      <c r="G240" s="58"/>
      <c r="H240" s="58"/>
      <c r="I240" s="2" t="s">
        <v>61</v>
      </c>
      <c r="J240" s="58"/>
      <c r="K240" s="58"/>
      <c r="L240" s="58"/>
      <c r="M240" s="58"/>
      <c r="N240" s="2"/>
    </row>
    <row r="241" spans="2:14" ht="18" customHeight="1" x14ac:dyDescent="0.3">
      <c r="B241" s="58" t="s">
        <v>83</v>
      </c>
      <c r="C241" s="58" t="s">
        <v>131</v>
      </c>
      <c r="D241" s="58">
        <v>8713108000835</v>
      </c>
      <c r="E241" s="58">
        <v>2</v>
      </c>
      <c r="F241" s="58" t="s">
        <v>59</v>
      </c>
      <c r="G241" s="58">
        <v>0.62</v>
      </c>
      <c r="H241" s="58">
        <v>1.23</v>
      </c>
      <c r="I241" s="2">
        <v>4.25</v>
      </c>
      <c r="J241" s="58" t="s">
        <v>805</v>
      </c>
      <c r="K241" s="58"/>
      <c r="L241" s="58"/>
      <c r="M241" s="58">
        <v>91890304</v>
      </c>
      <c r="N241" s="2"/>
    </row>
    <row r="242" spans="2:14" ht="10.8" customHeight="1" x14ac:dyDescent="0.3">
      <c r="B242" s="58"/>
      <c r="C242" s="58"/>
      <c r="D242" s="58"/>
      <c r="E242" s="58"/>
      <c r="F242" s="58"/>
      <c r="G242" s="58"/>
      <c r="H242" s="58"/>
      <c r="I242" s="2" t="s">
        <v>61</v>
      </c>
      <c r="J242" s="58"/>
      <c r="K242" s="58"/>
      <c r="L242" s="58"/>
      <c r="M242" s="58"/>
      <c r="N242" s="2"/>
    </row>
    <row r="243" spans="2:14" ht="18" customHeight="1" x14ac:dyDescent="0.3">
      <c r="B243" s="58" t="s">
        <v>83</v>
      </c>
      <c r="C243" s="58" t="s">
        <v>222</v>
      </c>
      <c r="D243" s="58">
        <v>5057753897697</v>
      </c>
      <c r="E243" s="58">
        <v>1</v>
      </c>
      <c r="F243" s="58" t="s">
        <v>59</v>
      </c>
      <c r="G243" s="58">
        <v>7.0000000000000007E-2</v>
      </c>
      <c r="H243" s="58">
        <v>7.0000000000000007E-2</v>
      </c>
      <c r="I243" s="2">
        <v>1.3</v>
      </c>
      <c r="J243" s="58" t="s">
        <v>718</v>
      </c>
      <c r="K243" s="58"/>
      <c r="L243" s="58"/>
      <c r="M243" s="58">
        <v>87796290</v>
      </c>
      <c r="N243" s="2"/>
    </row>
    <row r="244" spans="2:14" ht="10.8" customHeight="1" x14ac:dyDescent="0.3">
      <c r="B244" s="58"/>
      <c r="C244" s="58"/>
      <c r="D244" s="58"/>
      <c r="E244" s="58"/>
      <c r="F244" s="58"/>
      <c r="G244" s="58"/>
      <c r="H244" s="58"/>
      <c r="I244" s="2" t="s">
        <v>61</v>
      </c>
      <c r="J244" s="58"/>
      <c r="K244" s="58"/>
      <c r="L244" s="58"/>
      <c r="M244" s="58"/>
      <c r="N244" s="2"/>
    </row>
    <row r="245" spans="2:14" ht="18" customHeight="1" x14ac:dyDescent="0.3">
      <c r="B245" s="58" t="s">
        <v>83</v>
      </c>
      <c r="C245" s="58" t="s">
        <v>154</v>
      </c>
      <c r="D245" s="58">
        <v>5052004793773</v>
      </c>
      <c r="E245" s="58">
        <v>1</v>
      </c>
      <c r="F245" s="58" t="s">
        <v>59</v>
      </c>
      <c r="G245" s="58">
        <v>0.17</v>
      </c>
      <c r="H245" s="58">
        <v>0.17</v>
      </c>
      <c r="I245" s="2">
        <v>2.2000000000000002</v>
      </c>
      <c r="J245" s="58" t="s">
        <v>770</v>
      </c>
      <c r="K245" s="58"/>
      <c r="L245" s="58"/>
      <c r="M245" s="58">
        <v>65969309</v>
      </c>
      <c r="N245" s="2"/>
    </row>
    <row r="246" spans="2:14" ht="10.8" customHeight="1" x14ac:dyDescent="0.3">
      <c r="B246" s="58"/>
      <c r="C246" s="58"/>
      <c r="D246" s="58"/>
      <c r="E246" s="58"/>
      <c r="F246" s="58"/>
      <c r="G246" s="58"/>
      <c r="H246" s="58"/>
      <c r="I246" s="2" t="s">
        <v>61</v>
      </c>
      <c r="J246" s="58"/>
      <c r="K246" s="58"/>
      <c r="L246" s="58"/>
      <c r="M246" s="58"/>
      <c r="N246" s="2"/>
    </row>
    <row r="247" spans="2:14" ht="18" customHeight="1" x14ac:dyDescent="0.3">
      <c r="B247" s="58" t="s">
        <v>83</v>
      </c>
      <c r="C247" s="58" t="s">
        <v>88</v>
      </c>
      <c r="D247" s="58">
        <v>5059697762635</v>
      </c>
      <c r="E247" s="58">
        <v>1</v>
      </c>
      <c r="F247" s="58" t="s">
        <v>59</v>
      </c>
      <c r="G247" s="58">
        <v>0.25</v>
      </c>
      <c r="H247" s="58">
        <v>0.25</v>
      </c>
      <c r="I247" s="2">
        <v>2.15</v>
      </c>
      <c r="J247" s="58" t="s">
        <v>847</v>
      </c>
      <c r="K247" s="58"/>
      <c r="L247" s="58"/>
      <c r="M247" s="58">
        <v>92438068</v>
      </c>
      <c r="N247" s="2"/>
    </row>
    <row r="248" spans="2:14" ht="10.8" customHeight="1" x14ac:dyDescent="0.3">
      <c r="B248" s="58"/>
      <c r="C248" s="58"/>
      <c r="D248" s="58"/>
      <c r="E248" s="58"/>
      <c r="F248" s="58"/>
      <c r="G248" s="58"/>
      <c r="H248" s="58"/>
      <c r="I248" s="2" t="s">
        <v>61</v>
      </c>
      <c r="J248" s="58"/>
      <c r="K248" s="58"/>
      <c r="L248" s="58"/>
      <c r="M248" s="58"/>
      <c r="N248" s="2"/>
    </row>
    <row r="249" spans="2:14" ht="18" customHeight="1" x14ac:dyDescent="0.3">
      <c r="B249" s="58" t="s">
        <v>68</v>
      </c>
      <c r="C249" s="58" t="s">
        <v>848</v>
      </c>
      <c r="D249" s="58">
        <v>5010044009384</v>
      </c>
      <c r="E249" s="58">
        <v>2</v>
      </c>
      <c r="F249" s="58" t="s">
        <v>59</v>
      </c>
      <c r="G249" s="58">
        <v>0.24</v>
      </c>
      <c r="H249" s="58">
        <v>0.47</v>
      </c>
      <c r="I249" s="2">
        <v>2.85</v>
      </c>
      <c r="J249" s="58" t="s">
        <v>794</v>
      </c>
      <c r="K249" s="58"/>
      <c r="L249" s="58"/>
      <c r="M249" s="58">
        <v>89240835</v>
      </c>
      <c r="N249" s="2"/>
    </row>
    <row r="250" spans="2:14" ht="10.8" customHeight="1" x14ac:dyDescent="0.3">
      <c r="B250" s="58"/>
      <c r="C250" s="58"/>
      <c r="D250" s="58"/>
      <c r="E250" s="58"/>
      <c r="F250" s="58"/>
      <c r="G250" s="58"/>
      <c r="H250" s="58"/>
      <c r="I250" s="2" t="s">
        <v>61</v>
      </c>
      <c r="J250" s="58"/>
      <c r="K250" s="58"/>
      <c r="L250" s="58"/>
      <c r="M250" s="58"/>
      <c r="N250" s="2"/>
    </row>
    <row r="251" spans="2:14" ht="18" customHeight="1" x14ac:dyDescent="0.3">
      <c r="B251" s="58" t="s">
        <v>68</v>
      </c>
      <c r="C251" s="58" t="s">
        <v>849</v>
      </c>
      <c r="D251" s="58">
        <v>5018374525383</v>
      </c>
      <c r="E251" s="58">
        <v>1</v>
      </c>
      <c r="F251" s="58" t="s">
        <v>59</v>
      </c>
      <c r="G251" s="58">
        <v>0.74</v>
      </c>
      <c r="H251" s="58">
        <v>0.74</v>
      </c>
      <c r="I251" s="2">
        <v>8.5</v>
      </c>
      <c r="J251" s="58" t="s">
        <v>850</v>
      </c>
      <c r="K251" s="58"/>
      <c r="L251" s="58"/>
      <c r="M251" s="58">
        <v>51849767</v>
      </c>
      <c r="N251" s="2"/>
    </row>
    <row r="252" spans="2:14" ht="10.8" customHeight="1" x14ac:dyDescent="0.3">
      <c r="B252" s="58"/>
      <c r="C252" s="58"/>
      <c r="D252" s="58"/>
      <c r="E252" s="58"/>
      <c r="F252" s="58"/>
      <c r="G252" s="58"/>
      <c r="H252" s="58"/>
      <c r="I252" s="2" t="s">
        <v>61</v>
      </c>
      <c r="J252" s="58"/>
      <c r="K252" s="58"/>
      <c r="L252" s="58"/>
      <c r="M252" s="58"/>
      <c r="N252" s="2"/>
    </row>
    <row r="253" spans="2:14" ht="18" customHeight="1" x14ac:dyDescent="0.3">
      <c r="B253" s="58" t="s">
        <v>68</v>
      </c>
      <c r="C253" s="58" t="s">
        <v>437</v>
      </c>
      <c r="D253" s="58">
        <v>5010044000039</v>
      </c>
      <c r="E253" s="58">
        <v>3</v>
      </c>
      <c r="F253" s="58" t="s">
        <v>59</v>
      </c>
      <c r="G253" s="58">
        <v>0.82</v>
      </c>
      <c r="H253" s="58">
        <v>2.4500000000000002</v>
      </c>
      <c r="I253" s="2">
        <v>1.4</v>
      </c>
      <c r="J253" s="58" t="s">
        <v>851</v>
      </c>
      <c r="K253" s="58"/>
      <c r="L253" s="58"/>
      <c r="M253" s="58">
        <v>50606947</v>
      </c>
      <c r="N253" s="2"/>
    </row>
    <row r="254" spans="2:14" ht="10.8" customHeight="1" x14ac:dyDescent="0.3">
      <c r="B254" s="58"/>
      <c r="C254" s="58"/>
      <c r="D254" s="58"/>
      <c r="E254" s="58"/>
      <c r="F254" s="58"/>
      <c r="G254" s="58"/>
      <c r="H254" s="58"/>
      <c r="I254" s="2" t="s">
        <v>61</v>
      </c>
      <c r="J254" s="58"/>
      <c r="K254" s="58"/>
      <c r="L254" s="58"/>
      <c r="M254" s="58"/>
      <c r="N254" s="2"/>
    </row>
    <row r="255" spans="2:14" ht="18" customHeight="1" x14ac:dyDescent="0.3">
      <c r="B255" s="58" t="s">
        <v>68</v>
      </c>
      <c r="C255" s="58" t="s">
        <v>852</v>
      </c>
      <c r="D255" s="58">
        <v>5059697685743</v>
      </c>
      <c r="E255" s="58">
        <v>1</v>
      </c>
      <c r="F255" s="58" t="s">
        <v>59</v>
      </c>
      <c r="G255" s="58">
        <v>0.36</v>
      </c>
      <c r="H255" s="58">
        <v>0.36</v>
      </c>
      <c r="I255" s="2">
        <v>4.5</v>
      </c>
      <c r="J255" s="58" t="s">
        <v>853</v>
      </c>
      <c r="K255" s="58"/>
      <c r="L255" s="58"/>
      <c r="M255" s="58">
        <v>90719972</v>
      </c>
      <c r="N255" s="2"/>
    </row>
    <row r="256" spans="2:14" ht="10.8" customHeight="1" x14ac:dyDescent="0.3">
      <c r="B256" s="58"/>
      <c r="C256" s="58"/>
      <c r="D256" s="58"/>
      <c r="E256" s="58"/>
      <c r="F256" s="58"/>
      <c r="G256" s="58"/>
      <c r="H256" s="58"/>
      <c r="I256" s="2" t="s">
        <v>61</v>
      </c>
      <c r="J256" s="58"/>
      <c r="K256" s="58"/>
      <c r="L256" s="58"/>
      <c r="M256" s="58"/>
      <c r="N256" s="2"/>
    </row>
    <row r="257" spans="2:14" ht="18" customHeight="1" x14ac:dyDescent="0.3">
      <c r="B257" s="58" t="s">
        <v>68</v>
      </c>
      <c r="C257" s="58" t="s">
        <v>224</v>
      </c>
      <c r="D257" s="58">
        <v>5054268028660</v>
      </c>
      <c r="E257" s="58">
        <v>1</v>
      </c>
      <c r="F257" s="58" t="s">
        <v>59</v>
      </c>
      <c r="G257" s="58">
        <v>0.46</v>
      </c>
      <c r="H257" s="58">
        <v>0.46</v>
      </c>
      <c r="I257" s="2">
        <v>1.3</v>
      </c>
      <c r="J257" s="58" t="s">
        <v>718</v>
      </c>
      <c r="K257" s="58"/>
      <c r="L257" s="58"/>
      <c r="M257" s="58">
        <v>76298245</v>
      </c>
      <c r="N257" s="2"/>
    </row>
    <row r="258" spans="2:14" ht="10.8" customHeight="1" x14ac:dyDescent="0.3">
      <c r="B258" s="58"/>
      <c r="C258" s="58"/>
      <c r="D258" s="58"/>
      <c r="E258" s="58"/>
      <c r="F258" s="58"/>
      <c r="G258" s="58"/>
      <c r="H258" s="58"/>
      <c r="I258" s="2" t="s">
        <v>61</v>
      </c>
      <c r="J258" s="58"/>
      <c r="K258" s="58"/>
      <c r="L258" s="58"/>
      <c r="M258" s="58"/>
      <c r="N258" s="2"/>
    </row>
    <row r="259" spans="2:14" ht="18" customHeight="1" x14ac:dyDescent="0.3">
      <c r="B259" s="58" t="s">
        <v>68</v>
      </c>
      <c r="C259" s="58" t="s">
        <v>854</v>
      </c>
      <c r="D259" s="58">
        <v>5000436733607</v>
      </c>
      <c r="E259" s="58">
        <v>1</v>
      </c>
      <c r="F259" s="58" t="s">
        <v>59</v>
      </c>
      <c r="G259" s="58">
        <v>0.25</v>
      </c>
      <c r="H259" s="58">
        <v>0.25</v>
      </c>
      <c r="I259" s="2">
        <v>2.1</v>
      </c>
      <c r="J259" s="58" t="s">
        <v>770</v>
      </c>
      <c r="K259" s="58"/>
      <c r="L259" s="58"/>
      <c r="M259" s="58">
        <v>54748283</v>
      </c>
      <c r="N259" s="2"/>
    </row>
    <row r="260" spans="2:14" ht="10.8" customHeight="1" x14ac:dyDescent="0.3">
      <c r="B260" s="58"/>
      <c r="C260" s="58"/>
      <c r="D260" s="58"/>
      <c r="E260" s="58"/>
      <c r="F260" s="58"/>
      <c r="G260" s="58"/>
      <c r="H260" s="58"/>
      <c r="I260" s="2" t="s">
        <v>61</v>
      </c>
      <c r="J260" s="58"/>
      <c r="K260" s="58"/>
      <c r="L260" s="58"/>
      <c r="M260" s="58"/>
      <c r="N260" s="2"/>
    </row>
    <row r="261" spans="2:14" ht="18" customHeight="1" x14ac:dyDescent="0.3">
      <c r="B261" s="58" t="s">
        <v>68</v>
      </c>
      <c r="C261" s="58" t="s">
        <v>366</v>
      </c>
      <c r="D261" s="58">
        <v>5059697252921</v>
      </c>
      <c r="E261" s="58">
        <v>1</v>
      </c>
      <c r="F261" s="58" t="s">
        <v>59</v>
      </c>
      <c r="G261" s="58">
        <v>0.42</v>
      </c>
      <c r="H261" s="58">
        <v>0.42</v>
      </c>
      <c r="I261" s="2">
        <v>2.2999999999999998</v>
      </c>
      <c r="J261" s="58" t="s">
        <v>855</v>
      </c>
      <c r="K261" s="58"/>
      <c r="L261" s="58"/>
      <c r="M261" s="58">
        <v>90611800</v>
      </c>
      <c r="N261" s="2"/>
    </row>
    <row r="262" spans="2:14" ht="10.8" customHeight="1" x14ac:dyDescent="0.3">
      <c r="B262" s="58"/>
      <c r="C262" s="58"/>
      <c r="D262" s="58"/>
      <c r="E262" s="58"/>
      <c r="F262" s="58"/>
      <c r="G262" s="58"/>
      <c r="H262" s="58"/>
      <c r="I262" s="2" t="s">
        <v>61</v>
      </c>
      <c r="J262" s="58"/>
      <c r="K262" s="58"/>
      <c r="L262" s="58"/>
      <c r="M262" s="58"/>
      <c r="N262" s="2"/>
    </row>
    <row r="263" spans="2:14" ht="18" customHeight="1" x14ac:dyDescent="0.3">
      <c r="B263" s="58" t="s">
        <v>68</v>
      </c>
      <c r="C263" s="58" t="s">
        <v>335</v>
      </c>
      <c r="D263" s="58">
        <v>5059697747014</v>
      </c>
      <c r="E263" s="58">
        <v>1</v>
      </c>
      <c r="F263" s="58" t="s">
        <v>59</v>
      </c>
      <c r="G263" s="58">
        <v>0.46</v>
      </c>
      <c r="H263" s="58">
        <v>0.46</v>
      </c>
      <c r="I263" s="2">
        <v>2.2000000000000002</v>
      </c>
      <c r="J263" s="58" t="s">
        <v>726</v>
      </c>
      <c r="K263" s="58"/>
      <c r="L263" s="58"/>
      <c r="M263" s="58">
        <v>91717477</v>
      </c>
      <c r="N263" s="2"/>
    </row>
    <row r="264" spans="2:14" ht="10.8" customHeight="1" x14ac:dyDescent="0.3">
      <c r="B264" s="58"/>
      <c r="C264" s="58"/>
      <c r="D264" s="58"/>
      <c r="E264" s="58"/>
      <c r="F264" s="58"/>
      <c r="G264" s="58"/>
      <c r="H264" s="58"/>
      <c r="I264" s="2" t="s">
        <v>61</v>
      </c>
      <c r="J264" s="58"/>
      <c r="K264" s="58"/>
      <c r="L264" s="58"/>
      <c r="M264" s="58"/>
      <c r="N264" s="2"/>
    </row>
    <row r="265" spans="2:14" ht="10.8" customHeight="1" x14ac:dyDescent="0.3">
      <c r="B265" s="58" t="s">
        <v>68</v>
      </c>
      <c r="C265" s="58" t="s">
        <v>76</v>
      </c>
      <c r="D265" s="58">
        <v>3063330</v>
      </c>
      <c r="E265" s="58">
        <v>1</v>
      </c>
      <c r="F265" s="58" t="s">
        <v>59</v>
      </c>
      <c r="G265" s="58">
        <v>0.08</v>
      </c>
      <c r="H265" s="58">
        <v>0.08</v>
      </c>
      <c r="I265" s="2">
        <v>1.1000000000000001</v>
      </c>
      <c r="J265" s="58" t="s">
        <v>728</v>
      </c>
      <c r="K265" s="58"/>
      <c r="L265" s="58"/>
      <c r="M265" s="58">
        <v>67880462</v>
      </c>
      <c r="N265" s="2"/>
    </row>
    <row r="266" spans="2:14" ht="10.8" customHeight="1" x14ac:dyDescent="0.3">
      <c r="B266" s="58"/>
      <c r="C266" s="58"/>
      <c r="D266" s="58"/>
      <c r="E266" s="58"/>
      <c r="F266" s="58"/>
      <c r="G266" s="58"/>
      <c r="H266" s="58"/>
      <c r="I266" s="2" t="s">
        <v>61</v>
      </c>
      <c r="J266" s="58"/>
      <c r="K266" s="58"/>
      <c r="L266" s="58"/>
      <c r="M266" s="58"/>
      <c r="N266" s="2"/>
    </row>
    <row r="267" spans="2:14" ht="18" customHeight="1" x14ac:dyDescent="0.3">
      <c r="B267" s="58" t="s">
        <v>57</v>
      </c>
      <c r="C267" s="58" t="s">
        <v>411</v>
      </c>
      <c r="D267" s="58">
        <v>3049488</v>
      </c>
      <c r="E267" s="58">
        <v>95</v>
      </c>
      <c r="F267" s="58" t="s">
        <v>59</v>
      </c>
      <c r="G267" s="58">
        <v>0.23</v>
      </c>
      <c r="H267" s="58">
        <v>21.57</v>
      </c>
      <c r="I267" s="2">
        <v>0.27</v>
      </c>
      <c r="J267" s="58" t="s">
        <v>856</v>
      </c>
      <c r="K267" s="58"/>
      <c r="L267" s="58"/>
      <c r="M267" s="58">
        <v>54739758</v>
      </c>
      <c r="N267" s="2"/>
    </row>
    <row r="268" spans="2:14" ht="10.8" customHeight="1" x14ac:dyDescent="0.3">
      <c r="B268" s="58"/>
      <c r="C268" s="58"/>
      <c r="D268" s="58"/>
      <c r="E268" s="58"/>
      <c r="F268" s="58"/>
      <c r="G268" s="58"/>
      <c r="H268" s="58"/>
      <c r="I268" s="2" t="s">
        <v>61</v>
      </c>
      <c r="J268" s="58"/>
      <c r="K268" s="58"/>
      <c r="L268" s="58"/>
      <c r="M268" s="58"/>
      <c r="N268" s="2"/>
    </row>
    <row r="269" spans="2:14" ht="10.8" customHeight="1" x14ac:dyDescent="0.3">
      <c r="B269" s="58" t="s">
        <v>57</v>
      </c>
      <c r="C269" s="58" t="s">
        <v>857</v>
      </c>
      <c r="D269" s="58">
        <v>2004</v>
      </c>
      <c r="E269" s="58">
        <v>12</v>
      </c>
      <c r="F269" s="58" t="s">
        <v>59</v>
      </c>
      <c r="G269" s="58">
        <v>0.2</v>
      </c>
      <c r="H269" s="58">
        <v>2.4</v>
      </c>
      <c r="I269" s="2">
        <v>0.59</v>
      </c>
      <c r="J269" s="58" t="s">
        <v>816</v>
      </c>
      <c r="K269" s="58"/>
      <c r="L269" s="58"/>
      <c r="M269" s="58">
        <v>51743114</v>
      </c>
      <c r="N269" s="2"/>
    </row>
    <row r="270" spans="2:14" ht="10.8" customHeight="1" x14ac:dyDescent="0.3">
      <c r="B270" s="58"/>
      <c r="C270" s="58"/>
      <c r="D270" s="58"/>
      <c r="E270" s="58"/>
      <c r="F270" s="58"/>
      <c r="G270" s="58"/>
      <c r="H270" s="58"/>
      <c r="I270" s="2" t="s">
        <v>61</v>
      </c>
      <c r="J270" s="58"/>
      <c r="K270" s="58"/>
      <c r="L270" s="58"/>
      <c r="M270" s="58"/>
      <c r="N270" s="2"/>
    </row>
    <row r="271" spans="2:14" ht="10.8" customHeight="1" x14ac:dyDescent="0.3">
      <c r="B271" s="58" t="s">
        <v>57</v>
      </c>
      <c r="C271" s="58" t="s">
        <v>361</v>
      </c>
      <c r="D271" s="58">
        <v>3310700</v>
      </c>
      <c r="E271" s="58">
        <v>1</v>
      </c>
      <c r="F271" s="58" t="s">
        <v>59</v>
      </c>
      <c r="G271" s="58">
        <v>0.23</v>
      </c>
      <c r="H271" s="58">
        <v>0.23</v>
      </c>
      <c r="I271" s="2">
        <v>3.1</v>
      </c>
      <c r="J271" s="58" t="s">
        <v>858</v>
      </c>
      <c r="K271" s="58"/>
      <c r="L271" s="58"/>
      <c r="M271" s="58">
        <v>88313066</v>
      </c>
      <c r="N271" s="2"/>
    </row>
    <row r="272" spans="2:14" ht="10.8" customHeight="1" x14ac:dyDescent="0.3">
      <c r="B272" s="58"/>
      <c r="C272" s="58"/>
      <c r="D272" s="58"/>
      <c r="E272" s="58"/>
      <c r="F272" s="58"/>
      <c r="G272" s="58"/>
      <c r="H272" s="58"/>
      <c r="I272" s="2" t="s">
        <v>61</v>
      </c>
      <c r="J272" s="58"/>
      <c r="K272" s="58"/>
      <c r="L272" s="58"/>
      <c r="M272" s="58"/>
      <c r="N272" s="2"/>
    </row>
    <row r="273" spans="1:14" ht="18" customHeight="1" x14ac:dyDescent="0.3">
      <c r="A273" s="3">
        <v>45450</v>
      </c>
      <c r="B273" s="58" t="s">
        <v>83</v>
      </c>
      <c r="C273" s="58" t="s">
        <v>383</v>
      </c>
      <c r="D273" s="58">
        <v>5054269155624</v>
      </c>
      <c r="E273" s="58">
        <v>1</v>
      </c>
      <c r="F273" s="58" t="s">
        <v>59</v>
      </c>
      <c r="G273" s="58">
        <v>0.7</v>
      </c>
      <c r="H273" s="58">
        <v>0.7</v>
      </c>
      <c r="I273" s="2">
        <v>2.2999999999999998</v>
      </c>
      <c r="J273" s="58" t="s">
        <v>766</v>
      </c>
      <c r="K273" s="58"/>
      <c r="L273" s="58"/>
      <c r="M273" s="58">
        <v>78939199</v>
      </c>
      <c r="N273" s="2"/>
    </row>
    <row r="274" spans="1:14" ht="10.8" customHeight="1" x14ac:dyDescent="0.3">
      <c r="B274" s="58"/>
      <c r="C274" s="58"/>
      <c r="D274" s="58"/>
      <c r="E274" s="58"/>
      <c r="F274" s="58"/>
      <c r="G274" s="58"/>
      <c r="H274" s="58"/>
      <c r="I274" s="2" t="s">
        <v>61</v>
      </c>
      <c r="J274" s="58"/>
      <c r="K274" s="58"/>
      <c r="L274" s="58"/>
      <c r="M274" s="58"/>
      <c r="N274" s="2"/>
    </row>
    <row r="275" spans="1:14" ht="18" customHeight="1" x14ac:dyDescent="0.3">
      <c r="B275" s="58" t="s">
        <v>83</v>
      </c>
      <c r="C275" s="58" t="s">
        <v>859</v>
      </c>
      <c r="D275" s="58">
        <v>5057753263577</v>
      </c>
      <c r="E275" s="58">
        <v>1</v>
      </c>
      <c r="F275" s="58" t="s">
        <v>59</v>
      </c>
      <c r="G275" s="58">
        <v>0.43</v>
      </c>
      <c r="H275" s="58">
        <v>0.43</v>
      </c>
      <c r="I275" s="2">
        <v>4.5</v>
      </c>
      <c r="J275" s="58" t="s">
        <v>853</v>
      </c>
      <c r="K275" s="58"/>
      <c r="L275" s="58"/>
      <c r="M275" s="58">
        <v>85274323</v>
      </c>
      <c r="N275" s="2"/>
    </row>
    <row r="276" spans="1:14" ht="10.8" customHeight="1" x14ac:dyDescent="0.3">
      <c r="B276" s="58"/>
      <c r="C276" s="58"/>
      <c r="D276" s="58"/>
      <c r="E276" s="58"/>
      <c r="F276" s="58"/>
      <c r="G276" s="58"/>
      <c r="H276" s="58"/>
      <c r="I276" s="2" t="s">
        <v>61</v>
      </c>
      <c r="J276" s="58"/>
      <c r="K276" s="58"/>
      <c r="L276" s="58"/>
      <c r="M276" s="58"/>
      <c r="N276" s="2"/>
    </row>
    <row r="277" spans="1:14" ht="18" customHeight="1" x14ac:dyDescent="0.3">
      <c r="B277" s="58" t="s">
        <v>83</v>
      </c>
      <c r="C277" s="58" t="s">
        <v>310</v>
      </c>
      <c r="D277" s="58">
        <v>850004207390</v>
      </c>
      <c r="E277" s="58">
        <v>3</v>
      </c>
      <c r="F277" s="58" t="s">
        <v>59</v>
      </c>
      <c r="G277" s="58">
        <v>0.25</v>
      </c>
      <c r="H277" s="58">
        <v>0.75</v>
      </c>
      <c r="I277" s="2">
        <v>4.4000000000000004</v>
      </c>
      <c r="J277" s="58" t="s">
        <v>846</v>
      </c>
      <c r="K277" s="58"/>
      <c r="L277" s="58"/>
      <c r="M277" s="58">
        <v>87690472</v>
      </c>
      <c r="N277" s="2"/>
    </row>
    <row r="278" spans="1:14" ht="10.8" customHeight="1" x14ac:dyDescent="0.3">
      <c r="B278" s="58"/>
      <c r="C278" s="58"/>
      <c r="D278" s="58"/>
      <c r="E278" s="58"/>
      <c r="F278" s="58"/>
      <c r="G278" s="58"/>
      <c r="H278" s="58"/>
      <c r="I278" s="2" t="s">
        <v>61</v>
      </c>
      <c r="J278" s="58"/>
      <c r="K278" s="58"/>
      <c r="L278" s="58"/>
      <c r="M278" s="58"/>
      <c r="N278" s="2"/>
    </row>
    <row r="279" spans="1:14" ht="18" customHeight="1" x14ac:dyDescent="0.3">
      <c r="B279" s="58" t="s">
        <v>83</v>
      </c>
      <c r="C279" s="58" t="s">
        <v>222</v>
      </c>
      <c r="D279" s="58">
        <v>5057753897697</v>
      </c>
      <c r="E279" s="58">
        <v>1</v>
      </c>
      <c r="F279" s="58" t="s">
        <v>59</v>
      </c>
      <c r="G279" s="58">
        <v>7.0000000000000007E-2</v>
      </c>
      <c r="H279" s="58">
        <v>7.0000000000000007E-2</v>
      </c>
      <c r="I279" s="2">
        <v>1.3</v>
      </c>
      <c r="J279" s="58" t="s">
        <v>718</v>
      </c>
      <c r="K279" s="58"/>
      <c r="L279" s="58"/>
      <c r="M279" s="58">
        <v>87796290</v>
      </c>
      <c r="N279" s="2"/>
    </row>
    <row r="280" spans="1:14" ht="10.8" customHeight="1" x14ac:dyDescent="0.3">
      <c r="B280" s="58"/>
      <c r="C280" s="58"/>
      <c r="D280" s="58"/>
      <c r="E280" s="58"/>
      <c r="F280" s="58"/>
      <c r="G280" s="58"/>
      <c r="H280" s="58"/>
      <c r="I280" s="2" t="s">
        <v>61</v>
      </c>
      <c r="J280" s="58"/>
      <c r="K280" s="58"/>
      <c r="L280" s="58"/>
      <c r="M280" s="58"/>
      <c r="N280" s="2"/>
    </row>
    <row r="281" spans="1:14" ht="18" customHeight="1" x14ac:dyDescent="0.3">
      <c r="B281" s="58" t="s">
        <v>83</v>
      </c>
      <c r="C281" s="58" t="s">
        <v>459</v>
      </c>
      <c r="D281" s="58">
        <v>5053947788154</v>
      </c>
      <c r="E281" s="58">
        <v>1</v>
      </c>
      <c r="F281" s="58" t="s">
        <v>59</v>
      </c>
      <c r="G281" s="58">
        <v>0.19</v>
      </c>
      <c r="H281" s="58">
        <v>0.19</v>
      </c>
      <c r="I281" s="2">
        <v>3</v>
      </c>
      <c r="J281" s="58" t="s">
        <v>860</v>
      </c>
      <c r="K281" s="58"/>
      <c r="L281" s="58"/>
      <c r="M281" s="58">
        <v>50149445</v>
      </c>
      <c r="N281" s="2"/>
    </row>
    <row r="282" spans="1:14" ht="10.8" customHeight="1" x14ac:dyDescent="0.3">
      <c r="B282" s="58"/>
      <c r="C282" s="58"/>
      <c r="D282" s="58"/>
      <c r="E282" s="58"/>
      <c r="F282" s="58"/>
      <c r="G282" s="58"/>
      <c r="H282" s="58"/>
      <c r="I282" s="2" t="s">
        <v>61</v>
      </c>
      <c r="J282" s="58"/>
      <c r="K282" s="58"/>
      <c r="L282" s="58"/>
      <c r="M282" s="58"/>
      <c r="N282" s="2"/>
    </row>
    <row r="283" spans="1:14" ht="18" customHeight="1" x14ac:dyDescent="0.3">
      <c r="B283" s="58" t="s">
        <v>83</v>
      </c>
      <c r="C283" s="58" t="s">
        <v>861</v>
      </c>
      <c r="D283" s="58">
        <v>5059697682063</v>
      </c>
      <c r="E283" s="58">
        <v>1</v>
      </c>
      <c r="F283" s="58" t="s">
        <v>59</v>
      </c>
      <c r="G283" s="58">
        <v>0.91</v>
      </c>
      <c r="H283" s="58">
        <v>0.91</v>
      </c>
      <c r="I283" s="2">
        <v>4.5</v>
      </c>
      <c r="J283" s="58" t="s">
        <v>712</v>
      </c>
      <c r="K283" s="58"/>
      <c r="L283" s="58"/>
      <c r="M283" s="58">
        <v>92666097</v>
      </c>
      <c r="N283" s="2"/>
    </row>
    <row r="284" spans="1:14" ht="10.8" customHeight="1" x14ac:dyDescent="0.3">
      <c r="B284" s="58"/>
      <c r="C284" s="58"/>
      <c r="D284" s="58"/>
      <c r="E284" s="58"/>
      <c r="F284" s="58"/>
      <c r="G284" s="58"/>
      <c r="H284" s="58"/>
      <c r="I284" s="2" t="s">
        <v>61</v>
      </c>
      <c r="J284" s="58"/>
      <c r="K284" s="58"/>
      <c r="L284" s="58"/>
      <c r="M284" s="58"/>
      <c r="N284" s="2"/>
    </row>
    <row r="285" spans="1:14" ht="18" customHeight="1" x14ac:dyDescent="0.3">
      <c r="B285" s="58" t="s">
        <v>83</v>
      </c>
      <c r="C285" s="58" t="s">
        <v>282</v>
      </c>
      <c r="D285" s="58">
        <v>3228020232028</v>
      </c>
      <c r="E285" s="58">
        <v>2</v>
      </c>
      <c r="F285" s="58" t="s">
        <v>59</v>
      </c>
      <c r="G285" s="58">
        <v>0.21</v>
      </c>
      <c r="H285" s="58">
        <v>0.42</v>
      </c>
      <c r="I285" s="2">
        <v>3.4</v>
      </c>
      <c r="J285" s="58" t="s">
        <v>862</v>
      </c>
      <c r="K285" s="58"/>
      <c r="L285" s="58"/>
      <c r="M285" s="58">
        <v>58617708</v>
      </c>
      <c r="N285" s="2"/>
    </row>
    <row r="286" spans="1:14" ht="10.8" customHeight="1" x14ac:dyDescent="0.3">
      <c r="B286" s="58"/>
      <c r="C286" s="58"/>
      <c r="D286" s="58"/>
      <c r="E286" s="58"/>
      <c r="F286" s="58"/>
      <c r="G286" s="58"/>
      <c r="H286" s="58"/>
      <c r="I286" s="2" t="s">
        <v>61</v>
      </c>
      <c r="J286" s="58"/>
      <c r="K286" s="58"/>
      <c r="L286" s="58"/>
      <c r="M286" s="58"/>
      <c r="N286" s="2"/>
    </row>
    <row r="287" spans="1:14" ht="10.8" customHeight="1" x14ac:dyDescent="0.3">
      <c r="B287" s="58" t="s">
        <v>83</v>
      </c>
      <c r="C287" s="58" t="s">
        <v>466</v>
      </c>
      <c r="D287" s="58">
        <v>3234785</v>
      </c>
      <c r="E287" s="58">
        <v>1</v>
      </c>
      <c r="F287" s="58" t="s">
        <v>59</v>
      </c>
      <c r="G287" s="58">
        <v>0.21</v>
      </c>
      <c r="H287" s="58">
        <v>0.21</v>
      </c>
      <c r="I287" s="2">
        <v>2.75</v>
      </c>
      <c r="J287" s="58" t="s">
        <v>845</v>
      </c>
      <c r="K287" s="58"/>
      <c r="L287" s="58"/>
      <c r="M287" s="58">
        <v>74014954</v>
      </c>
      <c r="N287" s="2"/>
    </row>
    <row r="288" spans="1:14" ht="10.8" customHeight="1" x14ac:dyDescent="0.3">
      <c r="B288" s="58"/>
      <c r="C288" s="58"/>
      <c r="D288" s="58"/>
      <c r="E288" s="58"/>
      <c r="F288" s="58"/>
      <c r="G288" s="58"/>
      <c r="H288" s="58"/>
      <c r="I288" s="2" t="s">
        <v>61</v>
      </c>
      <c r="J288" s="58"/>
      <c r="K288" s="58"/>
      <c r="L288" s="58"/>
      <c r="M288" s="58"/>
      <c r="N288" s="2"/>
    </row>
    <row r="289" spans="2:14" ht="18" customHeight="1" x14ac:dyDescent="0.3">
      <c r="B289" s="58" t="s">
        <v>83</v>
      </c>
      <c r="C289" s="58" t="s">
        <v>372</v>
      </c>
      <c r="D289" s="58">
        <v>5057753904296</v>
      </c>
      <c r="E289" s="58">
        <v>1</v>
      </c>
      <c r="F289" s="58" t="s">
        <v>59</v>
      </c>
      <c r="G289" s="58">
        <v>0.97</v>
      </c>
      <c r="H289" s="58">
        <v>0.97</v>
      </c>
      <c r="I289" s="2">
        <v>5.2</v>
      </c>
      <c r="J289" s="58" t="s">
        <v>712</v>
      </c>
      <c r="K289" s="58"/>
      <c r="L289" s="58"/>
      <c r="M289" s="58">
        <v>87588830</v>
      </c>
      <c r="N289" s="2"/>
    </row>
    <row r="290" spans="2:14" ht="10.8" customHeight="1" x14ac:dyDescent="0.3">
      <c r="B290" s="58"/>
      <c r="C290" s="58"/>
      <c r="D290" s="58"/>
      <c r="E290" s="58"/>
      <c r="F290" s="58"/>
      <c r="G290" s="58"/>
      <c r="H290" s="58"/>
      <c r="I290" s="2" t="s">
        <v>61</v>
      </c>
      <c r="J290" s="58"/>
      <c r="K290" s="58"/>
      <c r="L290" s="58"/>
      <c r="M290" s="58"/>
      <c r="N290" s="2"/>
    </row>
    <row r="291" spans="2:14" ht="18" customHeight="1" x14ac:dyDescent="0.3">
      <c r="B291" s="58" t="s">
        <v>83</v>
      </c>
      <c r="C291" s="58" t="s">
        <v>468</v>
      </c>
      <c r="D291" s="58">
        <v>5057545864548</v>
      </c>
      <c r="E291" s="58">
        <v>1</v>
      </c>
      <c r="F291" s="58" t="s">
        <v>59</v>
      </c>
      <c r="G291" s="58">
        <v>0.26</v>
      </c>
      <c r="H291" s="58">
        <v>0.26</v>
      </c>
      <c r="I291" s="2">
        <v>1.43</v>
      </c>
      <c r="J291" s="58" t="s">
        <v>863</v>
      </c>
      <c r="K291" s="58"/>
      <c r="L291" s="58"/>
      <c r="M291" s="58">
        <v>84802292</v>
      </c>
      <c r="N291" s="2"/>
    </row>
    <row r="292" spans="2:14" ht="10.8" customHeight="1" x14ac:dyDescent="0.3">
      <c r="B292" s="58"/>
      <c r="C292" s="58"/>
      <c r="D292" s="58"/>
      <c r="E292" s="58"/>
      <c r="F292" s="58"/>
      <c r="G292" s="58"/>
      <c r="H292" s="58"/>
      <c r="I292" s="2" t="s">
        <v>61</v>
      </c>
      <c r="J292" s="58"/>
      <c r="K292" s="58"/>
      <c r="L292" s="58"/>
      <c r="M292" s="58"/>
      <c r="N292" s="2"/>
    </row>
    <row r="293" spans="2:14" ht="18" customHeight="1" x14ac:dyDescent="0.3">
      <c r="B293" s="58" t="s">
        <v>83</v>
      </c>
      <c r="C293" s="58" t="s">
        <v>525</v>
      </c>
      <c r="D293" s="58">
        <v>5099337000079</v>
      </c>
      <c r="E293" s="58">
        <v>10</v>
      </c>
      <c r="F293" s="58" t="s">
        <v>59</v>
      </c>
      <c r="G293" s="58">
        <v>0.11</v>
      </c>
      <c r="H293" s="58">
        <v>1.0900000000000001</v>
      </c>
      <c r="I293" s="2">
        <v>1.4</v>
      </c>
      <c r="J293" s="58" t="s">
        <v>864</v>
      </c>
      <c r="K293" s="58"/>
      <c r="L293" s="58"/>
      <c r="M293" s="58">
        <v>84225902</v>
      </c>
      <c r="N293" s="2"/>
    </row>
    <row r="294" spans="2:14" ht="10.8" customHeight="1" x14ac:dyDescent="0.3">
      <c r="B294" s="58"/>
      <c r="C294" s="58"/>
      <c r="D294" s="58"/>
      <c r="E294" s="58"/>
      <c r="F294" s="58"/>
      <c r="G294" s="58"/>
      <c r="H294" s="58"/>
      <c r="I294" s="2" t="s">
        <v>61</v>
      </c>
      <c r="J294" s="58"/>
      <c r="K294" s="58"/>
      <c r="L294" s="58"/>
      <c r="M294" s="58"/>
      <c r="N294" s="2"/>
    </row>
    <row r="295" spans="2:14" ht="18" customHeight="1" x14ac:dyDescent="0.3">
      <c r="B295" s="58" t="s">
        <v>83</v>
      </c>
      <c r="C295" s="58" t="s">
        <v>499</v>
      </c>
      <c r="D295" s="58">
        <v>5050179761979</v>
      </c>
      <c r="E295" s="58">
        <v>4</v>
      </c>
      <c r="F295" s="58" t="s">
        <v>59</v>
      </c>
      <c r="G295" s="58">
        <v>1.2</v>
      </c>
      <c r="H295" s="58">
        <v>4.79</v>
      </c>
      <c r="I295" s="2">
        <v>1.8</v>
      </c>
      <c r="J295" s="58" t="s">
        <v>824</v>
      </c>
      <c r="K295" s="58"/>
      <c r="L295" s="58"/>
      <c r="M295" s="58">
        <v>55595524</v>
      </c>
      <c r="N295" s="2"/>
    </row>
    <row r="296" spans="2:14" ht="10.8" customHeight="1" x14ac:dyDescent="0.3">
      <c r="B296" s="58"/>
      <c r="C296" s="58"/>
      <c r="D296" s="58"/>
      <c r="E296" s="58"/>
      <c r="F296" s="58"/>
      <c r="G296" s="58"/>
      <c r="H296" s="58"/>
      <c r="I296" s="2" t="s">
        <v>61</v>
      </c>
      <c r="J296" s="58"/>
      <c r="K296" s="58"/>
      <c r="L296" s="58"/>
      <c r="M296" s="58"/>
      <c r="N296" s="2"/>
    </row>
    <row r="297" spans="2:14" ht="18" customHeight="1" x14ac:dyDescent="0.3">
      <c r="B297" s="58" t="s">
        <v>68</v>
      </c>
      <c r="C297" s="58" t="s">
        <v>482</v>
      </c>
      <c r="D297" s="58">
        <v>5010044000404</v>
      </c>
      <c r="E297" s="58">
        <v>1</v>
      </c>
      <c r="F297" s="58" t="s">
        <v>59</v>
      </c>
      <c r="G297" s="58">
        <v>0.41</v>
      </c>
      <c r="H297" s="58">
        <v>0.41</v>
      </c>
      <c r="I297" s="2">
        <v>1.1000000000000001</v>
      </c>
      <c r="J297" s="58" t="s">
        <v>728</v>
      </c>
      <c r="K297" s="58"/>
      <c r="L297" s="58"/>
      <c r="M297" s="58">
        <v>50606849</v>
      </c>
      <c r="N297" s="2"/>
    </row>
    <row r="298" spans="2:14" ht="10.8" customHeight="1" x14ac:dyDescent="0.3">
      <c r="B298" s="58"/>
      <c r="C298" s="58"/>
      <c r="D298" s="58"/>
      <c r="E298" s="58"/>
      <c r="F298" s="58"/>
      <c r="G298" s="58"/>
      <c r="H298" s="58"/>
      <c r="I298" s="2" t="s">
        <v>61</v>
      </c>
      <c r="J298" s="58"/>
      <c r="K298" s="58"/>
      <c r="L298" s="58"/>
      <c r="M298" s="58"/>
      <c r="N298" s="2"/>
    </row>
    <row r="299" spans="2:14" ht="18" customHeight="1" x14ac:dyDescent="0.3">
      <c r="B299" s="58" t="s">
        <v>68</v>
      </c>
      <c r="C299" s="58" t="s">
        <v>363</v>
      </c>
      <c r="D299" s="58">
        <v>5054269805581</v>
      </c>
      <c r="E299" s="58">
        <v>1</v>
      </c>
      <c r="F299" s="58" t="s">
        <v>59</v>
      </c>
      <c r="G299" s="58">
        <v>0.37</v>
      </c>
      <c r="H299" s="58">
        <v>0.37</v>
      </c>
      <c r="I299" s="2">
        <v>0.65</v>
      </c>
      <c r="J299" s="58" t="s">
        <v>865</v>
      </c>
      <c r="K299" s="58"/>
      <c r="L299" s="58"/>
      <c r="M299" s="58">
        <v>79800972</v>
      </c>
      <c r="N299" s="2"/>
    </row>
    <row r="300" spans="2:14" ht="10.8" customHeight="1" x14ac:dyDescent="0.3">
      <c r="B300" s="58"/>
      <c r="C300" s="58"/>
      <c r="D300" s="58"/>
      <c r="E300" s="58"/>
      <c r="F300" s="58"/>
      <c r="G300" s="58"/>
      <c r="H300" s="58"/>
      <c r="I300" s="2" t="s">
        <v>61</v>
      </c>
      <c r="J300" s="58"/>
      <c r="K300" s="58"/>
      <c r="L300" s="58"/>
      <c r="M300" s="58"/>
      <c r="N300" s="2"/>
    </row>
    <row r="301" spans="2:14" ht="18" customHeight="1" x14ac:dyDescent="0.3">
      <c r="B301" s="58" t="s">
        <v>68</v>
      </c>
      <c r="C301" s="58" t="s">
        <v>101</v>
      </c>
      <c r="D301" s="58">
        <v>5057545845882</v>
      </c>
      <c r="E301" s="58">
        <v>1</v>
      </c>
      <c r="F301" s="58" t="s">
        <v>59</v>
      </c>
      <c r="G301" s="58">
        <v>0.22</v>
      </c>
      <c r="H301" s="58">
        <v>0.22</v>
      </c>
      <c r="I301" s="2">
        <v>1.8</v>
      </c>
      <c r="J301" s="58" t="s">
        <v>810</v>
      </c>
      <c r="K301" s="58"/>
      <c r="L301" s="58"/>
      <c r="M301" s="58">
        <v>84800129</v>
      </c>
      <c r="N301" s="2"/>
    </row>
    <row r="302" spans="2:14" ht="10.8" customHeight="1" x14ac:dyDescent="0.3">
      <c r="B302" s="58"/>
      <c r="C302" s="58"/>
      <c r="D302" s="58"/>
      <c r="E302" s="58"/>
      <c r="F302" s="58"/>
      <c r="G302" s="58"/>
      <c r="H302" s="58"/>
      <c r="I302" s="2" t="s">
        <v>61</v>
      </c>
      <c r="J302" s="58"/>
      <c r="K302" s="58"/>
      <c r="L302" s="58"/>
      <c r="M302" s="58"/>
      <c r="N302" s="2"/>
    </row>
    <row r="303" spans="2:14" ht="10.8" customHeight="1" x14ac:dyDescent="0.3">
      <c r="B303" s="58" t="s">
        <v>68</v>
      </c>
      <c r="C303" s="58" t="s">
        <v>79</v>
      </c>
      <c r="D303" s="58">
        <v>3269299</v>
      </c>
      <c r="E303" s="58">
        <v>1</v>
      </c>
      <c r="F303" s="58" t="s">
        <v>59</v>
      </c>
      <c r="G303" s="58">
        <v>0.09</v>
      </c>
      <c r="H303" s="58">
        <v>0.09</v>
      </c>
      <c r="I303" s="2">
        <v>1.1000000000000001</v>
      </c>
      <c r="J303" s="58" t="s">
        <v>728</v>
      </c>
      <c r="K303" s="58"/>
      <c r="L303" s="58"/>
      <c r="M303" s="58">
        <v>81301517</v>
      </c>
      <c r="N303" s="2"/>
    </row>
    <row r="304" spans="2:14" ht="10.8" customHeight="1" x14ac:dyDescent="0.3">
      <c r="B304" s="58"/>
      <c r="C304" s="58"/>
      <c r="D304" s="58"/>
      <c r="E304" s="58"/>
      <c r="F304" s="58"/>
      <c r="G304" s="58"/>
      <c r="H304" s="58"/>
      <c r="I304" s="2" t="s">
        <v>61</v>
      </c>
      <c r="J304" s="58"/>
      <c r="K304" s="58"/>
      <c r="L304" s="58"/>
      <c r="M304" s="58"/>
      <c r="N304" s="2"/>
    </row>
    <row r="305" spans="2:14" ht="18" customHeight="1" x14ac:dyDescent="0.3">
      <c r="B305" s="58" t="s">
        <v>68</v>
      </c>
      <c r="C305" s="58" t="s">
        <v>285</v>
      </c>
      <c r="D305" s="58">
        <v>5059512103636</v>
      </c>
      <c r="E305" s="58">
        <v>1</v>
      </c>
      <c r="F305" s="58" t="s">
        <v>59</v>
      </c>
      <c r="G305" s="58">
        <v>0.21</v>
      </c>
      <c r="H305" s="58">
        <v>0.21</v>
      </c>
      <c r="I305" s="2">
        <v>1.1000000000000001</v>
      </c>
      <c r="J305" s="58" t="s">
        <v>728</v>
      </c>
      <c r="K305" s="58"/>
      <c r="L305" s="58"/>
      <c r="M305" s="58">
        <v>87891424</v>
      </c>
      <c r="N305" s="2"/>
    </row>
    <row r="306" spans="2:14" ht="10.8" customHeight="1" x14ac:dyDescent="0.3">
      <c r="B306" s="58"/>
      <c r="C306" s="58"/>
      <c r="D306" s="58"/>
      <c r="E306" s="58"/>
      <c r="F306" s="58"/>
      <c r="G306" s="58"/>
      <c r="H306" s="58"/>
      <c r="I306" s="2" t="s">
        <v>61</v>
      </c>
      <c r="J306" s="58"/>
      <c r="K306" s="58"/>
      <c r="L306" s="58"/>
      <c r="M306" s="58"/>
      <c r="N306" s="2"/>
    </row>
    <row r="307" spans="2:14" ht="18" customHeight="1" x14ac:dyDescent="0.3">
      <c r="B307" s="58" t="s">
        <v>68</v>
      </c>
      <c r="C307" s="58" t="s">
        <v>314</v>
      </c>
      <c r="D307" s="58">
        <v>5054269805611</v>
      </c>
      <c r="E307" s="58">
        <v>4</v>
      </c>
      <c r="F307" s="58" t="s">
        <v>59</v>
      </c>
      <c r="G307" s="58">
        <v>0.38</v>
      </c>
      <c r="H307" s="58">
        <v>1.53</v>
      </c>
      <c r="I307" s="2">
        <v>0.55000000000000004</v>
      </c>
      <c r="J307" s="58" t="s">
        <v>845</v>
      </c>
      <c r="K307" s="58"/>
      <c r="L307" s="58"/>
      <c r="M307" s="58">
        <v>79801003</v>
      </c>
      <c r="N307" s="2"/>
    </row>
    <row r="308" spans="2:14" ht="10.8" customHeight="1" x14ac:dyDescent="0.3">
      <c r="B308" s="58"/>
      <c r="C308" s="58"/>
      <c r="D308" s="58"/>
      <c r="E308" s="58"/>
      <c r="F308" s="58"/>
      <c r="G308" s="58"/>
      <c r="H308" s="58"/>
      <c r="I308" s="2" t="s">
        <v>61</v>
      </c>
      <c r="J308" s="58"/>
      <c r="K308" s="58"/>
      <c r="L308" s="58"/>
      <c r="M308" s="58"/>
      <c r="N308" s="2"/>
    </row>
    <row r="309" spans="2:14" ht="18" customHeight="1" x14ac:dyDescent="0.3">
      <c r="B309" s="58" t="s">
        <v>68</v>
      </c>
      <c r="C309" s="58" t="s">
        <v>171</v>
      </c>
      <c r="D309" s="58">
        <v>5022824240061</v>
      </c>
      <c r="E309" s="58">
        <v>1</v>
      </c>
      <c r="F309" s="58" t="s">
        <v>59</v>
      </c>
      <c r="G309" s="58">
        <v>0.5</v>
      </c>
      <c r="H309" s="58">
        <v>0.5</v>
      </c>
      <c r="I309" s="2">
        <v>1.25</v>
      </c>
      <c r="J309" s="58" t="s">
        <v>866</v>
      </c>
      <c r="K309" s="58"/>
      <c r="L309" s="58"/>
      <c r="M309" s="58">
        <v>61699364</v>
      </c>
      <c r="N309" s="2"/>
    </row>
    <row r="310" spans="2:14" ht="10.8" customHeight="1" x14ac:dyDescent="0.3">
      <c r="B310" s="58"/>
      <c r="C310" s="58"/>
      <c r="D310" s="58"/>
      <c r="E310" s="58"/>
      <c r="F310" s="58"/>
      <c r="G310" s="58"/>
      <c r="H310" s="58"/>
      <c r="I310" s="2" t="s">
        <v>61</v>
      </c>
      <c r="J310" s="58"/>
      <c r="K310" s="58"/>
      <c r="L310" s="58"/>
      <c r="M310" s="58"/>
      <c r="N310" s="2"/>
    </row>
    <row r="311" spans="2:14" ht="10.8" customHeight="1" x14ac:dyDescent="0.3">
      <c r="B311" s="58" t="s">
        <v>68</v>
      </c>
      <c r="C311" s="58" t="s">
        <v>75</v>
      </c>
      <c r="D311" s="58">
        <v>3277621</v>
      </c>
      <c r="E311" s="58">
        <v>2</v>
      </c>
      <c r="F311" s="58" t="s">
        <v>59</v>
      </c>
      <c r="G311" s="58">
        <v>0.08</v>
      </c>
      <c r="H311" s="58">
        <v>0.15</v>
      </c>
      <c r="I311" s="2">
        <v>1.1000000000000001</v>
      </c>
      <c r="J311" s="58" t="s">
        <v>787</v>
      </c>
      <c r="K311" s="58"/>
      <c r="L311" s="58"/>
      <c r="M311" s="58">
        <v>83688234</v>
      </c>
      <c r="N311" s="2"/>
    </row>
    <row r="312" spans="2:14" ht="10.8" customHeight="1" x14ac:dyDescent="0.3">
      <c r="B312" s="58"/>
      <c r="C312" s="58"/>
      <c r="D312" s="58"/>
      <c r="E312" s="58"/>
      <c r="F312" s="58"/>
      <c r="G312" s="58"/>
      <c r="H312" s="58"/>
      <c r="I312" s="2" t="s">
        <v>61</v>
      </c>
      <c r="J312" s="58"/>
      <c r="K312" s="58"/>
      <c r="L312" s="58"/>
      <c r="M312" s="58"/>
      <c r="N312" s="2"/>
    </row>
    <row r="313" spans="2:14" ht="10.8" customHeight="1" x14ac:dyDescent="0.3">
      <c r="B313" s="58" t="s">
        <v>68</v>
      </c>
      <c r="C313" s="58" t="s">
        <v>76</v>
      </c>
      <c r="D313" s="58">
        <v>3063330</v>
      </c>
      <c r="E313" s="58">
        <v>2</v>
      </c>
      <c r="F313" s="58" t="s">
        <v>59</v>
      </c>
      <c r="G313" s="58">
        <v>0.08</v>
      </c>
      <c r="H313" s="58">
        <v>0.16</v>
      </c>
      <c r="I313" s="2">
        <v>1.1000000000000001</v>
      </c>
      <c r="J313" s="58" t="s">
        <v>726</v>
      </c>
      <c r="K313" s="58"/>
      <c r="L313" s="58"/>
      <c r="M313" s="58">
        <v>67880462</v>
      </c>
      <c r="N313" s="2"/>
    </row>
    <row r="314" spans="2:14" ht="10.8" customHeight="1" x14ac:dyDescent="0.3">
      <c r="B314" s="58"/>
      <c r="C314" s="58"/>
      <c r="D314" s="58"/>
      <c r="E314" s="58"/>
      <c r="F314" s="58"/>
      <c r="G314" s="58"/>
      <c r="H314" s="58"/>
      <c r="I314" s="2" t="s">
        <v>61</v>
      </c>
      <c r="J314" s="58"/>
      <c r="K314" s="58"/>
      <c r="L314" s="58"/>
      <c r="M314" s="58"/>
      <c r="N314" s="2"/>
    </row>
    <row r="315" spans="2:14" ht="18" customHeight="1" x14ac:dyDescent="0.3">
      <c r="B315" s="58" t="s">
        <v>68</v>
      </c>
      <c r="C315" s="58" t="s">
        <v>169</v>
      </c>
      <c r="D315" s="58">
        <v>5000119539250</v>
      </c>
      <c r="E315" s="58">
        <v>1</v>
      </c>
      <c r="F315" s="58" t="s">
        <v>59</v>
      </c>
      <c r="G315" s="58">
        <v>0.33</v>
      </c>
      <c r="H315" s="58">
        <v>0.33</v>
      </c>
      <c r="I315" s="2">
        <v>1.75</v>
      </c>
      <c r="J315" s="58" t="s">
        <v>798</v>
      </c>
      <c r="K315" s="58"/>
      <c r="L315" s="58"/>
      <c r="M315" s="58">
        <v>50889450</v>
      </c>
      <c r="N315" s="2"/>
    </row>
    <row r="316" spans="2:14" ht="10.8" customHeight="1" x14ac:dyDescent="0.3">
      <c r="B316" s="58"/>
      <c r="C316" s="58"/>
      <c r="D316" s="58"/>
      <c r="E316" s="58"/>
      <c r="F316" s="58"/>
      <c r="G316" s="58"/>
      <c r="H316" s="58"/>
      <c r="I316" s="2" t="s">
        <v>61</v>
      </c>
      <c r="J316" s="58"/>
      <c r="K316" s="58"/>
      <c r="L316" s="58"/>
      <c r="M316" s="58"/>
      <c r="N316" s="2"/>
    </row>
    <row r="317" spans="2:14" ht="18" customHeight="1" x14ac:dyDescent="0.3">
      <c r="B317" s="58" t="s">
        <v>68</v>
      </c>
      <c r="C317" s="58" t="s">
        <v>99</v>
      </c>
      <c r="D317" s="58">
        <v>5010044010038</v>
      </c>
      <c r="E317" s="58">
        <v>1</v>
      </c>
      <c r="F317" s="58" t="s">
        <v>59</v>
      </c>
      <c r="G317" s="58">
        <v>0.3</v>
      </c>
      <c r="H317" s="58">
        <v>0.3</v>
      </c>
      <c r="I317" s="2">
        <v>2.6</v>
      </c>
      <c r="J317" s="58" t="s">
        <v>845</v>
      </c>
      <c r="K317" s="58"/>
      <c r="L317" s="58"/>
      <c r="M317" s="58">
        <v>91493901</v>
      </c>
      <c r="N317" s="2"/>
    </row>
    <row r="318" spans="2:14" ht="10.8" customHeight="1" x14ac:dyDescent="0.3">
      <c r="B318" s="58"/>
      <c r="C318" s="58"/>
      <c r="D318" s="58"/>
      <c r="E318" s="58"/>
      <c r="F318" s="58"/>
      <c r="G318" s="58"/>
      <c r="H318" s="58"/>
      <c r="I318" s="2" t="s">
        <v>61</v>
      </c>
      <c r="J318" s="58"/>
      <c r="K318" s="58"/>
      <c r="L318" s="58"/>
      <c r="M318" s="58"/>
      <c r="N318" s="2"/>
    </row>
    <row r="319" spans="2:14" ht="10.8" customHeight="1" x14ac:dyDescent="0.3">
      <c r="B319" s="58" t="s">
        <v>57</v>
      </c>
      <c r="C319" s="58" t="s">
        <v>151</v>
      </c>
      <c r="D319" s="58">
        <v>3336922</v>
      </c>
      <c r="E319" s="58">
        <v>1</v>
      </c>
      <c r="F319" s="58" t="s">
        <v>59</v>
      </c>
      <c r="G319" s="58">
        <v>0.25</v>
      </c>
      <c r="H319" s="58">
        <v>0.25</v>
      </c>
      <c r="I319" s="2">
        <v>0.85</v>
      </c>
      <c r="J319" s="58" t="s">
        <v>796</v>
      </c>
      <c r="K319" s="58"/>
      <c r="L319" s="58"/>
      <c r="M319" s="58">
        <v>88304852</v>
      </c>
      <c r="N319" s="2"/>
    </row>
    <row r="320" spans="2:14" ht="10.8" customHeight="1" x14ac:dyDescent="0.3">
      <c r="B320" s="58"/>
      <c r="C320" s="58"/>
      <c r="D320" s="58"/>
      <c r="E320" s="58"/>
      <c r="F320" s="58"/>
      <c r="G320" s="58"/>
      <c r="H320" s="58"/>
      <c r="I320" s="2" t="s">
        <v>61</v>
      </c>
      <c r="J320" s="58"/>
      <c r="K320" s="58"/>
      <c r="L320" s="58"/>
      <c r="M320" s="58"/>
      <c r="N320" s="2"/>
    </row>
    <row r="321" spans="2:14" ht="18" customHeight="1" x14ac:dyDescent="0.3">
      <c r="B321" s="58" t="s">
        <v>57</v>
      </c>
      <c r="C321" s="58" t="s">
        <v>315</v>
      </c>
      <c r="D321" s="58">
        <v>10004241</v>
      </c>
      <c r="E321" s="58">
        <v>5</v>
      </c>
      <c r="F321" s="58" t="s">
        <v>59</v>
      </c>
      <c r="G321" s="58">
        <v>0.75</v>
      </c>
      <c r="H321" s="58">
        <v>3.74</v>
      </c>
      <c r="I321" s="2">
        <v>2.2999999999999998</v>
      </c>
      <c r="J321" s="58" t="s">
        <v>867</v>
      </c>
      <c r="K321" s="58"/>
      <c r="L321" s="58"/>
      <c r="M321" s="58">
        <v>52714038</v>
      </c>
      <c r="N321" s="2"/>
    </row>
    <row r="322" spans="2:14" ht="10.8" customHeight="1" x14ac:dyDescent="0.3">
      <c r="B322" s="58"/>
      <c r="C322" s="58"/>
      <c r="D322" s="58"/>
      <c r="E322" s="58"/>
      <c r="F322" s="58"/>
      <c r="G322" s="58"/>
      <c r="H322" s="58"/>
      <c r="I322" s="2" t="s">
        <v>61</v>
      </c>
      <c r="J322" s="58"/>
      <c r="K322" s="58"/>
      <c r="L322" s="58"/>
      <c r="M322" s="58"/>
      <c r="N322" s="2"/>
    </row>
    <row r="323" spans="2:14" ht="10.8" customHeight="1" x14ac:dyDescent="0.3">
      <c r="B323" s="58" t="s">
        <v>57</v>
      </c>
      <c r="C323" s="58" t="s">
        <v>543</v>
      </c>
      <c r="D323" s="58">
        <v>10051986</v>
      </c>
      <c r="E323" s="58">
        <v>1</v>
      </c>
      <c r="F323" s="58" t="s">
        <v>59</v>
      </c>
      <c r="G323" s="58">
        <v>1.22</v>
      </c>
      <c r="H323" s="58">
        <v>1.22</v>
      </c>
      <c r="I323" s="2">
        <v>0.99</v>
      </c>
      <c r="J323" s="58" t="s">
        <v>728</v>
      </c>
      <c r="K323" s="58"/>
      <c r="L323" s="58"/>
      <c r="M323" s="58">
        <v>57747642</v>
      </c>
      <c r="N323" s="2"/>
    </row>
    <row r="324" spans="2:14" ht="10.8" customHeight="1" x14ac:dyDescent="0.3">
      <c r="B324" s="58"/>
      <c r="C324" s="58"/>
      <c r="D324" s="58"/>
      <c r="E324" s="58"/>
      <c r="F324" s="58"/>
      <c r="G324" s="58"/>
      <c r="H324" s="58"/>
      <c r="I324" s="2" t="s">
        <v>61</v>
      </c>
      <c r="J324" s="58"/>
      <c r="K324" s="58"/>
      <c r="L324" s="58"/>
      <c r="M324" s="58"/>
      <c r="N324" s="2"/>
    </row>
    <row r="325" spans="2:14" ht="10.8" customHeight="1" x14ac:dyDescent="0.3">
      <c r="B325" s="58" t="s">
        <v>57</v>
      </c>
      <c r="C325" s="58" t="s">
        <v>544</v>
      </c>
      <c r="D325" s="58">
        <v>10057520</v>
      </c>
      <c r="E325" s="58">
        <v>6</v>
      </c>
      <c r="F325" s="58" t="s">
        <v>59</v>
      </c>
      <c r="G325" s="58">
        <v>0.23</v>
      </c>
      <c r="H325" s="58">
        <v>1.39</v>
      </c>
      <c r="I325" s="2">
        <v>0.65</v>
      </c>
      <c r="J325" s="58" t="s">
        <v>868</v>
      </c>
      <c r="K325" s="58"/>
      <c r="L325" s="58"/>
      <c r="M325" s="58">
        <v>50211728</v>
      </c>
      <c r="N325" s="2"/>
    </row>
    <row r="326" spans="2:14" ht="10.8" customHeight="1" x14ac:dyDescent="0.3">
      <c r="B326" s="58"/>
      <c r="C326" s="58"/>
      <c r="D326" s="58"/>
      <c r="E326" s="58"/>
      <c r="F326" s="58"/>
      <c r="G326" s="58"/>
      <c r="H326" s="58"/>
      <c r="I326" s="2" t="s">
        <v>61</v>
      </c>
      <c r="J326" s="58"/>
      <c r="K326" s="58"/>
      <c r="L326" s="58"/>
      <c r="M326" s="58"/>
      <c r="N326" s="2"/>
    </row>
    <row r="327" spans="2:14" ht="18" customHeight="1" x14ac:dyDescent="0.3">
      <c r="B327" s="58" t="s">
        <v>57</v>
      </c>
      <c r="C327" s="58" t="s">
        <v>542</v>
      </c>
      <c r="D327" s="58">
        <v>3490242</v>
      </c>
      <c r="E327" s="58">
        <v>2</v>
      </c>
      <c r="F327" s="58" t="s">
        <v>59</v>
      </c>
      <c r="G327" s="58">
        <v>0.25</v>
      </c>
      <c r="H327" s="58">
        <v>0.49</v>
      </c>
      <c r="I327" s="2">
        <v>2.5</v>
      </c>
      <c r="J327" s="58" t="s">
        <v>706</v>
      </c>
      <c r="K327" s="58"/>
      <c r="L327" s="58"/>
      <c r="M327" s="58">
        <v>92802138</v>
      </c>
      <c r="N327" s="2"/>
    </row>
    <row r="328" spans="2:14" ht="10.8" customHeight="1" x14ac:dyDescent="0.3">
      <c r="B328" s="58"/>
      <c r="C328" s="58"/>
      <c r="D328" s="58"/>
      <c r="E328" s="58"/>
      <c r="F328" s="58"/>
      <c r="G328" s="58"/>
      <c r="H328" s="58"/>
      <c r="I328" s="2" t="s">
        <v>61</v>
      </c>
      <c r="J328" s="58"/>
      <c r="K328" s="58"/>
      <c r="L328" s="58"/>
      <c r="M328" s="58"/>
      <c r="N328" s="2"/>
    </row>
    <row r="329" spans="2:14" ht="18" customHeight="1" x14ac:dyDescent="0.3">
      <c r="B329" s="58" t="s">
        <v>57</v>
      </c>
      <c r="C329" s="58" t="s">
        <v>64</v>
      </c>
      <c r="D329" s="58">
        <v>5057753494520</v>
      </c>
      <c r="E329" s="58">
        <v>2</v>
      </c>
      <c r="F329" s="58" t="s">
        <v>59</v>
      </c>
      <c r="G329" s="58">
        <v>0.09</v>
      </c>
      <c r="H329" s="58">
        <v>0.18</v>
      </c>
      <c r="I329" s="2">
        <v>1.3</v>
      </c>
      <c r="J329" s="58" t="s">
        <v>845</v>
      </c>
      <c r="K329" s="58"/>
      <c r="L329" s="58"/>
      <c r="M329" s="58">
        <v>85589204</v>
      </c>
      <c r="N329" s="2"/>
    </row>
    <row r="330" spans="2:14" ht="10.8" customHeight="1" x14ac:dyDescent="0.3">
      <c r="B330" s="58"/>
      <c r="C330" s="58"/>
      <c r="D330" s="58"/>
      <c r="E330" s="58"/>
      <c r="F330" s="58"/>
      <c r="G330" s="58"/>
      <c r="H330" s="58"/>
      <c r="I330" s="2" t="s">
        <v>61</v>
      </c>
      <c r="J330" s="58"/>
      <c r="K330" s="58"/>
      <c r="L330" s="58"/>
      <c r="M330" s="58"/>
      <c r="N330" s="2"/>
    </row>
    <row r="331" spans="2:14" ht="10.8" customHeight="1" x14ac:dyDescent="0.3">
      <c r="B331" s="58" t="s">
        <v>57</v>
      </c>
      <c r="C331" s="58" t="s">
        <v>166</v>
      </c>
      <c r="D331" s="58">
        <v>10073452</v>
      </c>
      <c r="E331" s="58">
        <v>1</v>
      </c>
      <c r="F331" s="58" t="s">
        <v>59</v>
      </c>
      <c r="G331" s="58">
        <v>0.08</v>
      </c>
      <c r="H331" s="58">
        <v>0.08</v>
      </c>
      <c r="I331" s="2">
        <v>0.3</v>
      </c>
      <c r="J331" s="58" t="s">
        <v>869</v>
      </c>
      <c r="K331" s="58"/>
      <c r="L331" s="58"/>
      <c r="M331" s="58">
        <v>60906295</v>
      </c>
      <c r="N331" s="2"/>
    </row>
    <row r="332" spans="2:14" ht="10.8" customHeight="1" x14ac:dyDescent="0.3">
      <c r="B332" s="58"/>
      <c r="C332" s="58"/>
      <c r="D332" s="58"/>
      <c r="E332" s="58"/>
      <c r="F332" s="58"/>
      <c r="G332" s="58"/>
      <c r="H332" s="58"/>
      <c r="I332" s="2" t="s">
        <v>61</v>
      </c>
      <c r="J332" s="58"/>
      <c r="K332" s="58"/>
      <c r="L332" s="58"/>
      <c r="M332" s="58"/>
      <c r="N332" s="2"/>
    </row>
    <row r="333" spans="2:14" ht="10.8" customHeight="1" x14ac:dyDescent="0.3">
      <c r="B333" s="58" t="s">
        <v>57</v>
      </c>
      <c r="C333" s="58" t="s">
        <v>870</v>
      </c>
      <c r="D333" s="58">
        <v>10073353</v>
      </c>
      <c r="E333" s="58">
        <v>5</v>
      </c>
      <c r="F333" s="58" t="s">
        <v>59</v>
      </c>
      <c r="G333" s="58">
        <v>0.2</v>
      </c>
      <c r="H333" s="58">
        <v>0.99</v>
      </c>
      <c r="I333" s="2">
        <v>0.6</v>
      </c>
      <c r="J333" s="58" t="s">
        <v>795</v>
      </c>
      <c r="K333" s="58"/>
      <c r="L333" s="58"/>
      <c r="M333" s="58">
        <v>60889930</v>
      </c>
      <c r="N333" s="2"/>
    </row>
    <row r="334" spans="2:14" ht="10.8" customHeight="1" x14ac:dyDescent="0.3">
      <c r="B334" s="58"/>
      <c r="C334" s="58"/>
      <c r="D334" s="58"/>
      <c r="E334" s="58"/>
      <c r="F334" s="58"/>
      <c r="G334" s="58"/>
      <c r="H334" s="58"/>
      <c r="I334" s="2" t="s">
        <v>61</v>
      </c>
      <c r="J334" s="58"/>
      <c r="K334" s="58"/>
      <c r="L334" s="58"/>
      <c r="M334" s="58"/>
      <c r="N334" s="2"/>
    </row>
    <row r="335" spans="2:14" ht="18" customHeight="1" x14ac:dyDescent="0.3">
      <c r="B335" s="58" t="s">
        <v>124</v>
      </c>
      <c r="C335" s="58" t="s">
        <v>219</v>
      </c>
      <c r="D335" s="58">
        <v>5057753932657</v>
      </c>
      <c r="E335" s="58">
        <v>2</v>
      </c>
      <c r="F335" s="58" t="s">
        <v>59</v>
      </c>
      <c r="G335" s="58">
        <v>0.27</v>
      </c>
      <c r="H335" s="58">
        <v>0.55000000000000004</v>
      </c>
      <c r="I335" s="2">
        <v>3</v>
      </c>
      <c r="J335" s="58" t="s">
        <v>772</v>
      </c>
      <c r="K335" s="58"/>
      <c r="L335" s="58"/>
      <c r="M335" s="58">
        <v>87874877</v>
      </c>
      <c r="N335" s="2"/>
    </row>
    <row r="336" spans="2:14" ht="10.8" customHeight="1" x14ac:dyDescent="0.3">
      <c r="B336" s="58"/>
      <c r="C336" s="58"/>
      <c r="D336" s="58"/>
      <c r="E336" s="58"/>
      <c r="F336" s="58"/>
      <c r="G336" s="58"/>
      <c r="H336" s="58"/>
      <c r="I336" s="2" t="s">
        <v>61</v>
      </c>
      <c r="J336" s="58"/>
      <c r="K336" s="58"/>
      <c r="L336" s="58"/>
      <c r="M336" s="58"/>
      <c r="N336" s="2"/>
    </row>
    <row r="337" spans="1:14" ht="10.8" customHeight="1" x14ac:dyDescent="0.3">
      <c r="A337" s="3">
        <v>45451</v>
      </c>
      <c r="B337" s="58" t="s">
        <v>57</v>
      </c>
      <c r="C337" s="58" t="s">
        <v>360</v>
      </c>
      <c r="D337" s="58">
        <v>3403938</v>
      </c>
      <c r="E337" s="58">
        <v>1</v>
      </c>
      <c r="F337" s="58" t="s">
        <v>59</v>
      </c>
      <c r="G337" s="58">
        <v>0.1</v>
      </c>
      <c r="H337" s="58">
        <v>0.1</v>
      </c>
      <c r="I337" s="2">
        <v>0.79</v>
      </c>
      <c r="J337" s="58" t="s">
        <v>793</v>
      </c>
      <c r="K337" s="58"/>
      <c r="L337" s="58"/>
      <c r="M337" s="58">
        <v>89950634</v>
      </c>
      <c r="N337" s="2"/>
    </row>
    <row r="338" spans="1:14" ht="10.8" customHeight="1" x14ac:dyDescent="0.3">
      <c r="B338" s="58"/>
      <c r="C338" s="58"/>
      <c r="D338" s="58"/>
      <c r="E338" s="58"/>
      <c r="F338" s="58"/>
      <c r="G338" s="58"/>
      <c r="H338" s="58"/>
      <c r="I338" s="2" t="s">
        <v>61</v>
      </c>
      <c r="J338" s="58"/>
      <c r="K338" s="58"/>
      <c r="L338" s="58"/>
      <c r="M338" s="58"/>
      <c r="N338" s="2"/>
    </row>
    <row r="339" spans="1:14" ht="18" customHeight="1" x14ac:dyDescent="0.3">
      <c r="B339" s="58" t="s">
        <v>57</v>
      </c>
      <c r="C339" s="58" t="s">
        <v>97</v>
      </c>
      <c r="D339" s="58">
        <v>3471319</v>
      </c>
      <c r="E339" s="58">
        <v>2</v>
      </c>
      <c r="F339" s="58" t="s">
        <v>59</v>
      </c>
      <c r="G339" s="58">
        <v>0.32</v>
      </c>
      <c r="H339" s="58">
        <v>0.65</v>
      </c>
      <c r="I339" s="2">
        <v>1.7</v>
      </c>
      <c r="J339" s="58" t="s">
        <v>795</v>
      </c>
      <c r="K339" s="58"/>
      <c r="L339" s="58"/>
      <c r="M339" s="58">
        <v>91826428</v>
      </c>
      <c r="N339" s="2"/>
    </row>
    <row r="340" spans="1:14" ht="10.8" customHeight="1" x14ac:dyDescent="0.3">
      <c r="B340" s="58"/>
      <c r="C340" s="58"/>
      <c r="D340" s="58"/>
      <c r="E340" s="58"/>
      <c r="F340" s="58"/>
      <c r="G340" s="58"/>
      <c r="H340" s="58"/>
      <c r="I340" s="2" t="s">
        <v>61</v>
      </c>
      <c r="J340" s="58"/>
      <c r="K340" s="58"/>
      <c r="L340" s="58"/>
      <c r="M340" s="58"/>
      <c r="N340" s="2"/>
    </row>
    <row r="341" spans="1:14" ht="10.8" customHeight="1" x14ac:dyDescent="0.3">
      <c r="B341" s="58" t="s">
        <v>57</v>
      </c>
      <c r="C341" s="58" t="s">
        <v>108</v>
      </c>
      <c r="D341" s="58">
        <v>10006962</v>
      </c>
      <c r="E341" s="58">
        <v>1</v>
      </c>
      <c r="F341" s="58" t="s">
        <v>59</v>
      </c>
      <c r="G341" s="58">
        <v>0.26</v>
      </c>
      <c r="H341" s="58">
        <v>0.26</v>
      </c>
      <c r="I341" s="2">
        <v>0.85</v>
      </c>
      <c r="J341" s="58" t="s">
        <v>793</v>
      </c>
      <c r="K341" s="58"/>
      <c r="L341" s="58"/>
      <c r="M341" s="58">
        <v>66652291</v>
      </c>
      <c r="N341" s="2"/>
    </row>
    <row r="342" spans="1:14" ht="10.8" customHeight="1" x14ac:dyDescent="0.3">
      <c r="B342" s="58"/>
      <c r="C342" s="58"/>
      <c r="D342" s="58"/>
      <c r="E342" s="58"/>
      <c r="F342" s="58"/>
      <c r="G342" s="58"/>
      <c r="H342" s="58"/>
      <c r="I342" s="2" t="s">
        <v>61</v>
      </c>
      <c r="J342" s="58"/>
      <c r="K342" s="58"/>
      <c r="L342" s="58"/>
      <c r="M342" s="58"/>
      <c r="N342" s="2"/>
    </row>
    <row r="343" spans="1:14" ht="10.8" customHeight="1" x14ac:dyDescent="0.3">
      <c r="B343" s="58" t="s">
        <v>57</v>
      </c>
      <c r="C343" s="58" t="s">
        <v>164</v>
      </c>
      <c r="D343" s="58">
        <v>3341148</v>
      </c>
      <c r="E343" s="58">
        <v>4</v>
      </c>
      <c r="F343" s="58" t="s">
        <v>59</v>
      </c>
      <c r="G343" s="58">
        <v>0.62</v>
      </c>
      <c r="H343" s="58">
        <v>2.4700000000000002</v>
      </c>
      <c r="I343" s="2">
        <v>1.35</v>
      </c>
      <c r="J343" s="58" t="s">
        <v>843</v>
      </c>
      <c r="K343" s="58"/>
      <c r="L343" s="58"/>
      <c r="M343" s="58">
        <v>86775489</v>
      </c>
      <c r="N343" s="2"/>
    </row>
    <row r="344" spans="1:14" ht="10.8" customHeight="1" x14ac:dyDescent="0.3">
      <c r="B344" s="58"/>
      <c r="C344" s="58"/>
      <c r="D344" s="58"/>
      <c r="E344" s="58"/>
      <c r="F344" s="58"/>
      <c r="G344" s="58"/>
      <c r="H344" s="58"/>
      <c r="I344" s="2" t="s">
        <v>61</v>
      </c>
      <c r="J344" s="58"/>
      <c r="K344" s="58"/>
      <c r="L344" s="58"/>
      <c r="M344" s="58"/>
      <c r="N344" s="2"/>
    </row>
    <row r="345" spans="1:14" ht="10.8" customHeight="1" x14ac:dyDescent="0.3">
      <c r="B345" s="58" t="s">
        <v>57</v>
      </c>
      <c r="C345" s="58" t="s">
        <v>485</v>
      </c>
      <c r="D345" s="58">
        <v>3282670</v>
      </c>
      <c r="E345" s="58">
        <v>3</v>
      </c>
      <c r="F345" s="58" t="s">
        <v>59</v>
      </c>
      <c r="G345" s="58">
        <v>0.1</v>
      </c>
      <c r="H345" s="58">
        <v>0.3</v>
      </c>
      <c r="I345" s="2">
        <v>1.35</v>
      </c>
      <c r="J345" s="58" t="s">
        <v>853</v>
      </c>
      <c r="K345" s="58"/>
      <c r="L345" s="58"/>
      <c r="M345" s="58">
        <v>85011704</v>
      </c>
      <c r="N345" s="2"/>
    </row>
    <row r="346" spans="1:14" ht="10.8" customHeight="1" x14ac:dyDescent="0.3">
      <c r="B346" s="58"/>
      <c r="C346" s="58"/>
      <c r="D346" s="58"/>
      <c r="E346" s="58"/>
      <c r="F346" s="58"/>
      <c r="G346" s="58"/>
      <c r="H346" s="58"/>
      <c r="I346" s="2" t="s">
        <v>61</v>
      </c>
      <c r="J346" s="58"/>
      <c r="K346" s="58"/>
      <c r="L346" s="58"/>
      <c r="M346" s="58"/>
      <c r="N346" s="2"/>
    </row>
    <row r="347" spans="1:14" ht="10.8" customHeight="1" x14ac:dyDescent="0.3">
      <c r="B347" s="58" t="s">
        <v>57</v>
      </c>
      <c r="C347" s="58" t="s">
        <v>344</v>
      </c>
      <c r="D347" s="58">
        <v>3236772</v>
      </c>
      <c r="E347" s="58">
        <v>5</v>
      </c>
      <c r="F347" s="58" t="s">
        <v>59</v>
      </c>
      <c r="G347" s="58">
        <v>0.22</v>
      </c>
      <c r="H347" s="58">
        <v>1.1200000000000001</v>
      </c>
      <c r="I347" s="2">
        <v>1.1000000000000001</v>
      </c>
      <c r="J347" s="58" t="s">
        <v>782</v>
      </c>
      <c r="K347" s="58"/>
      <c r="L347" s="58"/>
      <c r="M347" s="58">
        <v>74472042</v>
      </c>
      <c r="N347" s="2"/>
    </row>
    <row r="348" spans="1:14" ht="10.8" customHeight="1" x14ac:dyDescent="0.3">
      <c r="B348" s="58"/>
      <c r="C348" s="58"/>
      <c r="D348" s="58"/>
      <c r="E348" s="58"/>
      <c r="F348" s="58"/>
      <c r="G348" s="58"/>
      <c r="H348" s="58"/>
      <c r="I348" s="2" t="s">
        <v>61</v>
      </c>
      <c r="J348" s="58"/>
      <c r="K348" s="58"/>
      <c r="L348" s="58"/>
      <c r="M348" s="58"/>
      <c r="N348" s="2"/>
    </row>
    <row r="349" spans="1:14" ht="10.8" customHeight="1" x14ac:dyDescent="0.3">
      <c r="B349" s="58" t="s">
        <v>57</v>
      </c>
      <c r="C349" s="58" t="s">
        <v>349</v>
      </c>
      <c r="D349" s="58">
        <v>3285732</v>
      </c>
      <c r="E349" s="58">
        <v>1</v>
      </c>
      <c r="F349" s="58" t="s">
        <v>59</v>
      </c>
      <c r="G349" s="58">
        <v>0.28000000000000003</v>
      </c>
      <c r="H349" s="58">
        <v>0.28000000000000003</v>
      </c>
      <c r="I349" s="2">
        <v>1.3</v>
      </c>
      <c r="J349" s="58" t="s">
        <v>718</v>
      </c>
      <c r="K349" s="58"/>
      <c r="L349" s="58"/>
      <c r="M349" s="58">
        <v>85434472</v>
      </c>
      <c r="N349" s="2"/>
    </row>
    <row r="350" spans="1:14" ht="10.8" customHeight="1" x14ac:dyDescent="0.3">
      <c r="B350" s="58"/>
      <c r="C350" s="58"/>
      <c r="D350" s="58"/>
      <c r="E350" s="58"/>
      <c r="F350" s="58"/>
      <c r="G350" s="58"/>
      <c r="H350" s="58"/>
      <c r="I350" s="2" t="s">
        <v>61</v>
      </c>
      <c r="J350" s="58"/>
      <c r="K350" s="58"/>
      <c r="L350" s="58"/>
      <c r="M350" s="58"/>
      <c r="N350" s="2"/>
    </row>
    <row r="351" spans="1:14" ht="18" customHeight="1" x14ac:dyDescent="0.3">
      <c r="B351" s="58" t="s">
        <v>57</v>
      </c>
      <c r="C351" s="58" t="s">
        <v>162</v>
      </c>
      <c r="D351" s="58">
        <v>5059697777547</v>
      </c>
      <c r="E351" s="58">
        <v>2</v>
      </c>
      <c r="F351" s="58" t="s">
        <v>59</v>
      </c>
      <c r="G351" s="58">
        <v>0.56999999999999995</v>
      </c>
      <c r="H351" s="58">
        <v>1.1299999999999999</v>
      </c>
      <c r="I351" s="2">
        <v>3</v>
      </c>
      <c r="J351" s="58" t="s">
        <v>721</v>
      </c>
      <c r="K351" s="58"/>
      <c r="L351" s="58"/>
      <c r="M351" s="58">
        <v>90866595</v>
      </c>
      <c r="N351" s="2"/>
    </row>
    <row r="352" spans="1:14" ht="10.8" customHeight="1" x14ac:dyDescent="0.3">
      <c r="B352" s="58"/>
      <c r="C352" s="58"/>
      <c r="D352" s="58"/>
      <c r="E352" s="58"/>
      <c r="F352" s="58"/>
      <c r="G352" s="58"/>
      <c r="H352" s="58"/>
      <c r="I352" s="2" t="s">
        <v>61</v>
      </c>
      <c r="J352" s="58"/>
      <c r="K352" s="58"/>
      <c r="L352" s="58"/>
      <c r="M352" s="58"/>
      <c r="N352" s="2"/>
    </row>
    <row r="353" spans="2:14" ht="10.8" customHeight="1" x14ac:dyDescent="0.3">
      <c r="B353" s="58" t="s">
        <v>57</v>
      </c>
      <c r="C353" s="58" t="s">
        <v>382</v>
      </c>
      <c r="D353" s="58">
        <v>10069660</v>
      </c>
      <c r="E353" s="58">
        <v>2</v>
      </c>
      <c r="F353" s="58" t="s">
        <v>59</v>
      </c>
      <c r="G353" s="58">
        <v>0.28000000000000003</v>
      </c>
      <c r="H353" s="58">
        <v>0.56000000000000005</v>
      </c>
      <c r="I353" s="2">
        <v>0.95</v>
      </c>
      <c r="J353" s="58" t="s">
        <v>807</v>
      </c>
      <c r="K353" s="58"/>
      <c r="L353" s="58"/>
      <c r="M353" s="58">
        <v>59767315</v>
      </c>
      <c r="N353" s="2"/>
    </row>
    <row r="354" spans="2:14" ht="10.8" customHeight="1" x14ac:dyDescent="0.3">
      <c r="B354" s="58"/>
      <c r="C354" s="58"/>
      <c r="D354" s="58"/>
      <c r="E354" s="58"/>
      <c r="F354" s="58"/>
      <c r="G354" s="58"/>
      <c r="H354" s="58"/>
      <c r="I354" s="2" t="s">
        <v>61</v>
      </c>
      <c r="J354" s="58"/>
      <c r="K354" s="58"/>
      <c r="L354" s="58"/>
      <c r="M354" s="58"/>
      <c r="N354" s="2"/>
    </row>
    <row r="355" spans="2:14" ht="18" customHeight="1" x14ac:dyDescent="0.3">
      <c r="B355" s="58" t="s">
        <v>81</v>
      </c>
      <c r="C355" s="58" t="s">
        <v>871</v>
      </c>
      <c r="D355" s="58">
        <v>7622201762674</v>
      </c>
      <c r="E355" s="58">
        <v>22</v>
      </c>
      <c r="F355" s="58" t="s">
        <v>59</v>
      </c>
      <c r="G355" s="58">
        <v>0.1</v>
      </c>
      <c r="H355" s="58">
        <v>2.29</v>
      </c>
      <c r="I355" s="2">
        <v>1.38</v>
      </c>
      <c r="J355" s="58" t="s">
        <v>872</v>
      </c>
      <c r="K355" s="58"/>
      <c r="L355" s="58"/>
      <c r="M355" s="58">
        <v>91647749</v>
      </c>
      <c r="N355" s="2"/>
    </row>
    <row r="356" spans="2:14" ht="10.8" customHeight="1" x14ac:dyDescent="0.3">
      <c r="B356" s="58"/>
      <c r="C356" s="58"/>
      <c r="D356" s="58"/>
      <c r="E356" s="58"/>
      <c r="F356" s="58"/>
      <c r="G356" s="58"/>
      <c r="H356" s="58"/>
      <c r="I356" s="2" t="s">
        <v>61</v>
      </c>
      <c r="J356" s="58"/>
      <c r="K356" s="58"/>
      <c r="L356" s="58"/>
      <c r="M356" s="58"/>
      <c r="N356" s="2"/>
    </row>
    <row r="357" spans="2:14" ht="18" customHeight="1" x14ac:dyDescent="0.3">
      <c r="B357" s="58" t="s">
        <v>68</v>
      </c>
      <c r="C357" s="58" t="s">
        <v>482</v>
      </c>
      <c r="D357" s="58">
        <v>5010044000404</v>
      </c>
      <c r="E357" s="58">
        <v>1</v>
      </c>
      <c r="F357" s="58" t="s">
        <v>59</v>
      </c>
      <c r="G357" s="58">
        <v>0.41</v>
      </c>
      <c r="H357" s="58">
        <v>0.41</v>
      </c>
      <c r="I357" s="2">
        <v>1.1000000000000001</v>
      </c>
      <c r="J357" s="58" t="s">
        <v>728</v>
      </c>
      <c r="K357" s="58"/>
      <c r="L357" s="58"/>
      <c r="M357" s="58">
        <v>50606849</v>
      </c>
      <c r="N357" s="2"/>
    </row>
    <row r="358" spans="2:14" ht="10.8" customHeight="1" x14ac:dyDescent="0.3">
      <c r="B358" s="58"/>
      <c r="C358" s="58"/>
      <c r="D358" s="58"/>
      <c r="E358" s="58"/>
      <c r="F358" s="58"/>
      <c r="G358" s="58"/>
      <c r="H358" s="58"/>
      <c r="I358" s="2" t="s">
        <v>61</v>
      </c>
      <c r="J358" s="58"/>
      <c r="K358" s="58"/>
      <c r="L358" s="58"/>
      <c r="M358" s="58"/>
      <c r="N358" s="2"/>
    </row>
    <row r="359" spans="2:14" ht="18" customHeight="1" x14ac:dyDescent="0.3">
      <c r="B359" s="58" t="s">
        <v>68</v>
      </c>
      <c r="C359" s="58" t="s">
        <v>145</v>
      </c>
      <c r="D359" s="58">
        <v>5059512103650</v>
      </c>
      <c r="E359" s="58">
        <v>1</v>
      </c>
      <c r="F359" s="58" t="s">
        <v>59</v>
      </c>
      <c r="G359" s="58">
        <v>0.14000000000000001</v>
      </c>
      <c r="H359" s="58">
        <v>0.15</v>
      </c>
      <c r="I359" s="2">
        <v>1.1000000000000001</v>
      </c>
      <c r="J359" s="58" t="s">
        <v>728</v>
      </c>
      <c r="K359" s="58"/>
      <c r="L359" s="58"/>
      <c r="M359" s="58">
        <v>88303971</v>
      </c>
      <c r="N359" s="2"/>
    </row>
    <row r="360" spans="2:14" ht="10.8" customHeight="1" x14ac:dyDescent="0.3">
      <c r="B360" s="58"/>
      <c r="C360" s="58"/>
      <c r="D360" s="58"/>
      <c r="E360" s="58"/>
      <c r="F360" s="58"/>
      <c r="G360" s="58"/>
      <c r="H360" s="58"/>
      <c r="I360" s="2" t="s">
        <v>61</v>
      </c>
      <c r="J360" s="58"/>
      <c r="K360" s="58"/>
      <c r="L360" s="58"/>
      <c r="M360" s="58"/>
      <c r="N360" s="2"/>
    </row>
    <row r="361" spans="2:14" ht="10.8" customHeight="1" x14ac:dyDescent="0.3">
      <c r="B361" s="58" t="s">
        <v>68</v>
      </c>
      <c r="C361" s="58" t="s">
        <v>75</v>
      </c>
      <c r="D361" s="58">
        <v>3277621</v>
      </c>
      <c r="E361" s="58">
        <v>4</v>
      </c>
      <c r="F361" s="58" t="s">
        <v>59</v>
      </c>
      <c r="G361" s="58">
        <v>0.08</v>
      </c>
      <c r="H361" s="58">
        <v>0.31</v>
      </c>
      <c r="I361" s="2">
        <v>1.1000000000000001</v>
      </c>
      <c r="J361" s="58" t="s">
        <v>873</v>
      </c>
      <c r="K361" s="58"/>
      <c r="L361" s="58"/>
      <c r="M361" s="58">
        <v>83688234</v>
      </c>
      <c r="N361" s="2"/>
    </row>
    <row r="362" spans="2:14" ht="10.8" customHeight="1" x14ac:dyDescent="0.3">
      <c r="B362" s="58"/>
      <c r="C362" s="58"/>
      <c r="D362" s="58"/>
      <c r="E362" s="58"/>
      <c r="F362" s="58"/>
      <c r="G362" s="58"/>
      <c r="H362" s="58"/>
      <c r="I362" s="2" t="s">
        <v>61</v>
      </c>
      <c r="J362" s="58"/>
      <c r="K362" s="58"/>
      <c r="L362" s="58"/>
      <c r="M362" s="58"/>
      <c r="N362" s="2"/>
    </row>
    <row r="363" spans="2:14" ht="18" customHeight="1" x14ac:dyDescent="0.3">
      <c r="B363" s="58" t="s">
        <v>68</v>
      </c>
      <c r="C363" s="58" t="s">
        <v>322</v>
      </c>
      <c r="D363" s="58">
        <v>5059697742873</v>
      </c>
      <c r="E363" s="58">
        <v>1</v>
      </c>
      <c r="F363" s="58" t="s">
        <v>59</v>
      </c>
      <c r="G363" s="58">
        <v>0.23</v>
      </c>
      <c r="H363" s="58">
        <v>0.23</v>
      </c>
      <c r="I363" s="2">
        <v>2.2000000000000002</v>
      </c>
      <c r="J363" s="58" t="s">
        <v>726</v>
      </c>
      <c r="K363" s="58"/>
      <c r="L363" s="58"/>
      <c r="M363" s="58">
        <v>92001504</v>
      </c>
      <c r="N363" s="2"/>
    </row>
    <row r="364" spans="2:14" ht="10.8" customHeight="1" x14ac:dyDescent="0.3">
      <c r="B364" s="58"/>
      <c r="C364" s="58"/>
      <c r="D364" s="58"/>
      <c r="E364" s="58"/>
      <c r="F364" s="58"/>
      <c r="G364" s="58"/>
      <c r="H364" s="58"/>
      <c r="I364" s="2" t="s">
        <v>61</v>
      </c>
      <c r="J364" s="58"/>
      <c r="K364" s="58"/>
      <c r="L364" s="58"/>
      <c r="M364" s="58"/>
      <c r="N364" s="2"/>
    </row>
    <row r="365" spans="2:14" ht="18" customHeight="1" x14ac:dyDescent="0.3">
      <c r="B365" s="58" t="s">
        <v>68</v>
      </c>
      <c r="C365" s="58" t="s">
        <v>183</v>
      </c>
      <c r="D365" s="58">
        <v>5057545619520</v>
      </c>
      <c r="E365" s="58">
        <v>4</v>
      </c>
      <c r="F365" s="58" t="s">
        <v>59</v>
      </c>
      <c r="G365" s="58">
        <v>0.82</v>
      </c>
      <c r="H365" s="58">
        <v>3.29</v>
      </c>
      <c r="I365" s="2">
        <v>0.75</v>
      </c>
      <c r="J365" s="58" t="s">
        <v>827</v>
      </c>
      <c r="K365" s="58"/>
      <c r="L365" s="58"/>
      <c r="M365" s="58">
        <v>84525708</v>
      </c>
      <c r="N365" s="2"/>
    </row>
    <row r="366" spans="2:14" ht="10.8" customHeight="1" x14ac:dyDescent="0.3">
      <c r="B366" s="58"/>
      <c r="C366" s="58"/>
      <c r="D366" s="58"/>
      <c r="E366" s="58"/>
      <c r="F366" s="58"/>
      <c r="G366" s="58"/>
      <c r="H366" s="58"/>
      <c r="I366" s="2" t="s">
        <v>61</v>
      </c>
      <c r="J366" s="58"/>
      <c r="K366" s="58"/>
      <c r="L366" s="58"/>
      <c r="M366" s="58"/>
      <c r="N366" s="2"/>
    </row>
    <row r="367" spans="2:14" ht="18" customHeight="1" x14ac:dyDescent="0.3">
      <c r="B367" s="58" t="s">
        <v>68</v>
      </c>
      <c r="C367" s="58" t="s">
        <v>437</v>
      </c>
      <c r="D367" s="58">
        <v>5010044000039</v>
      </c>
      <c r="E367" s="58">
        <v>1</v>
      </c>
      <c r="F367" s="58" t="s">
        <v>59</v>
      </c>
      <c r="G367" s="58">
        <v>0.82</v>
      </c>
      <c r="H367" s="58">
        <v>0.82</v>
      </c>
      <c r="I367" s="2">
        <v>1.4</v>
      </c>
      <c r="J367" s="58" t="s">
        <v>842</v>
      </c>
      <c r="K367" s="58"/>
      <c r="L367" s="58"/>
      <c r="M367" s="58">
        <v>50606947</v>
      </c>
      <c r="N367" s="2"/>
    </row>
    <row r="368" spans="2:14" ht="10.8" customHeight="1" x14ac:dyDescent="0.3">
      <c r="B368" s="58"/>
      <c r="C368" s="58"/>
      <c r="D368" s="58"/>
      <c r="E368" s="58"/>
      <c r="F368" s="58"/>
      <c r="G368" s="58"/>
      <c r="H368" s="58"/>
      <c r="I368" s="2" t="s">
        <v>61</v>
      </c>
      <c r="J368" s="58"/>
      <c r="K368" s="58"/>
      <c r="L368" s="58"/>
      <c r="M368" s="58"/>
      <c r="N368" s="2"/>
    </row>
    <row r="369" spans="2:14" ht="10.8" customHeight="1" x14ac:dyDescent="0.3">
      <c r="B369" s="58" t="s">
        <v>68</v>
      </c>
      <c r="C369" s="58" t="s">
        <v>80</v>
      </c>
      <c r="D369" s="58">
        <v>3048979</v>
      </c>
      <c r="E369" s="58">
        <v>1</v>
      </c>
      <c r="F369" s="58" t="s">
        <v>59</v>
      </c>
      <c r="G369" s="58">
        <v>0.09</v>
      </c>
      <c r="H369" s="58">
        <v>0.09</v>
      </c>
      <c r="I369" s="2">
        <v>1.1000000000000001</v>
      </c>
      <c r="J369" s="58" t="s">
        <v>728</v>
      </c>
      <c r="K369" s="58"/>
      <c r="L369" s="58"/>
      <c r="M369" s="58">
        <v>52412171</v>
      </c>
      <c r="N369" s="2"/>
    </row>
    <row r="370" spans="2:14" ht="10.8" customHeight="1" x14ac:dyDescent="0.3">
      <c r="B370" s="58"/>
      <c r="C370" s="58"/>
      <c r="D370" s="58"/>
      <c r="E370" s="58"/>
      <c r="F370" s="58"/>
      <c r="G370" s="58"/>
      <c r="H370" s="58"/>
      <c r="I370" s="2" t="s">
        <v>61</v>
      </c>
      <c r="J370" s="58"/>
      <c r="K370" s="58"/>
      <c r="L370" s="58"/>
      <c r="M370" s="58"/>
      <c r="N370" s="2"/>
    </row>
    <row r="371" spans="2:14" ht="10.8" customHeight="1" x14ac:dyDescent="0.3">
      <c r="B371" s="58" t="s">
        <v>68</v>
      </c>
      <c r="C371" s="58" t="s">
        <v>76</v>
      </c>
      <c r="D371" s="58">
        <v>3063330</v>
      </c>
      <c r="E371" s="58">
        <v>3</v>
      </c>
      <c r="F371" s="58" t="s">
        <v>59</v>
      </c>
      <c r="G371" s="58">
        <v>0.08</v>
      </c>
      <c r="H371" s="58">
        <v>0.24</v>
      </c>
      <c r="I371" s="2">
        <v>1.1000000000000001</v>
      </c>
      <c r="J371" s="58" t="s">
        <v>826</v>
      </c>
      <c r="K371" s="58"/>
      <c r="L371" s="58"/>
      <c r="M371" s="58">
        <v>67880462</v>
      </c>
      <c r="N371" s="2"/>
    </row>
    <row r="372" spans="2:14" ht="10.8" customHeight="1" x14ac:dyDescent="0.3">
      <c r="B372" s="58"/>
      <c r="C372" s="58"/>
      <c r="D372" s="58"/>
      <c r="E372" s="58"/>
      <c r="F372" s="58"/>
      <c r="G372" s="58"/>
      <c r="H372" s="58"/>
      <c r="I372" s="2" t="s">
        <v>61</v>
      </c>
      <c r="J372" s="58"/>
      <c r="K372" s="58"/>
      <c r="L372" s="58"/>
      <c r="M372" s="58"/>
      <c r="N372" s="2"/>
    </row>
    <row r="373" spans="2:14" ht="18" customHeight="1" x14ac:dyDescent="0.3">
      <c r="B373" s="58" t="s">
        <v>83</v>
      </c>
      <c r="C373" s="58" t="s">
        <v>874</v>
      </c>
      <c r="D373" s="58">
        <v>5057967577361</v>
      </c>
      <c r="E373" s="58">
        <v>2</v>
      </c>
      <c r="F373" s="58" t="s">
        <v>59</v>
      </c>
      <c r="G373" s="58">
        <v>2.38</v>
      </c>
      <c r="H373" s="58">
        <v>4.76</v>
      </c>
      <c r="I373" s="2">
        <v>2.2999999999999998</v>
      </c>
      <c r="J373" s="58" t="s">
        <v>720</v>
      </c>
      <c r="K373" s="58"/>
      <c r="L373" s="58"/>
      <c r="M373" s="58">
        <v>86753291</v>
      </c>
      <c r="N373" s="2"/>
    </row>
    <row r="374" spans="2:14" ht="10.8" customHeight="1" x14ac:dyDescent="0.3">
      <c r="B374" s="58"/>
      <c r="C374" s="58"/>
      <c r="D374" s="58"/>
      <c r="E374" s="58"/>
      <c r="F374" s="58"/>
      <c r="G374" s="58"/>
      <c r="H374" s="58"/>
      <c r="I374" s="2" t="s">
        <v>61</v>
      </c>
      <c r="J374" s="58"/>
      <c r="K374" s="58"/>
      <c r="L374" s="58"/>
      <c r="M374" s="58"/>
      <c r="N374" s="2"/>
    </row>
    <row r="375" spans="2:14" ht="18" customHeight="1" x14ac:dyDescent="0.3">
      <c r="B375" s="58" t="s">
        <v>83</v>
      </c>
      <c r="C375" s="58" t="s">
        <v>875</v>
      </c>
      <c r="D375" s="58">
        <v>5000436589419</v>
      </c>
      <c r="E375" s="58">
        <v>1</v>
      </c>
      <c r="F375" s="58" t="s">
        <v>59</v>
      </c>
      <c r="G375" s="58">
        <v>2.38</v>
      </c>
      <c r="H375" s="58">
        <v>2.38</v>
      </c>
      <c r="I375" s="2">
        <v>1.55</v>
      </c>
      <c r="J375" s="58" t="s">
        <v>842</v>
      </c>
      <c r="K375" s="58"/>
      <c r="L375" s="58"/>
      <c r="M375" s="58">
        <v>54550971</v>
      </c>
      <c r="N375" s="2"/>
    </row>
    <row r="376" spans="2:14" ht="10.8" customHeight="1" x14ac:dyDescent="0.3">
      <c r="B376" s="58"/>
      <c r="C376" s="58"/>
      <c r="D376" s="58"/>
      <c r="E376" s="58"/>
      <c r="F376" s="58"/>
      <c r="G376" s="58"/>
      <c r="H376" s="58"/>
      <c r="I376" s="2" t="s">
        <v>61</v>
      </c>
      <c r="J376" s="58"/>
      <c r="K376" s="58"/>
      <c r="L376" s="58"/>
      <c r="M376" s="58"/>
      <c r="N376" s="2"/>
    </row>
    <row r="377" spans="2:14" ht="18" customHeight="1" x14ac:dyDescent="0.3">
      <c r="B377" s="58" t="s">
        <v>83</v>
      </c>
      <c r="C377" s="58" t="s">
        <v>193</v>
      </c>
      <c r="D377" s="58">
        <v>5059697710421</v>
      </c>
      <c r="E377" s="58">
        <v>3</v>
      </c>
      <c r="F377" s="58" t="s">
        <v>59</v>
      </c>
      <c r="G377" s="58">
        <v>0.18</v>
      </c>
      <c r="H377" s="58">
        <v>0.53</v>
      </c>
      <c r="I377" s="2">
        <v>3</v>
      </c>
      <c r="J377" s="58" t="s">
        <v>802</v>
      </c>
      <c r="K377" s="58"/>
      <c r="L377" s="58"/>
      <c r="M377" s="58">
        <v>92326903</v>
      </c>
      <c r="N377" s="2"/>
    </row>
    <row r="378" spans="2:14" ht="10.8" customHeight="1" x14ac:dyDescent="0.3">
      <c r="B378" s="58"/>
      <c r="C378" s="58"/>
      <c r="D378" s="58"/>
      <c r="E378" s="58"/>
      <c r="F378" s="58"/>
      <c r="G378" s="58"/>
      <c r="H378" s="58"/>
      <c r="I378" s="2" t="s">
        <v>61</v>
      </c>
      <c r="J378" s="58"/>
      <c r="K378" s="58"/>
      <c r="L378" s="58"/>
      <c r="M378" s="58"/>
      <c r="N378" s="2"/>
    </row>
    <row r="379" spans="2:14" ht="18" customHeight="1" x14ac:dyDescent="0.3">
      <c r="B379" s="58" t="s">
        <v>83</v>
      </c>
      <c r="C379" s="58" t="s">
        <v>205</v>
      </c>
      <c r="D379" s="58">
        <v>5057753917999</v>
      </c>
      <c r="E379" s="58">
        <v>2</v>
      </c>
      <c r="F379" s="58" t="s">
        <v>59</v>
      </c>
      <c r="G379" s="58">
        <v>0.64</v>
      </c>
      <c r="H379" s="58">
        <v>1.29</v>
      </c>
      <c r="I379" s="2">
        <v>5.4</v>
      </c>
      <c r="J379" s="58" t="s">
        <v>876</v>
      </c>
      <c r="K379" s="58"/>
      <c r="L379" s="58"/>
      <c r="M379" s="58">
        <v>87892164</v>
      </c>
      <c r="N379" s="2"/>
    </row>
    <row r="380" spans="2:14" ht="10.8" customHeight="1" x14ac:dyDescent="0.3">
      <c r="B380" s="58"/>
      <c r="C380" s="58"/>
      <c r="D380" s="58"/>
      <c r="E380" s="58"/>
      <c r="F380" s="58"/>
      <c r="G380" s="58"/>
      <c r="H380" s="58"/>
      <c r="I380" s="2" t="s">
        <v>61</v>
      </c>
      <c r="J380" s="58"/>
      <c r="K380" s="58"/>
      <c r="L380" s="58"/>
      <c r="M380" s="58"/>
      <c r="N380" s="2"/>
    </row>
    <row r="381" spans="2:14" ht="10.8" customHeight="1" x14ac:dyDescent="0.3">
      <c r="B381" s="58" t="s">
        <v>83</v>
      </c>
      <c r="C381" s="58" t="s">
        <v>877</v>
      </c>
      <c r="D381" s="58">
        <v>3396834</v>
      </c>
      <c r="E381" s="58">
        <v>1</v>
      </c>
      <c r="F381" s="58" t="s">
        <v>59</v>
      </c>
      <c r="G381" s="58">
        <v>0.22</v>
      </c>
      <c r="H381" s="58">
        <v>0.21</v>
      </c>
      <c r="I381" s="2">
        <v>2.85</v>
      </c>
      <c r="J381" s="58" t="s">
        <v>775</v>
      </c>
      <c r="K381" s="58"/>
      <c r="L381" s="58"/>
      <c r="M381" s="58">
        <v>92548502</v>
      </c>
      <c r="N381" s="2"/>
    </row>
    <row r="382" spans="2:14" ht="10.8" customHeight="1" x14ac:dyDescent="0.3">
      <c r="B382" s="58"/>
      <c r="C382" s="58"/>
      <c r="D382" s="58"/>
      <c r="E382" s="58"/>
      <c r="F382" s="58"/>
      <c r="G382" s="58"/>
      <c r="H382" s="58"/>
      <c r="I382" s="2" t="s">
        <v>61</v>
      </c>
      <c r="J382" s="58"/>
      <c r="K382" s="58"/>
      <c r="L382" s="58"/>
      <c r="M382" s="58"/>
      <c r="N382" s="2"/>
    </row>
    <row r="383" spans="2:14" ht="18" customHeight="1" x14ac:dyDescent="0.3">
      <c r="B383" s="58" t="s">
        <v>83</v>
      </c>
      <c r="C383" s="58" t="s">
        <v>469</v>
      </c>
      <c r="D383" s="58">
        <v>5052320986828</v>
      </c>
      <c r="E383" s="58">
        <v>3</v>
      </c>
      <c r="F383" s="58" t="s">
        <v>59</v>
      </c>
      <c r="G383" s="58">
        <v>0.4</v>
      </c>
      <c r="H383" s="58">
        <v>1.2</v>
      </c>
      <c r="I383" s="2">
        <v>2.15</v>
      </c>
      <c r="J383" s="58" t="s">
        <v>722</v>
      </c>
      <c r="K383" s="58"/>
      <c r="L383" s="58"/>
      <c r="M383" s="58">
        <v>55723218</v>
      </c>
      <c r="N383" s="2"/>
    </row>
    <row r="384" spans="2:14" ht="10.8" customHeight="1" x14ac:dyDescent="0.3">
      <c r="B384" s="58"/>
      <c r="C384" s="58"/>
      <c r="D384" s="58"/>
      <c r="E384" s="58"/>
      <c r="F384" s="58"/>
      <c r="G384" s="58"/>
      <c r="H384" s="58"/>
      <c r="I384" s="2" t="s">
        <v>61</v>
      </c>
      <c r="J384" s="58"/>
      <c r="K384" s="58"/>
      <c r="L384" s="58"/>
      <c r="M384" s="58"/>
      <c r="N384" s="2"/>
    </row>
    <row r="385" spans="1:14" ht="10.8" customHeight="1" x14ac:dyDescent="0.3">
      <c r="B385" s="58" t="s">
        <v>83</v>
      </c>
      <c r="C385" s="58" t="s">
        <v>478</v>
      </c>
      <c r="D385" s="58">
        <v>3061541</v>
      </c>
      <c r="E385" s="58">
        <v>1</v>
      </c>
      <c r="F385" s="58" t="s">
        <v>59</v>
      </c>
      <c r="G385" s="58">
        <v>0.2</v>
      </c>
      <c r="H385" s="58">
        <v>0.2</v>
      </c>
      <c r="I385" s="2">
        <v>3</v>
      </c>
      <c r="J385" s="58" t="s">
        <v>775</v>
      </c>
      <c r="K385" s="58"/>
      <c r="L385" s="58"/>
      <c r="M385" s="58">
        <v>66869576</v>
      </c>
      <c r="N385" s="2"/>
    </row>
    <row r="386" spans="1:14" ht="10.8" customHeight="1" x14ac:dyDescent="0.3">
      <c r="B386" s="58"/>
      <c r="C386" s="58"/>
      <c r="D386" s="58"/>
      <c r="E386" s="58"/>
      <c r="F386" s="58"/>
      <c r="G386" s="58"/>
      <c r="H386" s="58"/>
      <c r="I386" s="2" t="s">
        <v>61</v>
      </c>
      <c r="J386" s="58"/>
      <c r="K386" s="58"/>
      <c r="L386" s="58"/>
      <c r="M386" s="58"/>
      <c r="N386" s="2"/>
    </row>
    <row r="387" spans="1:14" ht="18" customHeight="1" x14ac:dyDescent="0.3">
      <c r="B387" s="58" t="s">
        <v>83</v>
      </c>
      <c r="C387" s="58" t="s">
        <v>878</v>
      </c>
      <c r="D387" s="58">
        <v>3275771</v>
      </c>
      <c r="E387" s="58">
        <v>8</v>
      </c>
      <c r="F387" s="58" t="s">
        <v>59</v>
      </c>
      <c r="G387" s="58">
        <v>0.21</v>
      </c>
      <c r="H387" s="58">
        <v>1.64</v>
      </c>
      <c r="I387" s="2">
        <v>2.85</v>
      </c>
      <c r="J387" s="58" t="s">
        <v>879</v>
      </c>
      <c r="K387" s="58"/>
      <c r="L387" s="58"/>
      <c r="M387" s="58">
        <v>83176552</v>
      </c>
      <c r="N387" s="2"/>
    </row>
    <row r="388" spans="1:14" ht="10.8" customHeight="1" x14ac:dyDescent="0.3">
      <c r="B388" s="58"/>
      <c r="C388" s="58"/>
      <c r="D388" s="58"/>
      <c r="E388" s="58"/>
      <c r="F388" s="58"/>
      <c r="G388" s="58"/>
      <c r="H388" s="58"/>
      <c r="I388" s="2" t="s">
        <v>61</v>
      </c>
      <c r="J388" s="58"/>
      <c r="K388" s="58"/>
      <c r="L388" s="58"/>
      <c r="M388" s="58"/>
      <c r="N388" s="2"/>
    </row>
    <row r="389" spans="1:14" ht="18" customHeight="1" x14ac:dyDescent="0.3">
      <c r="B389" s="58" t="s">
        <v>83</v>
      </c>
      <c r="C389" s="58" t="s">
        <v>534</v>
      </c>
      <c r="D389" s="58">
        <v>5059697767913</v>
      </c>
      <c r="E389" s="58">
        <v>1</v>
      </c>
      <c r="F389" s="58" t="s">
        <v>59</v>
      </c>
      <c r="G389" s="58">
        <v>0.42</v>
      </c>
      <c r="H389" s="58">
        <v>0.42</v>
      </c>
      <c r="I389" s="2">
        <v>1.65</v>
      </c>
      <c r="J389" s="58" t="s">
        <v>863</v>
      </c>
      <c r="K389" s="58"/>
      <c r="L389" s="58"/>
      <c r="M389" s="58">
        <v>90609083</v>
      </c>
      <c r="N389" s="2"/>
    </row>
    <row r="390" spans="1:14" ht="10.8" customHeight="1" x14ac:dyDescent="0.3">
      <c r="B390" s="58"/>
      <c r="C390" s="58"/>
      <c r="D390" s="58"/>
      <c r="E390" s="58"/>
      <c r="F390" s="58"/>
      <c r="G390" s="58"/>
      <c r="H390" s="58"/>
      <c r="I390" s="2" t="s">
        <v>61</v>
      </c>
      <c r="J390" s="58"/>
      <c r="K390" s="58"/>
      <c r="L390" s="58"/>
      <c r="M390" s="58"/>
      <c r="N390" s="2"/>
    </row>
    <row r="391" spans="1:14" ht="10.8" customHeight="1" x14ac:dyDescent="0.3">
      <c r="B391" s="58" t="s">
        <v>83</v>
      </c>
      <c r="C391" s="58" t="s">
        <v>880</v>
      </c>
      <c r="D391" s="58">
        <v>3430286</v>
      </c>
      <c r="E391" s="58">
        <v>3</v>
      </c>
      <c r="F391" s="58" t="s">
        <v>59</v>
      </c>
      <c r="G391" s="58">
        <v>0.24</v>
      </c>
      <c r="H391" s="58">
        <v>0.73</v>
      </c>
      <c r="I391" s="2">
        <v>2.85</v>
      </c>
      <c r="J391" s="58" t="s">
        <v>881</v>
      </c>
      <c r="K391" s="58"/>
      <c r="L391" s="58"/>
      <c r="M391" s="58">
        <v>92201515</v>
      </c>
      <c r="N391" s="2"/>
    </row>
    <row r="392" spans="1:14" ht="10.8" customHeight="1" x14ac:dyDescent="0.3">
      <c r="B392" s="58"/>
      <c r="C392" s="58"/>
      <c r="D392" s="58"/>
      <c r="E392" s="58"/>
      <c r="F392" s="58"/>
      <c r="G392" s="58"/>
      <c r="H392" s="58"/>
      <c r="I392" s="2" t="s">
        <v>61</v>
      </c>
      <c r="J392" s="58"/>
      <c r="K392" s="58"/>
      <c r="L392" s="58"/>
      <c r="M392" s="58"/>
      <c r="N392" s="2"/>
    </row>
    <row r="393" spans="1:14" ht="18" customHeight="1" x14ac:dyDescent="0.3">
      <c r="B393" s="58" t="s">
        <v>83</v>
      </c>
      <c r="C393" s="58" t="s">
        <v>180</v>
      </c>
      <c r="D393" s="58">
        <v>5053526662318</v>
      </c>
      <c r="E393" s="58">
        <v>1</v>
      </c>
      <c r="F393" s="58" t="s">
        <v>59</v>
      </c>
      <c r="G393" s="58">
        <v>0.22</v>
      </c>
      <c r="H393" s="58">
        <v>0.22</v>
      </c>
      <c r="I393" s="2">
        <v>5.5</v>
      </c>
      <c r="J393" s="58" t="s">
        <v>782</v>
      </c>
      <c r="K393" s="58"/>
      <c r="L393" s="58"/>
      <c r="M393" s="58">
        <v>63753896</v>
      </c>
      <c r="N393" s="2"/>
    </row>
    <row r="394" spans="1:14" ht="10.8" customHeight="1" x14ac:dyDescent="0.3">
      <c r="B394" s="58"/>
      <c r="C394" s="58"/>
      <c r="D394" s="58"/>
      <c r="E394" s="58"/>
      <c r="F394" s="58"/>
      <c r="G394" s="58"/>
      <c r="H394" s="58"/>
      <c r="I394" s="2" t="s">
        <v>61</v>
      </c>
      <c r="J394" s="58"/>
      <c r="K394" s="58"/>
      <c r="L394" s="58"/>
      <c r="M394" s="58"/>
      <c r="N394" s="2"/>
    </row>
    <row r="395" spans="1:14" ht="10.8" customHeight="1" x14ac:dyDescent="0.3">
      <c r="B395" s="58" t="s">
        <v>83</v>
      </c>
      <c r="C395" s="58" t="s">
        <v>545</v>
      </c>
      <c r="D395" s="58">
        <v>3258743</v>
      </c>
      <c r="E395" s="58">
        <v>1</v>
      </c>
      <c r="F395" s="58" t="s">
        <v>59</v>
      </c>
      <c r="G395" s="58">
        <v>0.34</v>
      </c>
      <c r="H395" s="58">
        <v>0.34</v>
      </c>
      <c r="I395" s="2">
        <v>2.85</v>
      </c>
      <c r="J395" s="58" t="s">
        <v>775</v>
      </c>
      <c r="K395" s="58"/>
      <c r="L395" s="58"/>
      <c r="M395" s="58">
        <v>78700003</v>
      </c>
      <c r="N395" s="2"/>
    </row>
    <row r="396" spans="1:14" ht="10.8" customHeight="1" x14ac:dyDescent="0.3">
      <c r="B396" s="58"/>
      <c r="C396" s="58"/>
      <c r="D396" s="58"/>
      <c r="E396" s="58"/>
      <c r="F396" s="58"/>
      <c r="G396" s="58"/>
      <c r="H396" s="58"/>
      <c r="I396" s="2" t="s">
        <v>61</v>
      </c>
      <c r="J396" s="58"/>
      <c r="K396" s="58"/>
      <c r="L396" s="58"/>
      <c r="M396" s="58"/>
      <c r="N396" s="2"/>
    </row>
    <row r="397" spans="1:14" ht="10.8" customHeight="1" x14ac:dyDescent="0.3">
      <c r="A397" s="3">
        <v>45452</v>
      </c>
      <c r="B397" s="58" t="s">
        <v>57</v>
      </c>
      <c r="C397" s="58" t="s">
        <v>444</v>
      </c>
      <c r="D397" s="58">
        <v>3287804</v>
      </c>
      <c r="E397" s="58">
        <v>3</v>
      </c>
      <c r="F397" s="58" t="s">
        <v>59</v>
      </c>
      <c r="G397" s="58">
        <v>0.02</v>
      </c>
      <c r="H397" s="58">
        <v>7.0000000000000007E-2</v>
      </c>
      <c r="I397" s="2">
        <v>0.85</v>
      </c>
      <c r="J397" s="58" t="s">
        <v>707</v>
      </c>
      <c r="K397" s="58"/>
      <c r="L397" s="58"/>
      <c r="M397" s="58">
        <v>85935233</v>
      </c>
      <c r="N397" s="2"/>
    </row>
    <row r="398" spans="1:14" ht="10.8" customHeight="1" x14ac:dyDescent="0.3">
      <c r="B398" s="58"/>
      <c r="C398" s="58"/>
      <c r="D398" s="58"/>
      <c r="E398" s="58"/>
      <c r="F398" s="58"/>
      <c r="G398" s="58"/>
      <c r="H398" s="58"/>
      <c r="I398" s="2" t="s">
        <v>61</v>
      </c>
      <c r="J398" s="58"/>
      <c r="K398" s="58"/>
      <c r="L398" s="58"/>
      <c r="M398" s="58"/>
      <c r="N398" s="2"/>
    </row>
    <row r="399" spans="1:14" ht="10.8" customHeight="1" x14ac:dyDescent="0.3">
      <c r="B399" s="58" t="s">
        <v>57</v>
      </c>
      <c r="C399" s="58" t="s">
        <v>191</v>
      </c>
      <c r="D399" s="58">
        <v>10113950</v>
      </c>
      <c r="E399" s="58">
        <v>1</v>
      </c>
      <c r="F399" s="58" t="s">
        <v>59</v>
      </c>
      <c r="G399" s="58">
        <v>0.45</v>
      </c>
      <c r="H399" s="58">
        <v>0.45</v>
      </c>
      <c r="I399" s="2">
        <v>1.35</v>
      </c>
      <c r="J399" s="58" t="s">
        <v>809</v>
      </c>
      <c r="K399" s="58"/>
      <c r="L399" s="58"/>
      <c r="M399" s="58">
        <v>68153089</v>
      </c>
      <c r="N399" s="2"/>
    </row>
    <row r="400" spans="1:14" ht="10.8" customHeight="1" x14ac:dyDescent="0.3">
      <c r="B400" s="58"/>
      <c r="C400" s="58"/>
      <c r="D400" s="58"/>
      <c r="E400" s="58"/>
      <c r="F400" s="58"/>
      <c r="G400" s="58"/>
      <c r="H400" s="58"/>
      <c r="I400" s="2" t="s">
        <v>61</v>
      </c>
      <c r="J400" s="58"/>
      <c r="K400" s="58"/>
      <c r="L400" s="58"/>
      <c r="M400" s="58"/>
      <c r="N400" s="2"/>
    </row>
    <row r="401" spans="2:14" ht="10.8" customHeight="1" x14ac:dyDescent="0.3">
      <c r="B401" s="58" t="s">
        <v>57</v>
      </c>
      <c r="C401" s="58" t="s">
        <v>543</v>
      </c>
      <c r="D401" s="58">
        <v>10051986</v>
      </c>
      <c r="E401" s="58">
        <v>1</v>
      </c>
      <c r="F401" s="58" t="s">
        <v>59</v>
      </c>
      <c r="G401" s="58">
        <v>1.22</v>
      </c>
      <c r="H401" s="58">
        <v>1.22</v>
      </c>
      <c r="I401" s="2">
        <v>0.99</v>
      </c>
      <c r="J401" s="58" t="s">
        <v>728</v>
      </c>
      <c r="K401" s="58"/>
      <c r="L401" s="58"/>
      <c r="M401" s="58">
        <v>57747642</v>
      </c>
      <c r="N401" s="2"/>
    </row>
    <row r="402" spans="2:14" ht="10.8" customHeight="1" x14ac:dyDescent="0.3">
      <c r="B402" s="58"/>
      <c r="C402" s="58"/>
      <c r="D402" s="58"/>
      <c r="E402" s="58"/>
      <c r="F402" s="58"/>
      <c r="G402" s="58"/>
      <c r="H402" s="58"/>
      <c r="I402" s="2" t="s">
        <v>61</v>
      </c>
      <c r="J402" s="58"/>
      <c r="K402" s="58"/>
      <c r="L402" s="58"/>
      <c r="M402" s="58"/>
      <c r="N402" s="2"/>
    </row>
    <row r="403" spans="2:14" ht="10.8" customHeight="1" x14ac:dyDescent="0.3">
      <c r="B403" s="58" t="s">
        <v>57</v>
      </c>
      <c r="C403" s="58" t="s">
        <v>326</v>
      </c>
      <c r="D403" s="58">
        <v>3268650</v>
      </c>
      <c r="E403" s="58">
        <v>2</v>
      </c>
      <c r="F403" s="58" t="s">
        <v>59</v>
      </c>
      <c r="G403" s="58">
        <v>0.02</v>
      </c>
      <c r="H403" s="58">
        <v>0.04</v>
      </c>
      <c r="I403" s="2">
        <v>0.85</v>
      </c>
      <c r="J403" s="58" t="s">
        <v>710</v>
      </c>
      <c r="K403" s="58"/>
      <c r="L403" s="58"/>
      <c r="M403" s="58">
        <v>81203680</v>
      </c>
      <c r="N403" s="2"/>
    </row>
    <row r="404" spans="2:14" ht="10.8" customHeight="1" x14ac:dyDescent="0.3">
      <c r="B404" s="58"/>
      <c r="C404" s="58"/>
      <c r="D404" s="58"/>
      <c r="E404" s="58"/>
      <c r="F404" s="58"/>
      <c r="G404" s="58"/>
      <c r="H404" s="58"/>
      <c r="I404" s="2" t="s">
        <v>61</v>
      </c>
      <c r="J404" s="58"/>
      <c r="K404" s="58"/>
      <c r="L404" s="58"/>
      <c r="M404" s="58"/>
      <c r="N404" s="2"/>
    </row>
    <row r="405" spans="2:14" ht="10.8" customHeight="1" x14ac:dyDescent="0.3">
      <c r="B405" s="58" t="s">
        <v>57</v>
      </c>
      <c r="C405" s="58" t="s">
        <v>558</v>
      </c>
      <c r="D405" s="58">
        <v>3271407</v>
      </c>
      <c r="E405" s="58">
        <v>1</v>
      </c>
      <c r="F405" s="58" t="s">
        <v>59</v>
      </c>
      <c r="G405" s="58">
        <v>0.14000000000000001</v>
      </c>
      <c r="H405" s="58">
        <v>0.14000000000000001</v>
      </c>
      <c r="I405" s="2">
        <v>2.2999999999999998</v>
      </c>
      <c r="J405" s="58" t="s">
        <v>847</v>
      </c>
      <c r="K405" s="58"/>
      <c r="L405" s="58"/>
      <c r="M405" s="58">
        <v>81827872</v>
      </c>
      <c r="N405" s="2"/>
    </row>
    <row r="406" spans="2:14" ht="10.8" customHeight="1" x14ac:dyDescent="0.3">
      <c r="B406" s="58"/>
      <c r="C406" s="58"/>
      <c r="D406" s="58"/>
      <c r="E406" s="58"/>
      <c r="F406" s="58"/>
      <c r="G406" s="58"/>
      <c r="H406" s="58"/>
      <c r="I406" s="2" t="s">
        <v>61</v>
      </c>
      <c r="J406" s="58"/>
      <c r="K406" s="58"/>
      <c r="L406" s="58"/>
      <c r="M406" s="58"/>
      <c r="N406" s="2"/>
    </row>
    <row r="407" spans="2:14" ht="10.8" customHeight="1" x14ac:dyDescent="0.3">
      <c r="B407" s="58" t="s">
        <v>57</v>
      </c>
      <c r="C407" s="58" t="s">
        <v>519</v>
      </c>
      <c r="D407" s="58">
        <v>3465707</v>
      </c>
      <c r="E407" s="58">
        <v>1</v>
      </c>
      <c r="F407" s="58" t="s">
        <v>59</v>
      </c>
      <c r="G407" s="58">
        <v>0.91</v>
      </c>
      <c r="H407" s="58">
        <v>0.91</v>
      </c>
      <c r="I407" s="2">
        <v>0.8</v>
      </c>
      <c r="J407" s="58" t="s">
        <v>791</v>
      </c>
      <c r="K407" s="58"/>
      <c r="L407" s="58"/>
      <c r="M407" s="58">
        <v>90728903</v>
      </c>
      <c r="N407" s="2"/>
    </row>
    <row r="408" spans="2:14" ht="10.8" customHeight="1" x14ac:dyDescent="0.3">
      <c r="B408" s="58"/>
      <c r="C408" s="58"/>
      <c r="D408" s="58"/>
      <c r="E408" s="58"/>
      <c r="F408" s="58"/>
      <c r="G408" s="58"/>
      <c r="H408" s="58"/>
      <c r="I408" s="2" t="s">
        <v>61</v>
      </c>
      <c r="J408" s="58"/>
      <c r="K408" s="58"/>
      <c r="L408" s="58"/>
      <c r="M408" s="58"/>
      <c r="N408" s="2"/>
    </row>
    <row r="409" spans="2:14" ht="10.8" customHeight="1" x14ac:dyDescent="0.3">
      <c r="B409" s="58" t="s">
        <v>57</v>
      </c>
      <c r="C409" s="58" t="s">
        <v>362</v>
      </c>
      <c r="D409" s="58">
        <v>3264195</v>
      </c>
      <c r="E409" s="58">
        <v>3</v>
      </c>
      <c r="F409" s="58" t="s">
        <v>59</v>
      </c>
      <c r="G409" s="58">
        <v>7.0000000000000007E-2</v>
      </c>
      <c r="H409" s="58">
        <v>0.2</v>
      </c>
      <c r="I409" s="2">
        <v>0.7</v>
      </c>
      <c r="J409" s="58" t="s">
        <v>810</v>
      </c>
      <c r="K409" s="58"/>
      <c r="L409" s="58"/>
      <c r="M409" s="58">
        <v>80223142</v>
      </c>
      <c r="N409" s="2"/>
    </row>
    <row r="410" spans="2:14" ht="10.8" customHeight="1" x14ac:dyDescent="0.3">
      <c r="B410" s="58"/>
      <c r="C410" s="58"/>
      <c r="D410" s="58"/>
      <c r="E410" s="58"/>
      <c r="F410" s="58"/>
      <c r="G410" s="58"/>
      <c r="H410" s="58"/>
      <c r="I410" s="2" t="s">
        <v>61</v>
      </c>
      <c r="J410" s="58"/>
      <c r="K410" s="58"/>
      <c r="L410" s="58"/>
      <c r="M410" s="58"/>
      <c r="N410" s="2"/>
    </row>
    <row r="411" spans="2:14" ht="18" customHeight="1" x14ac:dyDescent="0.3">
      <c r="B411" s="58" t="s">
        <v>68</v>
      </c>
      <c r="C411" s="58" t="s">
        <v>882</v>
      </c>
      <c r="D411" s="58">
        <v>5010044002316</v>
      </c>
      <c r="E411" s="58">
        <v>2</v>
      </c>
      <c r="F411" s="58" t="s">
        <v>59</v>
      </c>
      <c r="G411" s="58">
        <v>0.33</v>
      </c>
      <c r="H411" s="58">
        <v>0.65</v>
      </c>
      <c r="I411" s="2">
        <v>1.2</v>
      </c>
      <c r="J411" s="58" t="s">
        <v>845</v>
      </c>
      <c r="K411" s="58"/>
      <c r="L411" s="58"/>
      <c r="M411" s="58">
        <v>60957546</v>
      </c>
      <c r="N411" s="2"/>
    </row>
    <row r="412" spans="2:14" ht="10.8" customHeight="1" x14ac:dyDescent="0.3">
      <c r="B412" s="58"/>
      <c r="C412" s="58"/>
      <c r="D412" s="58"/>
      <c r="E412" s="58"/>
      <c r="F412" s="58"/>
      <c r="G412" s="58"/>
      <c r="H412" s="58"/>
      <c r="I412" s="2" t="s">
        <v>61</v>
      </c>
      <c r="J412" s="58"/>
      <c r="K412" s="58"/>
      <c r="L412" s="58"/>
      <c r="M412" s="58"/>
      <c r="N412" s="2"/>
    </row>
    <row r="413" spans="2:14" ht="18" customHeight="1" x14ac:dyDescent="0.3">
      <c r="B413" s="58" t="s">
        <v>68</v>
      </c>
      <c r="C413" s="58" t="s">
        <v>186</v>
      </c>
      <c r="D413" s="58">
        <v>5059512103643</v>
      </c>
      <c r="E413" s="58">
        <v>1</v>
      </c>
      <c r="F413" s="58" t="s">
        <v>59</v>
      </c>
      <c r="G413" s="58">
        <v>0.17</v>
      </c>
      <c r="H413" s="58">
        <v>0.17</v>
      </c>
      <c r="I413" s="2">
        <v>1.1000000000000001</v>
      </c>
      <c r="J413" s="58" t="s">
        <v>728</v>
      </c>
      <c r="K413" s="58"/>
      <c r="L413" s="58"/>
      <c r="M413" s="58">
        <v>87799776</v>
      </c>
      <c r="N413" s="2"/>
    </row>
    <row r="414" spans="2:14" ht="10.8" customHeight="1" x14ac:dyDescent="0.3">
      <c r="B414" s="58"/>
      <c r="C414" s="58"/>
      <c r="D414" s="58"/>
      <c r="E414" s="58"/>
      <c r="F414" s="58"/>
      <c r="G414" s="58"/>
      <c r="H414" s="58"/>
      <c r="I414" s="2" t="s">
        <v>61</v>
      </c>
      <c r="J414" s="58"/>
      <c r="K414" s="58"/>
      <c r="L414" s="58"/>
      <c r="M414" s="58"/>
      <c r="N414" s="2"/>
    </row>
    <row r="415" spans="2:14" ht="18" customHeight="1" x14ac:dyDescent="0.3">
      <c r="B415" s="58" t="s">
        <v>68</v>
      </c>
      <c r="C415" s="58" t="s">
        <v>883</v>
      </c>
      <c r="D415" s="58">
        <v>5057545619483</v>
      </c>
      <c r="E415" s="58">
        <v>2</v>
      </c>
      <c r="F415" s="58" t="s">
        <v>59</v>
      </c>
      <c r="G415" s="58">
        <v>0.82</v>
      </c>
      <c r="H415" s="58">
        <v>1.64</v>
      </c>
      <c r="I415" s="2">
        <v>0.85</v>
      </c>
      <c r="J415" s="58" t="s">
        <v>710</v>
      </c>
      <c r="K415" s="58"/>
      <c r="L415" s="58"/>
      <c r="M415" s="58">
        <v>84525680</v>
      </c>
      <c r="N415" s="2"/>
    </row>
    <row r="416" spans="2:14" ht="10.8" customHeight="1" x14ac:dyDescent="0.3">
      <c r="B416" s="58"/>
      <c r="C416" s="58"/>
      <c r="D416" s="58"/>
      <c r="E416" s="58"/>
      <c r="F416" s="58"/>
      <c r="G416" s="58"/>
      <c r="H416" s="58"/>
      <c r="I416" s="2" t="s">
        <v>61</v>
      </c>
      <c r="J416" s="58"/>
      <c r="K416" s="58"/>
      <c r="L416" s="58"/>
      <c r="M416" s="58"/>
      <c r="N416" s="2"/>
    </row>
    <row r="417" spans="2:14" ht="18" customHeight="1" x14ac:dyDescent="0.3">
      <c r="B417" s="58" t="s">
        <v>68</v>
      </c>
      <c r="C417" s="58" t="s">
        <v>337</v>
      </c>
      <c r="D417" s="58">
        <v>5010204248202</v>
      </c>
      <c r="E417" s="58">
        <v>2</v>
      </c>
      <c r="F417" s="58" t="s">
        <v>59</v>
      </c>
      <c r="G417" s="58">
        <v>0.28000000000000003</v>
      </c>
      <c r="H417" s="58">
        <v>0.56000000000000005</v>
      </c>
      <c r="I417" s="2">
        <v>2.2000000000000002</v>
      </c>
      <c r="J417" s="58" t="s">
        <v>786</v>
      </c>
      <c r="K417" s="58"/>
      <c r="L417" s="58"/>
      <c r="M417" s="58">
        <v>56875347</v>
      </c>
      <c r="N417" s="2"/>
    </row>
    <row r="418" spans="2:14" ht="10.8" customHeight="1" x14ac:dyDescent="0.3">
      <c r="B418" s="58"/>
      <c r="C418" s="58"/>
      <c r="D418" s="58"/>
      <c r="E418" s="58"/>
      <c r="F418" s="58"/>
      <c r="G418" s="58"/>
      <c r="H418" s="58"/>
      <c r="I418" s="2" t="s">
        <v>61</v>
      </c>
      <c r="J418" s="58"/>
      <c r="K418" s="58"/>
      <c r="L418" s="58"/>
      <c r="M418" s="58"/>
      <c r="N418" s="2"/>
    </row>
    <row r="419" spans="2:14" ht="18" customHeight="1" x14ac:dyDescent="0.3">
      <c r="B419" s="58" t="s">
        <v>68</v>
      </c>
      <c r="C419" s="58" t="s">
        <v>223</v>
      </c>
      <c r="D419" s="58">
        <v>5057967342105</v>
      </c>
      <c r="E419" s="58">
        <v>2</v>
      </c>
      <c r="F419" s="58" t="s">
        <v>59</v>
      </c>
      <c r="G419" s="58">
        <v>0.26</v>
      </c>
      <c r="H419" s="58">
        <v>0.52</v>
      </c>
      <c r="I419" s="2">
        <v>1.3</v>
      </c>
      <c r="J419" s="58" t="s">
        <v>845</v>
      </c>
      <c r="K419" s="58"/>
      <c r="L419" s="58"/>
      <c r="M419" s="58">
        <v>86489085</v>
      </c>
      <c r="N419" s="2"/>
    </row>
    <row r="420" spans="2:14" ht="10.8" customHeight="1" x14ac:dyDescent="0.3">
      <c r="B420" s="58"/>
      <c r="C420" s="58"/>
      <c r="D420" s="58"/>
      <c r="E420" s="58"/>
      <c r="F420" s="58"/>
      <c r="G420" s="58"/>
      <c r="H420" s="58"/>
      <c r="I420" s="2" t="s">
        <v>61</v>
      </c>
      <c r="J420" s="58"/>
      <c r="K420" s="58"/>
      <c r="L420" s="58"/>
      <c r="M420" s="58"/>
      <c r="N420" s="2"/>
    </row>
    <row r="421" spans="2:14" ht="18" customHeight="1" x14ac:dyDescent="0.3">
      <c r="B421" s="58" t="s">
        <v>68</v>
      </c>
      <c r="C421" s="58" t="s">
        <v>884</v>
      </c>
      <c r="D421" s="58">
        <v>5057753912109</v>
      </c>
      <c r="E421" s="58">
        <v>1</v>
      </c>
      <c r="F421" s="58" t="s">
        <v>59</v>
      </c>
      <c r="G421" s="58">
        <v>0.57999999999999996</v>
      </c>
      <c r="H421" s="58">
        <v>0.57999999999999996</v>
      </c>
      <c r="I421" s="2">
        <v>3.9</v>
      </c>
      <c r="J421" s="58" t="s">
        <v>853</v>
      </c>
      <c r="K421" s="58"/>
      <c r="L421" s="58"/>
      <c r="M421" s="58">
        <v>88311707</v>
      </c>
      <c r="N421" s="2"/>
    </row>
    <row r="422" spans="2:14" ht="10.8" customHeight="1" x14ac:dyDescent="0.3">
      <c r="B422" s="58"/>
      <c r="C422" s="58"/>
      <c r="D422" s="58"/>
      <c r="E422" s="58"/>
      <c r="F422" s="58"/>
      <c r="G422" s="58"/>
      <c r="H422" s="58"/>
      <c r="I422" s="2" t="s">
        <v>61</v>
      </c>
      <c r="J422" s="58"/>
      <c r="K422" s="58"/>
      <c r="L422" s="58"/>
      <c r="M422" s="58"/>
      <c r="N422" s="2"/>
    </row>
    <row r="423" spans="2:14" ht="18" customHeight="1" x14ac:dyDescent="0.3">
      <c r="B423" s="58" t="s">
        <v>83</v>
      </c>
      <c r="C423" s="58" t="s">
        <v>885</v>
      </c>
      <c r="D423" s="58">
        <v>5038862104500</v>
      </c>
      <c r="E423" s="58">
        <v>1</v>
      </c>
      <c r="F423" s="58" t="s">
        <v>59</v>
      </c>
      <c r="G423" s="58">
        <v>0.99</v>
      </c>
      <c r="H423" s="58">
        <v>0.99</v>
      </c>
      <c r="I423" s="2">
        <v>3</v>
      </c>
      <c r="J423" s="58" t="s">
        <v>886</v>
      </c>
      <c r="K423" s="58"/>
      <c r="L423" s="58"/>
      <c r="M423" s="58">
        <v>67485918</v>
      </c>
      <c r="N423" s="2"/>
    </row>
    <row r="424" spans="2:14" ht="10.8" customHeight="1" x14ac:dyDescent="0.3">
      <c r="B424" s="58"/>
      <c r="C424" s="58"/>
      <c r="D424" s="58"/>
      <c r="E424" s="58"/>
      <c r="F424" s="58"/>
      <c r="G424" s="58"/>
      <c r="H424" s="58"/>
      <c r="I424" s="2" t="s">
        <v>61</v>
      </c>
      <c r="J424" s="58"/>
      <c r="K424" s="58"/>
      <c r="L424" s="58"/>
      <c r="M424" s="58"/>
      <c r="N424" s="2"/>
    </row>
    <row r="425" spans="2:14" ht="18" customHeight="1" x14ac:dyDescent="0.3">
      <c r="B425" s="58" t="s">
        <v>83</v>
      </c>
      <c r="C425" s="58" t="s">
        <v>135</v>
      </c>
      <c r="D425" s="58">
        <v>3297537</v>
      </c>
      <c r="E425" s="58">
        <v>5</v>
      </c>
      <c r="F425" s="58" t="s">
        <v>59</v>
      </c>
      <c r="G425" s="58">
        <v>0.2</v>
      </c>
      <c r="H425" s="58">
        <v>1</v>
      </c>
      <c r="I425" s="2">
        <v>3</v>
      </c>
      <c r="J425" s="58" t="s">
        <v>887</v>
      </c>
      <c r="K425" s="58"/>
      <c r="L425" s="58"/>
      <c r="M425" s="58">
        <v>87228497</v>
      </c>
      <c r="N425" s="2"/>
    </row>
    <row r="426" spans="2:14" ht="10.8" customHeight="1" x14ac:dyDescent="0.3">
      <c r="B426" s="58"/>
      <c r="C426" s="58"/>
      <c r="D426" s="58"/>
      <c r="E426" s="58"/>
      <c r="F426" s="58"/>
      <c r="G426" s="58"/>
      <c r="H426" s="58"/>
      <c r="I426" s="2" t="s">
        <v>61</v>
      </c>
      <c r="J426" s="58"/>
      <c r="K426" s="58"/>
      <c r="L426" s="58"/>
      <c r="M426" s="58"/>
      <c r="N426" s="2"/>
    </row>
    <row r="427" spans="2:14" ht="18" customHeight="1" x14ac:dyDescent="0.3">
      <c r="B427" s="58" t="s">
        <v>83</v>
      </c>
      <c r="C427" s="58" t="s">
        <v>888</v>
      </c>
      <c r="D427" s="58">
        <v>5051873005147</v>
      </c>
      <c r="E427" s="58">
        <v>11</v>
      </c>
      <c r="F427" s="58" t="s">
        <v>59</v>
      </c>
      <c r="G427" s="58">
        <v>0.1</v>
      </c>
      <c r="H427" s="58">
        <v>1.03</v>
      </c>
      <c r="I427" s="2">
        <v>1.5</v>
      </c>
      <c r="J427" s="58" t="s">
        <v>889</v>
      </c>
      <c r="K427" s="58"/>
      <c r="L427" s="58"/>
      <c r="M427" s="58">
        <v>91379162</v>
      </c>
      <c r="N427" s="2"/>
    </row>
    <row r="428" spans="2:14" ht="10.8" customHeight="1" x14ac:dyDescent="0.3">
      <c r="B428" s="58"/>
      <c r="C428" s="58"/>
      <c r="D428" s="58"/>
      <c r="E428" s="58"/>
      <c r="F428" s="58"/>
      <c r="G428" s="58"/>
      <c r="H428" s="58"/>
      <c r="I428" s="2" t="s">
        <v>61</v>
      </c>
      <c r="J428" s="58"/>
      <c r="K428" s="58"/>
      <c r="L428" s="58"/>
      <c r="M428" s="58"/>
      <c r="N428" s="2"/>
    </row>
    <row r="429" spans="2:14" ht="10.8" customHeight="1" x14ac:dyDescent="0.3">
      <c r="B429" s="58" t="s">
        <v>83</v>
      </c>
      <c r="C429" s="58" t="s">
        <v>139</v>
      </c>
      <c r="D429" s="58">
        <v>3035498</v>
      </c>
      <c r="E429" s="58">
        <v>2</v>
      </c>
      <c r="F429" s="58" t="s">
        <v>59</v>
      </c>
      <c r="G429" s="58">
        <v>0.2</v>
      </c>
      <c r="H429" s="58">
        <v>0.4</v>
      </c>
      <c r="I429" s="2">
        <v>2.75</v>
      </c>
      <c r="J429" s="58" t="s">
        <v>712</v>
      </c>
      <c r="K429" s="58"/>
      <c r="L429" s="58"/>
      <c r="M429" s="58">
        <v>55183885</v>
      </c>
      <c r="N429" s="2"/>
    </row>
    <row r="430" spans="2:14" ht="10.8" customHeight="1" x14ac:dyDescent="0.3">
      <c r="B430" s="58"/>
      <c r="C430" s="58"/>
      <c r="D430" s="58"/>
      <c r="E430" s="58"/>
      <c r="F430" s="58"/>
      <c r="G430" s="58"/>
      <c r="H430" s="58"/>
      <c r="I430" s="2" t="s">
        <v>61</v>
      </c>
      <c r="J430" s="58"/>
      <c r="K430" s="58"/>
      <c r="L430" s="58"/>
      <c r="M430" s="58"/>
      <c r="N430" s="2"/>
    </row>
    <row r="431" spans="2:14" ht="18" customHeight="1" x14ac:dyDescent="0.3">
      <c r="B431" s="58" t="s">
        <v>83</v>
      </c>
      <c r="C431" s="58" t="s">
        <v>275</v>
      </c>
      <c r="D431" s="58">
        <v>5031021057976</v>
      </c>
      <c r="E431" s="58">
        <v>14</v>
      </c>
      <c r="F431" s="58" t="s">
        <v>59</v>
      </c>
      <c r="G431" s="58">
        <v>0.6</v>
      </c>
      <c r="H431" s="58">
        <v>8.4</v>
      </c>
      <c r="I431" s="2">
        <v>0.9</v>
      </c>
      <c r="J431" s="58" t="s">
        <v>890</v>
      </c>
      <c r="K431" s="58"/>
      <c r="L431" s="58"/>
      <c r="M431" s="58">
        <v>52466256</v>
      </c>
      <c r="N431" s="2"/>
    </row>
    <row r="432" spans="2:14" ht="10.8" customHeight="1" x14ac:dyDescent="0.3">
      <c r="B432" s="58"/>
      <c r="C432" s="58"/>
      <c r="D432" s="58"/>
      <c r="E432" s="58"/>
      <c r="F432" s="58"/>
      <c r="G432" s="58"/>
      <c r="H432" s="58"/>
      <c r="I432" s="2" t="s">
        <v>61</v>
      </c>
      <c r="J432" s="58"/>
      <c r="K432" s="58"/>
      <c r="L432" s="58"/>
      <c r="M432" s="58"/>
      <c r="N432" s="2"/>
    </row>
    <row r="433" spans="1:14" ht="18" customHeight="1" x14ac:dyDescent="0.3">
      <c r="B433" s="58" t="s">
        <v>83</v>
      </c>
      <c r="C433" s="58" t="s">
        <v>891</v>
      </c>
      <c r="D433" s="58">
        <v>5010718306405</v>
      </c>
      <c r="E433" s="58">
        <v>3</v>
      </c>
      <c r="F433" s="58" t="s">
        <v>59</v>
      </c>
      <c r="G433" s="58">
        <v>0.18</v>
      </c>
      <c r="H433" s="58">
        <v>0.55000000000000004</v>
      </c>
      <c r="I433" s="2">
        <v>1.95</v>
      </c>
      <c r="J433" s="58" t="s">
        <v>892</v>
      </c>
      <c r="K433" s="58"/>
      <c r="L433" s="58"/>
      <c r="M433" s="58">
        <v>76111104</v>
      </c>
      <c r="N433" s="2"/>
    </row>
    <row r="434" spans="1:14" ht="10.8" customHeight="1" x14ac:dyDescent="0.3">
      <c r="B434" s="58"/>
      <c r="C434" s="58"/>
      <c r="D434" s="58"/>
      <c r="E434" s="58"/>
      <c r="F434" s="58"/>
      <c r="G434" s="58"/>
      <c r="H434" s="58"/>
      <c r="I434" s="2" t="s">
        <v>61</v>
      </c>
      <c r="J434" s="58"/>
      <c r="K434" s="58"/>
      <c r="L434" s="58"/>
      <c r="M434" s="58"/>
      <c r="N434" s="2"/>
    </row>
    <row r="435" spans="1:14" ht="18" customHeight="1" x14ac:dyDescent="0.3">
      <c r="B435" s="58" t="s">
        <v>83</v>
      </c>
      <c r="C435" s="58" t="s">
        <v>893</v>
      </c>
      <c r="D435" s="58">
        <v>5060360506166</v>
      </c>
      <c r="E435" s="58">
        <v>1</v>
      </c>
      <c r="F435" s="58" t="s">
        <v>59</v>
      </c>
      <c r="G435" s="58">
        <v>0.5</v>
      </c>
      <c r="H435" s="58">
        <v>0.5</v>
      </c>
      <c r="I435" s="2">
        <v>2.5</v>
      </c>
      <c r="J435" s="58" t="s">
        <v>894</v>
      </c>
      <c r="K435" s="58"/>
      <c r="L435" s="58"/>
      <c r="M435" s="58">
        <v>88904732</v>
      </c>
      <c r="N435" s="2"/>
    </row>
    <row r="436" spans="1:14" ht="10.8" customHeight="1" x14ac:dyDescent="0.3">
      <c r="B436" s="58"/>
      <c r="C436" s="58"/>
      <c r="D436" s="58"/>
      <c r="E436" s="58"/>
      <c r="F436" s="58"/>
      <c r="G436" s="58"/>
      <c r="H436" s="58"/>
      <c r="I436" s="2" t="s">
        <v>61</v>
      </c>
      <c r="J436" s="58"/>
      <c r="K436" s="58"/>
      <c r="L436" s="58"/>
      <c r="M436" s="58"/>
      <c r="N436" s="2"/>
    </row>
    <row r="437" spans="1:14" ht="18" customHeight="1" x14ac:dyDescent="0.3">
      <c r="B437" s="58" t="s">
        <v>83</v>
      </c>
      <c r="C437" s="58" t="s">
        <v>357</v>
      </c>
      <c r="D437" s="58">
        <v>5014067133804</v>
      </c>
      <c r="E437" s="58">
        <v>2</v>
      </c>
      <c r="F437" s="58" t="s">
        <v>59</v>
      </c>
      <c r="G437" s="58">
        <v>0.16</v>
      </c>
      <c r="H437" s="58">
        <v>0.32</v>
      </c>
      <c r="I437" s="2">
        <v>0.95</v>
      </c>
      <c r="J437" s="58" t="s">
        <v>807</v>
      </c>
      <c r="K437" s="58"/>
      <c r="L437" s="58"/>
      <c r="M437" s="58">
        <v>55749015</v>
      </c>
      <c r="N437" s="2"/>
    </row>
    <row r="438" spans="1:14" ht="10.8" customHeight="1" x14ac:dyDescent="0.3">
      <c r="B438" s="58"/>
      <c r="C438" s="58"/>
      <c r="D438" s="58"/>
      <c r="E438" s="58"/>
      <c r="F438" s="58"/>
      <c r="G438" s="58"/>
      <c r="H438" s="58"/>
      <c r="I438" s="2" t="s">
        <v>61</v>
      </c>
      <c r="J438" s="58"/>
      <c r="K438" s="58"/>
      <c r="L438" s="58"/>
      <c r="M438" s="58"/>
      <c r="N438" s="2"/>
    </row>
    <row r="439" spans="1:14" ht="18" customHeight="1" x14ac:dyDescent="0.3">
      <c r="B439" s="58" t="s">
        <v>81</v>
      </c>
      <c r="C439" s="58" t="s">
        <v>895</v>
      </c>
      <c r="D439" s="58">
        <v>5012005290107</v>
      </c>
      <c r="E439" s="58">
        <v>1</v>
      </c>
      <c r="F439" s="58" t="s">
        <v>59</v>
      </c>
      <c r="G439" s="58">
        <v>0.13</v>
      </c>
      <c r="H439" s="58">
        <v>0.13</v>
      </c>
      <c r="I439" s="2">
        <v>2.15</v>
      </c>
      <c r="J439" s="58" t="s">
        <v>847</v>
      </c>
      <c r="K439" s="58"/>
      <c r="L439" s="58"/>
      <c r="M439" s="58">
        <v>50612409</v>
      </c>
      <c r="N439" s="2"/>
    </row>
    <row r="440" spans="1:14" ht="10.8" customHeight="1" x14ac:dyDescent="0.3">
      <c r="B440" s="58"/>
      <c r="C440" s="58"/>
      <c r="D440" s="58"/>
      <c r="E440" s="58"/>
      <c r="F440" s="58"/>
      <c r="G440" s="58"/>
      <c r="H440" s="58"/>
      <c r="I440" s="2" t="s">
        <v>61</v>
      </c>
      <c r="J440" s="58"/>
      <c r="K440" s="58"/>
      <c r="L440" s="58"/>
      <c r="M440" s="58"/>
      <c r="N440" s="2"/>
    </row>
    <row r="441" spans="1:14" ht="18" customHeight="1" x14ac:dyDescent="0.3">
      <c r="B441" s="58" t="s">
        <v>81</v>
      </c>
      <c r="C441" s="58" t="s">
        <v>896</v>
      </c>
      <c r="D441" s="58">
        <v>5000118203695</v>
      </c>
      <c r="E441" s="58">
        <v>1</v>
      </c>
      <c r="F441" s="58" t="s">
        <v>59</v>
      </c>
      <c r="G441" s="58">
        <v>0.15</v>
      </c>
      <c r="H441" s="58">
        <v>0.15</v>
      </c>
      <c r="I441" s="2">
        <v>1.4</v>
      </c>
      <c r="J441" s="58" t="s">
        <v>718</v>
      </c>
      <c r="K441" s="58"/>
      <c r="L441" s="58"/>
      <c r="M441" s="58">
        <v>57806642</v>
      </c>
      <c r="N441" s="2"/>
    </row>
    <row r="442" spans="1:14" ht="10.8" customHeight="1" x14ac:dyDescent="0.3">
      <c r="B442" s="58"/>
      <c r="C442" s="58"/>
      <c r="D442" s="58"/>
      <c r="E442" s="58"/>
      <c r="F442" s="58"/>
      <c r="G442" s="58"/>
      <c r="H442" s="58"/>
      <c r="I442" s="2" t="s">
        <v>61</v>
      </c>
      <c r="J442" s="58"/>
      <c r="K442" s="58"/>
      <c r="L442" s="58"/>
      <c r="M442" s="58"/>
      <c r="N442" s="2"/>
    </row>
    <row r="443" spans="1:14" ht="18" customHeight="1" x14ac:dyDescent="0.3">
      <c r="B443" s="58" t="s">
        <v>81</v>
      </c>
      <c r="C443" s="58" t="s">
        <v>897</v>
      </c>
      <c r="D443" s="58">
        <v>8718114724430</v>
      </c>
      <c r="E443" s="58">
        <v>2</v>
      </c>
      <c r="F443" s="58" t="s">
        <v>59</v>
      </c>
      <c r="G443" s="58">
        <v>0.81</v>
      </c>
      <c r="H443" s="58">
        <v>1.62</v>
      </c>
      <c r="I443" s="2">
        <v>4</v>
      </c>
      <c r="J443" s="58" t="s">
        <v>805</v>
      </c>
      <c r="K443" s="58"/>
      <c r="L443" s="58"/>
      <c r="M443" s="58">
        <v>50596934</v>
      </c>
      <c r="N443" s="2"/>
    </row>
    <row r="444" spans="1:14" ht="10.8" customHeight="1" x14ac:dyDescent="0.3">
      <c r="B444" s="58"/>
      <c r="C444" s="58"/>
      <c r="D444" s="58"/>
      <c r="E444" s="58"/>
      <c r="F444" s="58"/>
      <c r="G444" s="58"/>
      <c r="H444" s="58"/>
      <c r="I444" s="2" t="s">
        <v>61</v>
      </c>
      <c r="J444" s="58"/>
      <c r="K444" s="58"/>
      <c r="L444" s="58"/>
      <c r="M444" s="58"/>
      <c r="N444" s="2"/>
    </row>
    <row r="445" spans="1:14" ht="10.8" customHeight="1" x14ac:dyDescent="0.3">
      <c r="A445" s="3">
        <v>45453</v>
      </c>
      <c r="B445" s="58" t="s">
        <v>57</v>
      </c>
      <c r="C445" s="58" t="s">
        <v>361</v>
      </c>
      <c r="D445" s="58">
        <v>3310700</v>
      </c>
      <c r="E445" s="58">
        <v>3</v>
      </c>
      <c r="F445" s="58" t="s">
        <v>59</v>
      </c>
      <c r="G445" s="58">
        <v>0.23</v>
      </c>
      <c r="H445" s="58">
        <v>0.69</v>
      </c>
      <c r="I445" s="2">
        <v>3.1</v>
      </c>
      <c r="J445" s="58" t="s">
        <v>898</v>
      </c>
      <c r="K445" s="58"/>
      <c r="L445" s="58"/>
      <c r="M445" s="58">
        <v>88313066</v>
      </c>
      <c r="N445" s="2"/>
    </row>
    <row r="446" spans="1:14" ht="10.8" customHeight="1" x14ac:dyDescent="0.3">
      <c r="B446" s="58"/>
      <c r="C446" s="58"/>
      <c r="D446" s="58"/>
      <c r="E446" s="58"/>
      <c r="F446" s="58"/>
      <c r="G446" s="58"/>
      <c r="H446" s="58"/>
      <c r="I446" s="2" t="s">
        <v>61</v>
      </c>
      <c r="J446" s="58"/>
      <c r="K446" s="58"/>
      <c r="L446" s="58"/>
      <c r="M446" s="58"/>
      <c r="N446" s="2"/>
    </row>
    <row r="447" spans="1:14" ht="10.8" customHeight="1" x14ac:dyDescent="0.3">
      <c r="B447" s="58" t="s">
        <v>57</v>
      </c>
      <c r="C447" s="58" t="s">
        <v>112</v>
      </c>
      <c r="D447" s="58">
        <v>3257401</v>
      </c>
      <c r="E447" s="58">
        <v>1</v>
      </c>
      <c r="F447" s="58" t="s">
        <v>59</v>
      </c>
      <c r="G447" s="58">
        <v>0.17</v>
      </c>
      <c r="H447" s="58">
        <v>0.17</v>
      </c>
      <c r="I447" s="2">
        <v>2</v>
      </c>
      <c r="J447" s="58" t="s">
        <v>774</v>
      </c>
      <c r="K447" s="58"/>
      <c r="L447" s="58"/>
      <c r="M447" s="58">
        <v>78620587</v>
      </c>
      <c r="N447" s="2"/>
    </row>
    <row r="448" spans="1:14" ht="10.8" customHeight="1" x14ac:dyDescent="0.3">
      <c r="B448" s="58"/>
      <c r="C448" s="58"/>
      <c r="D448" s="58"/>
      <c r="E448" s="58"/>
      <c r="F448" s="58"/>
      <c r="G448" s="58"/>
      <c r="H448" s="58"/>
      <c r="I448" s="2" t="s">
        <v>61</v>
      </c>
      <c r="J448" s="58"/>
      <c r="K448" s="58"/>
      <c r="L448" s="58"/>
      <c r="M448" s="58"/>
      <c r="N448" s="2"/>
    </row>
    <row r="449" spans="2:14" ht="10.8" customHeight="1" x14ac:dyDescent="0.3">
      <c r="B449" s="58" t="s">
        <v>57</v>
      </c>
      <c r="C449" s="58" t="s">
        <v>345</v>
      </c>
      <c r="D449" s="58">
        <v>10001004</v>
      </c>
      <c r="E449" s="58">
        <v>1</v>
      </c>
      <c r="F449" s="58" t="s">
        <v>59</v>
      </c>
      <c r="G449" s="58">
        <v>0.22</v>
      </c>
      <c r="H449" s="58">
        <v>0.22</v>
      </c>
      <c r="I449" s="2">
        <v>2.35</v>
      </c>
      <c r="J449" s="58" t="s">
        <v>899</v>
      </c>
      <c r="K449" s="58"/>
      <c r="L449" s="58"/>
      <c r="M449" s="58">
        <v>57757054</v>
      </c>
      <c r="N449" s="2"/>
    </row>
    <row r="450" spans="2:14" ht="10.8" customHeight="1" x14ac:dyDescent="0.3">
      <c r="B450" s="58"/>
      <c r="C450" s="58"/>
      <c r="D450" s="58"/>
      <c r="E450" s="58"/>
      <c r="F450" s="58"/>
      <c r="G450" s="58"/>
      <c r="H450" s="58"/>
      <c r="I450" s="2" t="s">
        <v>61</v>
      </c>
      <c r="J450" s="58"/>
      <c r="K450" s="58"/>
      <c r="L450" s="58"/>
      <c r="M450" s="58"/>
      <c r="N450" s="2"/>
    </row>
    <row r="451" spans="2:14" ht="10.8" customHeight="1" x14ac:dyDescent="0.3">
      <c r="B451" s="58" t="s">
        <v>57</v>
      </c>
      <c r="C451" s="58" t="s">
        <v>302</v>
      </c>
      <c r="D451" s="58">
        <v>3286784</v>
      </c>
      <c r="E451" s="58">
        <v>1</v>
      </c>
      <c r="F451" s="58" t="s">
        <v>59</v>
      </c>
      <c r="G451" s="58">
        <v>0.31</v>
      </c>
      <c r="H451" s="58">
        <v>0.31</v>
      </c>
      <c r="I451" s="2">
        <v>1.25</v>
      </c>
      <c r="J451" s="58" t="s">
        <v>809</v>
      </c>
      <c r="K451" s="58"/>
      <c r="L451" s="58"/>
      <c r="M451" s="58">
        <v>85557686</v>
      </c>
      <c r="N451" s="2"/>
    </row>
    <row r="452" spans="2:14" ht="10.8" customHeight="1" x14ac:dyDescent="0.3">
      <c r="B452" s="58"/>
      <c r="C452" s="58"/>
      <c r="D452" s="58"/>
      <c r="E452" s="58"/>
      <c r="F452" s="58"/>
      <c r="G452" s="58"/>
      <c r="H452" s="58"/>
      <c r="I452" s="2" t="s">
        <v>61</v>
      </c>
      <c r="J452" s="58"/>
      <c r="K452" s="58"/>
      <c r="L452" s="58"/>
      <c r="M452" s="58"/>
      <c r="N452" s="2"/>
    </row>
    <row r="453" spans="2:14" ht="10.8" customHeight="1" x14ac:dyDescent="0.3">
      <c r="B453" s="58" t="s">
        <v>57</v>
      </c>
      <c r="C453" s="58" t="s">
        <v>210</v>
      </c>
      <c r="D453" s="58">
        <v>3246986</v>
      </c>
      <c r="E453" s="58">
        <v>1</v>
      </c>
      <c r="F453" s="58" t="s">
        <v>59</v>
      </c>
      <c r="G453" s="58">
        <v>0.37</v>
      </c>
      <c r="H453" s="58">
        <v>0.37</v>
      </c>
      <c r="I453" s="2">
        <v>2</v>
      </c>
      <c r="J453" s="58" t="s">
        <v>810</v>
      </c>
      <c r="K453" s="58"/>
      <c r="L453" s="58"/>
      <c r="M453" s="58">
        <v>76466006</v>
      </c>
      <c r="N453" s="2"/>
    </row>
    <row r="454" spans="2:14" ht="10.8" customHeight="1" x14ac:dyDescent="0.3">
      <c r="B454" s="58"/>
      <c r="C454" s="58"/>
      <c r="D454" s="58"/>
      <c r="E454" s="58"/>
      <c r="F454" s="58"/>
      <c r="G454" s="58"/>
      <c r="H454" s="58"/>
      <c r="I454" s="2" t="s">
        <v>61</v>
      </c>
      <c r="J454" s="58"/>
      <c r="K454" s="58"/>
      <c r="L454" s="58"/>
      <c r="M454" s="58"/>
      <c r="N454" s="2"/>
    </row>
    <row r="455" spans="2:14" ht="10.8" customHeight="1" x14ac:dyDescent="0.3">
      <c r="B455" s="58" t="s">
        <v>57</v>
      </c>
      <c r="C455" s="58" t="s">
        <v>176</v>
      </c>
      <c r="D455" s="58">
        <v>3268681</v>
      </c>
      <c r="E455" s="58">
        <v>3</v>
      </c>
      <c r="F455" s="58" t="s">
        <v>59</v>
      </c>
      <c r="G455" s="58">
        <v>0.01</v>
      </c>
      <c r="H455" s="58">
        <v>0.04</v>
      </c>
      <c r="I455" s="2">
        <v>0.75</v>
      </c>
      <c r="J455" s="58" t="s">
        <v>833</v>
      </c>
      <c r="K455" s="58"/>
      <c r="L455" s="58"/>
      <c r="M455" s="58">
        <v>81203743</v>
      </c>
      <c r="N455" s="2"/>
    </row>
    <row r="456" spans="2:14" ht="10.8" customHeight="1" x14ac:dyDescent="0.3">
      <c r="B456" s="58"/>
      <c r="C456" s="58"/>
      <c r="D456" s="58"/>
      <c r="E456" s="58"/>
      <c r="F456" s="58"/>
      <c r="G456" s="58"/>
      <c r="H456" s="58"/>
      <c r="I456" s="2" t="s">
        <v>61</v>
      </c>
      <c r="J456" s="58"/>
      <c r="K456" s="58"/>
      <c r="L456" s="58"/>
      <c r="M456" s="58"/>
      <c r="N456" s="2"/>
    </row>
    <row r="457" spans="2:14" ht="10.8" customHeight="1" x14ac:dyDescent="0.3">
      <c r="B457" s="58" t="s">
        <v>68</v>
      </c>
      <c r="C457" s="58" t="s">
        <v>333</v>
      </c>
      <c r="D457" s="58">
        <v>5010003064744</v>
      </c>
      <c r="E457" s="58">
        <v>2</v>
      </c>
      <c r="F457" s="58" t="s">
        <v>59</v>
      </c>
      <c r="G457" s="58">
        <v>0.81</v>
      </c>
      <c r="H457" s="58">
        <v>1.62</v>
      </c>
      <c r="I457" s="2">
        <v>1.85</v>
      </c>
      <c r="J457" s="58" t="s">
        <v>786</v>
      </c>
      <c r="K457" s="58"/>
      <c r="L457" s="58"/>
      <c r="M457" s="58">
        <v>72367199</v>
      </c>
      <c r="N457" s="2"/>
    </row>
    <row r="458" spans="2:14" ht="10.8" customHeight="1" x14ac:dyDescent="0.3">
      <c r="B458" s="58"/>
      <c r="C458" s="58"/>
      <c r="D458" s="58"/>
      <c r="E458" s="58"/>
      <c r="F458" s="58"/>
      <c r="G458" s="58"/>
      <c r="H458" s="58"/>
      <c r="I458" s="2" t="s">
        <v>61</v>
      </c>
      <c r="J458" s="58"/>
      <c r="K458" s="58"/>
      <c r="L458" s="58"/>
      <c r="M458" s="58"/>
      <c r="N458" s="2"/>
    </row>
    <row r="459" spans="2:14" ht="18" customHeight="1" x14ac:dyDescent="0.3">
      <c r="B459" s="58" t="s">
        <v>68</v>
      </c>
      <c r="C459" s="58" t="s">
        <v>286</v>
      </c>
      <c r="D459" s="58">
        <v>5057753905712</v>
      </c>
      <c r="E459" s="58">
        <v>2</v>
      </c>
      <c r="F459" s="58" t="s">
        <v>59</v>
      </c>
      <c r="G459" s="58">
        <v>0.28999999999999998</v>
      </c>
      <c r="H459" s="58">
        <v>0.57999999999999996</v>
      </c>
      <c r="I459" s="2">
        <v>1.7</v>
      </c>
      <c r="J459" s="58" t="s">
        <v>827</v>
      </c>
      <c r="K459" s="58"/>
      <c r="L459" s="58"/>
      <c r="M459" s="58">
        <v>85998561</v>
      </c>
      <c r="N459" s="2"/>
    </row>
    <row r="460" spans="2:14" ht="10.8" customHeight="1" x14ac:dyDescent="0.3">
      <c r="B460" s="58"/>
      <c r="C460" s="58"/>
      <c r="D460" s="58"/>
      <c r="E460" s="58"/>
      <c r="F460" s="58"/>
      <c r="G460" s="58"/>
      <c r="H460" s="58"/>
      <c r="I460" s="2" t="s">
        <v>61</v>
      </c>
      <c r="J460" s="58"/>
      <c r="K460" s="58"/>
      <c r="L460" s="58"/>
      <c r="M460" s="58"/>
      <c r="N460" s="2"/>
    </row>
    <row r="461" spans="2:14" ht="18" customHeight="1" x14ac:dyDescent="0.3">
      <c r="B461" s="58" t="s">
        <v>68</v>
      </c>
      <c r="C461" s="58" t="s">
        <v>848</v>
      </c>
      <c r="D461" s="58">
        <v>5010044009384</v>
      </c>
      <c r="E461" s="58">
        <v>1</v>
      </c>
      <c r="F461" s="58" t="s">
        <v>59</v>
      </c>
      <c r="G461" s="58">
        <v>0.24</v>
      </c>
      <c r="H461" s="58">
        <v>0.24</v>
      </c>
      <c r="I461" s="2">
        <v>2.85</v>
      </c>
      <c r="J461" s="58" t="s">
        <v>775</v>
      </c>
      <c r="K461" s="58"/>
      <c r="L461" s="58"/>
      <c r="M461" s="58">
        <v>89240835</v>
      </c>
      <c r="N461" s="2"/>
    </row>
    <row r="462" spans="2:14" ht="10.8" customHeight="1" x14ac:dyDescent="0.3">
      <c r="B462" s="58"/>
      <c r="C462" s="58"/>
      <c r="D462" s="58"/>
      <c r="E462" s="58"/>
      <c r="F462" s="58"/>
      <c r="G462" s="58"/>
      <c r="H462" s="58"/>
      <c r="I462" s="2" t="s">
        <v>61</v>
      </c>
      <c r="J462" s="58"/>
      <c r="K462" s="58"/>
      <c r="L462" s="58"/>
      <c r="M462" s="58"/>
      <c r="N462" s="2"/>
    </row>
    <row r="463" spans="2:14" ht="18" customHeight="1" x14ac:dyDescent="0.3">
      <c r="B463" s="58" t="s">
        <v>68</v>
      </c>
      <c r="C463" s="58" t="s">
        <v>170</v>
      </c>
      <c r="D463" s="58">
        <v>5059697267154</v>
      </c>
      <c r="E463" s="58">
        <v>1</v>
      </c>
      <c r="F463" s="58" t="s">
        <v>59</v>
      </c>
      <c r="G463" s="58">
        <v>0.36</v>
      </c>
      <c r="H463" s="58">
        <v>0.36</v>
      </c>
      <c r="I463" s="2">
        <v>1.2</v>
      </c>
      <c r="J463" s="58" t="s">
        <v>900</v>
      </c>
      <c r="K463" s="58"/>
      <c r="L463" s="58"/>
      <c r="M463" s="58">
        <v>91186608</v>
      </c>
      <c r="N463" s="2"/>
    </row>
    <row r="464" spans="2:14" ht="10.8" customHeight="1" x14ac:dyDescent="0.3">
      <c r="B464" s="58"/>
      <c r="C464" s="58"/>
      <c r="D464" s="58"/>
      <c r="E464" s="58"/>
      <c r="F464" s="58"/>
      <c r="G464" s="58"/>
      <c r="H464" s="58"/>
      <c r="I464" s="2" t="s">
        <v>61</v>
      </c>
      <c r="J464" s="58"/>
      <c r="K464" s="58"/>
      <c r="L464" s="58"/>
      <c r="M464" s="58"/>
      <c r="N464" s="2"/>
    </row>
    <row r="465" spans="2:14" ht="18" customHeight="1" x14ac:dyDescent="0.3">
      <c r="B465" s="58" t="s">
        <v>68</v>
      </c>
      <c r="C465" s="58" t="s">
        <v>102</v>
      </c>
      <c r="D465" s="58">
        <v>5057753913267</v>
      </c>
      <c r="E465" s="58">
        <v>1</v>
      </c>
      <c r="F465" s="58" t="s">
        <v>59</v>
      </c>
      <c r="G465" s="58">
        <v>0.32</v>
      </c>
      <c r="H465" s="58">
        <v>0.32</v>
      </c>
      <c r="I465" s="2">
        <v>1.7</v>
      </c>
      <c r="J465" s="58" t="s">
        <v>710</v>
      </c>
      <c r="K465" s="58"/>
      <c r="L465" s="58"/>
      <c r="M465" s="58">
        <v>86019308</v>
      </c>
      <c r="N465" s="2"/>
    </row>
    <row r="466" spans="2:14" ht="10.8" customHeight="1" x14ac:dyDescent="0.3">
      <c r="B466" s="58"/>
      <c r="C466" s="58"/>
      <c r="D466" s="58"/>
      <c r="E466" s="58"/>
      <c r="F466" s="58"/>
      <c r="G466" s="58"/>
      <c r="H466" s="58"/>
      <c r="I466" s="2" t="s">
        <v>61</v>
      </c>
      <c r="J466" s="58"/>
      <c r="K466" s="58"/>
      <c r="L466" s="58"/>
      <c r="M466" s="58"/>
      <c r="N466" s="2"/>
    </row>
    <row r="467" spans="2:14" ht="18" customHeight="1" x14ac:dyDescent="0.3">
      <c r="B467" s="58" t="s">
        <v>68</v>
      </c>
      <c r="C467" s="58" t="s">
        <v>101</v>
      </c>
      <c r="D467" s="58">
        <v>5057545845882</v>
      </c>
      <c r="E467" s="58">
        <v>1</v>
      </c>
      <c r="F467" s="58" t="s">
        <v>59</v>
      </c>
      <c r="G467" s="58">
        <v>0.22</v>
      </c>
      <c r="H467" s="58">
        <v>0.22</v>
      </c>
      <c r="I467" s="2">
        <v>1.8</v>
      </c>
      <c r="J467" s="58" t="s">
        <v>810</v>
      </c>
      <c r="K467" s="58"/>
      <c r="L467" s="58"/>
      <c r="M467" s="58">
        <v>84800129</v>
      </c>
      <c r="N467" s="2"/>
    </row>
    <row r="468" spans="2:14" ht="10.8" customHeight="1" x14ac:dyDescent="0.3">
      <c r="B468" s="58"/>
      <c r="C468" s="58"/>
      <c r="D468" s="58"/>
      <c r="E468" s="58"/>
      <c r="F468" s="58"/>
      <c r="G468" s="58"/>
      <c r="H468" s="58"/>
      <c r="I468" s="2" t="s">
        <v>61</v>
      </c>
      <c r="J468" s="58"/>
      <c r="K468" s="58"/>
      <c r="L468" s="58"/>
      <c r="M468" s="58"/>
      <c r="N468" s="2"/>
    </row>
    <row r="469" spans="2:14" ht="10.8" customHeight="1" x14ac:dyDescent="0.3">
      <c r="B469" s="58" t="s">
        <v>68</v>
      </c>
      <c r="C469" s="58" t="s">
        <v>80</v>
      </c>
      <c r="D469" s="58">
        <v>3048979</v>
      </c>
      <c r="E469" s="58">
        <v>1</v>
      </c>
      <c r="F469" s="58" t="s">
        <v>59</v>
      </c>
      <c r="G469" s="58">
        <v>0.09</v>
      </c>
      <c r="H469" s="58">
        <v>0.09</v>
      </c>
      <c r="I469" s="2">
        <v>1.1000000000000001</v>
      </c>
      <c r="J469" s="58" t="s">
        <v>728</v>
      </c>
      <c r="K469" s="58"/>
      <c r="L469" s="58"/>
      <c r="M469" s="58">
        <v>52412171</v>
      </c>
      <c r="N469" s="2"/>
    </row>
    <row r="470" spans="2:14" ht="10.8" customHeight="1" x14ac:dyDescent="0.3">
      <c r="B470" s="58"/>
      <c r="C470" s="58"/>
      <c r="D470" s="58"/>
      <c r="E470" s="58"/>
      <c r="F470" s="58"/>
      <c r="G470" s="58"/>
      <c r="H470" s="58"/>
      <c r="I470" s="2" t="s">
        <v>61</v>
      </c>
      <c r="J470" s="58"/>
      <c r="K470" s="58"/>
      <c r="L470" s="58"/>
      <c r="M470" s="58"/>
      <c r="N470" s="2"/>
    </row>
    <row r="471" spans="2:14" ht="10.8" customHeight="1" x14ac:dyDescent="0.3">
      <c r="B471" s="58" t="s">
        <v>68</v>
      </c>
      <c r="C471" s="58" t="s">
        <v>76</v>
      </c>
      <c r="D471" s="58">
        <v>3063330</v>
      </c>
      <c r="E471" s="58">
        <v>3</v>
      </c>
      <c r="F471" s="58" t="s">
        <v>59</v>
      </c>
      <c r="G471" s="58">
        <v>0.08</v>
      </c>
      <c r="H471" s="58">
        <v>0.24</v>
      </c>
      <c r="I471" s="2">
        <v>1.1000000000000001</v>
      </c>
      <c r="J471" s="58" t="s">
        <v>826</v>
      </c>
      <c r="K471" s="58"/>
      <c r="L471" s="58"/>
      <c r="M471" s="58">
        <v>67880462</v>
      </c>
      <c r="N471" s="2"/>
    </row>
    <row r="472" spans="2:14" ht="10.8" customHeight="1" x14ac:dyDescent="0.3">
      <c r="B472" s="58"/>
      <c r="C472" s="58"/>
      <c r="D472" s="58"/>
      <c r="E472" s="58"/>
      <c r="F472" s="58"/>
      <c r="G472" s="58"/>
      <c r="H472" s="58"/>
      <c r="I472" s="2" t="s">
        <v>61</v>
      </c>
      <c r="J472" s="58"/>
      <c r="K472" s="58"/>
      <c r="L472" s="58"/>
      <c r="M472" s="58"/>
      <c r="N472" s="2"/>
    </row>
    <row r="473" spans="2:14" ht="18" customHeight="1" x14ac:dyDescent="0.3">
      <c r="B473" s="58" t="s">
        <v>68</v>
      </c>
      <c r="C473" s="58" t="s">
        <v>901</v>
      </c>
      <c r="D473" s="58">
        <v>5057373085498</v>
      </c>
      <c r="E473" s="58">
        <v>1</v>
      </c>
      <c r="F473" s="58" t="s">
        <v>59</v>
      </c>
      <c r="G473" s="58">
        <v>0.6</v>
      </c>
      <c r="H473" s="58">
        <v>0.6</v>
      </c>
      <c r="I473" s="2">
        <v>4.95</v>
      </c>
      <c r="J473" s="58" t="s">
        <v>902</v>
      </c>
      <c r="K473" s="58"/>
      <c r="L473" s="58"/>
      <c r="M473" s="58">
        <v>82537444</v>
      </c>
      <c r="N473" s="2"/>
    </row>
    <row r="474" spans="2:14" ht="10.8" customHeight="1" x14ac:dyDescent="0.3">
      <c r="B474" s="58"/>
      <c r="C474" s="58"/>
      <c r="D474" s="58"/>
      <c r="E474" s="58"/>
      <c r="F474" s="58"/>
      <c r="G474" s="58"/>
      <c r="H474" s="58"/>
      <c r="I474" s="2" t="s">
        <v>61</v>
      </c>
      <c r="J474" s="58"/>
      <c r="K474" s="58"/>
      <c r="L474" s="58"/>
      <c r="M474" s="58"/>
      <c r="N474" s="2"/>
    </row>
    <row r="475" spans="2:14" ht="18" customHeight="1" x14ac:dyDescent="0.3">
      <c r="B475" s="58" t="s">
        <v>68</v>
      </c>
      <c r="C475" s="58" t="s">
        <v>849</v>
      </c>
      <c r="D475" s="58">
        <v>5018374525383</v>
      </c>
      <c r="E475" s="58">
        <v>2</v>
      </c>
      <c r="F475" s="58" t="s">
        <v>59</v>
      </c>
      <c r="G475" s="58">
        <v>0.74</v>
      </c>
      <c r="H475" s="58">
        <v>1.49</v>
      </c>
      <c r="I475" s="2">
        <v>8.5</v>
      </c>
      <c r="J475" s="58" t="s">
        <v>903</v>
      </c>
      <c r="K475" s="58"/>
      <c r="L475" s="58"/>
      <c r="M475" s="58">
        <v>51849767</v>
      </c>
      <c r="N475" s="2"/>
    </row>
    <row r="476" spans="2:14" ht="10.8" customHeight="1" x14ac:dyDescent="0.3">
      <c r="B476" s="58"/>
      <c r="C476" s="58"/>
      <c r="D476" s="58"/>
      <c r="E476" s="58"/>
      <c r="F476" s="58"/>
      <c r="G476" s="58"/>
      <c r="H476" s="58"/>
      <c r="I476" s="2" t="s">
        <v>61</v>
      </c>
      <c r="J476" s="58"/>
      <c r="K476" s="58"/>
      <c r="L476" s="58"/>
      <c r="M476" s="58"/>
      <c r="N476" s="2"/>
    </row>
    <row r="477" spans="2:14" ht="18" customHeight="1" x14ac:dyDescent="0.3">
      <c r="B477" s="58" t="s">
        <v>83</v>
      </c>
      <c r="C477" s="58" t="s">
        <v>904</v>
      </c>
      <c r="D477" s="58">
        <v>8888089623189</v>
      </c>
      <c r="E477" s="58">
        <v>3</v>
      </c>
      <c r="F477" s="58" t="s">
        <v>59</v>
      </c>
      <c r="G477" s="58">
        <v>0.05</v>
      </c>
      <c r="H477" s="58">
        <v>0.15</v>
      </c>
      <c r="I477" s="2">
        <v>2.9</v>
      </c>
      <c r="J477" s="58" t="s">
        <v>778</v>
      </c>
      <c r="K477" s="58"/>
      <c r="L477" s="58"/>
      <c r="M477" s="58">
        <v>89623187</v>
      </c>
      <c r="N477" s="2"/>
    </row>
    <row r="478" spans="2:14" ht="10.8" customHeight="1" x14ac:dyDescent="0.3">
      <c r="B478" s="58"/>
      <c r="C478" s="58"/>
      <c r="D478" s="58"/>
      <c r="E478" s="58"/>
      <c r="F478" s="58"/>
      <c r="G478" s="58"/>
      <c r="H478" s="58"/>
      <c r="I478" s="2" t="s">
        <v>61</v>
      </c>
      <c r="J478" s="58"/>
      <c r="K478" s="58"/>
      <c r="L478" s="58"/>
      <c r="M478" s="58"/>
      <c r="N478" s="2"/>
    </row>
    <row r="479" spans="2:14" ht="18" customHeight="1" x14ac:dyDescent="0.3">
      <c r="B479" s="58" t="s">
        <v>83</v>
      </c>
      <c r="C479" s="58" t="s">
        <v>905</v>
      </c>
      <c r="D479" s="58">
        <v>5057545917114</v>
      </c>
      <c r="E479" s="58">
        <v>1</v>
      </c>
      <c r="F479" s="58" t="s">
        <v>59</v>
      </c>
      <c r="G479" s="58">
        <v>0.22</v>
      </c>
      <c r="H479" s="58">
        <v>0.22</v>
      </c>
      <c r="I479" s="2">
        <v>1.45</v>
      </c>
      <c r="J479" s="58" t="s">
        <v>829</v>
      </c>
      <c r="K479" s="58"/>
      <c r="L479" s="58"/>
      <c r="M479" s="58">
        <v>84886430</v>
      </c>
      <c r="N479" s="2"/>
    </row>
    <row r="480" spans="2:14" ht="10.8" customHeight="1" x14ac:dyDescent="0.3">
      <c r="B480" s="58"/>
      <c r="C480" s="58"/>
      <c r="D480" s="58"/>
      <c r="E480" s="58"/>
      <c r="F480" s="58"/>
      <c r="G480" s="58"/>
      <c r="H480" s="58"/>
      <c r="I480" s="2" t="s">
        <v>61</v>
      </c>
      <c r="J480" s="58"/>
      <c r="K480" s="58"/>
      <c r="L480" s="58"/>
      <c r="M480" s="58"/>
      <c r="N480" s="2"/>
    </row>
    <row r="481" spans="2:14" ht="18" customHeight="1" x14ac:dyDescent="0.3">
      <c r="B481" s="58" t="s">
        <v>83</v>
      </c>
      <c r="C481" s="58" t="s">
        <v>534</v>
      </c>
      <c r="D481" s="58">
        <v>5059697767913</v>
      </c>
      <c r="E481" s="58">
        <v>1</v>
      </c>
      <c r="F481" s="58" t="s">
        <v>59</v>
      </c>
      <c r="G481" s="58">
        <v>0.42</v>
      </c>
      <c r="H481" s="58">
        <v>0.42</v>
      </c>
      <c r="I481" s="2">
        <v>1.65</v>
      </c>
      <c r="J481" s="58" t="s">
        <v>863</v>
      </c>
      <c r="K481" s="58"/>
      <c r="L481" s="58"/>
      <c r="M481" s="58">
        <v>90609083</v>
      </c>
      <c r="N481" s="2"/>
    </row>
    <row r="482" spans="2:14" ht="10.8" customHeight="1" x14ac:dyDescent="0.3">
      <c r="B482" s="58"/>
      <c r="C482" s="58"/>
      <c r="D482" s="58"/>
      <c r="E482" s="58"/>
      <c r="F482" s="58"/>
      <c r="G482" s="58"/>
      <c r="H482" s="58"/>
      <c r="I482" s="2" t="s">
        <v>61</v>
      </c>
      <c r="J482" s="58"/>
      <c r="K482" s="58"/>
      <c r="L482" s="58"/>
      <c r="M482" s="58"/>
      <c r="N482" s="2"/>
    </row>
    <row r="483" spans="2:14" ht="18" customHeight="1" x14ac:dyDescent="0.3">
      <c r="B483" s="58" t="s">
        <v>83</v>
      </c>
      <c r="C483" s="58" t="s">
        <v>906</v>
      </c>
      <c r="D483" s="58">
        <v>5060360502960</v>
      </c>
      <c r="E483" s="58">
        <v>1</v>
      </c>
      <c r="F483" s="58" t="s">
        <v>59</v>
      </c>
      <c r="G483" s="58">
        <v>0.18</v>
      </c>
      <c r="H483" s="58">
        <v>0.18</v>
      </c>
      <c r="I483" s="2">
        <v>1.8</v>
      </c>
      <c r="J483" s="58" t="s">
        <v>774</v>
      </c>
      <c r="K483" s="58"/>
      <c r="L483" s="58"/>
      <c r="M483" s="58">
        <v>85926526</v>
      </c>
      <c r="N483" s="2"/>
    </row>
    <row r="484" spans="2:14" ht="10.8" customHeight="1" x14ac:dyDescent="0.3">
      <c r="B484" s="58"/>
      <c r="C484" s="58"/>
      <c r="D484" s="58"/>
      <c r="E484" s="58"/>
      <c r="F484" s="58"/>
      <c r="G484" s="58"/>
      <c r="H484" s="58"/>
      <c r="I484" s="2" t="s">
        <v>61</v>
      </c>
      <c r="J484" s="58"/>
      <c r="K484" s="58"/>
      <c r="L484" s="58"/>
      <c r="M484" s="58"/>
      <c r="N484" s="2"/>
    </row>
    <row r="485" spans="2:14" ht="18" customHeight="1" x14ac:dyDescent="0.3">
      <c r="B485" s="58" t="s">
        <v>83</v>
      </c>
      <c r="C485" s="58" t="s">
        <v>507</v>
      </c>
      <c r="D485" s="58">
        <v>5057967620920</v>
      </c>
      <c r="E485" s="58">
        <v>3</v>
      </c>
      <c r="F485" s="58" t="s">
        <v>59</v>
      </c>
      <c r="G485" s="58">
        <v>0.14000000000000001</v>
      </c>
      <c r="H485" s="58">
        <v>0.41</v>
      </c>
      <c r="I485" s="2">
        <v>1.45</v>
      </c>
      <c r="J485" s="58" t="s">
        <v>786</v>
      </c>
      <c r="K485" s="58"/>
      <c r="L485" s="58"/>
      <c r="M485" s="58">
        <v>86776897</v>
      </c>
      <c r="N485" s="2"/>
    </row>
    <row r="486" spans="2:14" ht="10.8" customHeight="1" x14ac:dyDescent="0.3">
      <c r="B486" s="58"/>
      <c r="C486" s="58"/>
      <c r="D486" s="58"/>
      <c r="E486" s="58"/>
      <c r="F486" s="58"/>
      <c r="G486" s="58"/>
      <c r="H486" s="58"/>
      <c r="I486" s="2" t="s">
        <v>61</v>
      </c>
      <c r="J486" s="58"/>
      <c r="K486" s="58"/>
      <c r="L486" s="58"/>
      <c r="M486" s="58"/>
      <c r="N486" s="2"/>
    </row>
    <row r="487" spans="2:14" ht="18" customHeight="1" x14ac:dyDescent="0.3">
      <c r="B487" s="58" t="s">
        <v>83</v>
      </c>
      <c r="C487" s="58" t="s">
        <v>228</v>
      </c>
      <c r="D487" s="58">
        <v>5411188103387</v>
      </c>
      <c r="E487" s="58">
        <v>2</v>
      </c>
      <c r="F487" s="58" t="s">
        <v>59</v>
      </c>
      <c r="G487" s="58">
        <v>0.52</v>
      </c>
      <c r="H487" s="58">
        <v>1.04</v>
      </c>
      <c r="I487" s="2">
        <v>2.4</v>
      </c>
      <c r="J487" s="58" t="s">
        <v>873</v>
      </c>
      <c r="K487" s="58"/>
      <c r="L487" s="58"/>
      <c r="M487" s="58">
        <v>64280186</v>
      </c>
      <c r="N487" s="2"/>
    </row>
    <row r="488" spans="2:14" ht="10.8" customHeight="1" x14ac:dyDescent="0.3">
      <c r="B488" s="58"/>
      <c r="C488" s="58"/>
      <c r="D488" s="58"/>
      <c r="E488" s="58"/>
      <c r="F488" s="58"/>
      <c r="G488" s="58"/>
      <c r="H488" s="58"/>
      <c r="I488" s="2" t="s">
        <v>61</v>
      </c>
      <c r="J488" s="58"/>
      <c r="K488" s="58"/>
      <c r="L488" s="58"/>
      <c r="M488" s="58"/>
      <c r="N488" s="2"/>
    </row>
    <row r="489" spans="2:14" ht="18" customHeight="1" x14ac:dyDescent="0.3">
      <c r="B489" s="58" t="s">
        <v>83</v>
      </c>
      <c r="C489" s="58" t="s">
        <v>907</v>
      </c>
      <c r="D489" s="58">
        <v>5059697398414</v>
      </c>
      <c r="E489" s="58">
        <v>1</v>
      </c>
      <c r="F489" s="58" t="s">
        <v>59</v>
      </c>
      <c r="G489" s="58">
        <v>0.22</v>
      </c>
      <c r="H489" s="58">
        <v>0.22</v>
      </c>
      <c r="I489" s="2">
        <v>1.75</v>
      </c>
      <c r="J489" s="58" t="s">
        <v>908</v>
      </c>
      <c r="K489" s="58"/>
      <c r="L489" s="58"/>
      <c r="M489" s="58">
        <v>92121000</v>
      </c>
      <c r="N489" s="2"/>
    </row>
    <row r="490" spans="2:14" ht="10.8" customHeight="1" x14ac:dyDescent="0.3">
      <c r="B490" s="58"/>
      <c r="C490" s="58"/>
      <c r="D490" s="58"/>
      <c r="E490" s="58"/>
      <c r="F490" s="58"/>
      <c r="G490" s="58"/>
      <c r="H490" s="58"/>
      <c r="I490" s="2" t="s">
        <v>61</v>
      </c>
      <c r="J490" s="58"/>
      <c r="K490" s="58"/>
      <c r="L490" s="58"/>
      <c r="M490" s="58"/>
      <c r="N490" s="2"/>
    </row>
    <row r="491" spans="2:14" ht="18" customHeight="1" x14ac:dyDescent="0.3">
      <c r="B491" s="58" t="s">
        <v>83</v>
      </c>
      <c r="C491" s="58" t="s">
        <v>909</v>
      </c>
      <c r="D491" s="58">
        <v>5099556021862</v>
      </c>
      <c r="E491" s="58">
        <v>3</v>
      </c>
      <c r="F491" s="58" t="s">
        <v>59</v>
      </c>
      <c r="G491" s="58">
        <v>0.18</v>
      </c>
      <c r="H491" s="58">
        <v>0.54</v>
      </c>
      <c r="I491" s="2">
        <v>1.85</v>
      </c>
      <c r="J491" s="58" t="s">
        <v>772</v>
      </c>
      <c r="K491" s="58"/>
      <c r="L491" s="58"/>
      <c r="M491" s="58">
        <v>85274283</v>
      </c>
      <c r="N491" s="2"/>
    </row>
    <row r="492" spans="2:14" ht="10.8" customHeight="1" x14ac:dyDescent="0.3">
      <c r="B492" s="58"/>
      <c r="C492" s="58"/>
      <c r="D492" s="58"/>
      <c r="E492" s="58"/>
      <c r="F492" s="58"/>
      <c r="G492" s="58"/>
      <c r="H492" s="58"/>
      <c r="I492" s="2" t="s">
        <v>61</v>
      </c>
      <c r="J492" s="58"/>
      <c r="K492" s="58"/>
      <c r="L492" s="58"/>
      <c r="M492" s="58"/>
      <c r="N492" s="2"/>
    </row>
    <row r="493" spans="2:14" ht="18" customHeight="1" x14ac:dyDescent="0.3">
      <c r="B493" s="58" t="s">
        <v>83</v>
      </c>
      <c r="C493" s="58" t="s">
        <v>910</v>
      </c>
      <c r="D493" s="58">
        <v>5059697397820</v>
      </c>
      <c r="E493" s="58">
        <v>4</v>
      </c>
      <c r="F493" s="58" t="s">
        <v>59</v>
      </c>
      <c r="G493" s="58">
        <v>0.21</v>
      </c>
      <c r="H493" s="58">
        <v>0.86</v>
      </c>
      <c r="I493" s="2">
        <v>1.75</v>
      </c>
      <c r="J493" s="58" t="s">
        <v>911</v>
      </c>
      <c r="K493" s="58"/>
      <c r="L493" s="58"/>
      <c r="M493" s="58">
        <v>92122580</v>
      </c>
      <c r="N493" s="2"/>
    </row>
    <row r="494" spans="2:14" ht="10.8" customHeight="1" x14ac:dyDescent="0.3">
      <c r="B494" s="58"/>
      <c r="C494" s="58"/>
      <c r="D494" s="58"/>
      <c r="E494" s="58"/>
      <c r="F494" s="58"/>
      <c r="G494" s="58"/>
      <c r="H494" s="58"/>
      <c r="I494" s="2" t="s">
        <v>61</v>
      </c>
      <c r="J494" s="58"/>
      <c r="K494" s="58"/>
      <c r="L494" s="58"/>
      <c r="M494" s="58"/>
      <c r="N494" s="2"/>
    </row>
    <row r="495" spans="2:14" ht="18" customHeight="1" x14ac:dyDescent="0.3">
      <c r="B495" s="58" t="s">
        <v>83</v>
      </c>
      <c r="C495" s="58" t="s">
        <v>502</v>
      </c>
      <c r="D495" s="58">
        <v>5022313000282</v>
      </c>
      <c r="E495" s="58">
        <v>3</v>
      </c>
      <c r="F495" s="58" t="s">
        <v>59</v>
      </c>
      <c r="G495" s="58">
        <v>0.98</v>
      </c>
      <c r="H495" s="58">
        <v>2.93</v>
      </c>
      <c r="I495" s="2">
        <v>3.25</v>
      </c>
      <c r="J495" s="58" t="s">
        <v>840</v>
      </c>
      <c r="K495" s="58"/>
      <c r="L495" s="58"/>
      <c r="M495" s="58">
        <v>90726491</v>
      </c>
      <c r="N495" s="2"/>
    </row>
    <row r="496" spans="2:14" ht="10.8" customHeight="1" x14ac:dyDescent="0.3">
      <c r="B496" s="58"/>
      <c r="C496" s="58"/>
      <c r="D496" s="58"/>
      <c r="E496" s="58"/>
      <c r="F496" s="58"/>
      <c r="G496" s="58"/>
      <c r="H496" s="58"/>
      <c r="I496" s="2" t="s">
        <v>61</v>
      </c>
      <c r="J496" s="58"/>
      <c r="K496" s="58"/>
      <c r="L496" s="58"/>
      <c r="M496" s="58"/>
      <c r="N496" s="2"/>
    </row>
    <row r="497" spans="2:14" ht="18" customHeight="1" x14ac:dyDescent="0.3">
      <c r="B497" s="58" t="s">
        <v>83</v>
      </c>
      <c r="C497" s="58" t="s">
        <v>912</v>
      </c>
      <c r="D497" s="58">
        <v>5054402849366</v>
      </c>
      <c r="E497" s="58">
        <v>1</v>
      </c>
      <c r="F497" s="58" t="s">
        <v>59</v>
      </c>
      <c r="G497" s="58">
        <v>0.3</v>
      </c>
      <c r="H497" s="58">
        <v>0.3</v>
      </c>
      <c r="I497" s="2">
        <v>3</v>
      </c>
      <c r="J497" s="58" t="s">
        <v>894</v>
      </c>
      <c r="K497" s="58"/>
      <c r="L497" s="58"/>
      <c r="M497" s="58">
        <v>78664615</v>
      </c>
      <c r="N497" s="2"/>
    </row>
    <row r="498" spans="2:14" ht="10.8" customHeight="1" x14ac:dyDescent="0.3">
      <c r="B498" s="58"/>
      <c r="C498" s="58"/>
      <c r="D498" s="58"/>
      <c r="E498" s="58"/>
      <c r="F498" s="58"/>
      <c r="G498" s="58"/>
      <c r="H498" s="58"/>
      <c r="I498" s="2" t="s">
        <v>61</v>
      </c>
      <c r="J498" s="58"/>
      <c r="K498" s="58"/>
      <c r="L498" s="58"/>
      <c r="M498" s="58"/>
      <c r="N498" s="2"/>
    </row>
    <row r="499" spans="2:14" ht="18" customHeight="1" x14ac:dyDescent="0.3">
      <c r="B499" s="58" t="s">
        <v>83</v>
      </c>
      <c r="C499" s="58" t="s">
        <v>448</v>
      </c>
      <c r="D499" s="58">
        <v>5057967464050</v>
      </c>
      <c r="E499" s="58">
        <v>3</v>
      </c>
      <c r="F499" s="58" t="s">
        <v>59</v>
      </c>
      <c r="G499" s="58">
        <v>0.16</v>
      </c>
      <c r="H499" s="58">
        <v>0.47</v>
      </c>
      <c r="I499" s="2">
        <v>3</v>
      </c>
      <c r="J499" s="58" t="s">
        <v>779</v>
      </c>
      <c r="K499" s="58"/>
      <c r="L499" s="58"/>
      <c r="M499" s="58">
        <v>86695917</v>
      </c>
      <c r="N499" s="2"/>
    </row>
    <row r="500" spans="2:14" ht="10.8" customHeight="1" x14ac:dyDescent="0.3">
      <c r="B500" s="58"/>
      <c r="C500" s="58"/>
      <c r="D500" s="58"/>
      <c r="E500" s="58"/>
      <c r="F500" s="58"/>
      <c r="G500" s="58"/>
      <c r="H500" s="58"/>
      <c r="I500" s="2" t="s">
        <v>61</v>
      </c>
      <c r="J500" s="58"/>
      <c r="K500" s="58"/>
      <c r="L500" s="58"/>
      <c r="M500" s="58"/>
      <c r="N500" s="2"/>
    </row>
    <row r="501" spans="2:14" ht="18" customHeight="1" x14ac:dyDescent="0.3">
      <c r="B501" s="58" t="s">
        <v>83</v>
      </c>
      <c r="C501" s="58" t="s">
        <v>198</v>
      </c>
      <c r="D501" s="58">
        <v>5013683305589</v>
      </c>
      <c r="E501" s="58">
        <v>2</v>
      </c>
      <c r="F501" s="58" t="s">
        <v>59</v>
      </c>
      <c r="G501" s="58">
        <v>0.22</v>
      </c>
      <c r="H501" s="58">
        <v>0.44</v>
      </c>
      <c r="I501" s="2">
        <v>2.8</v>
      </c>
      <c r="J501" s="58" t="s">
        <v>782</v>
      </c>
      <c r="K501" s="58"/>
      <c r="L501" s="58"/>
      <c r="M501" s="58">
        <v>54682889</v>
      </c>
      <c r="N501" s="2"/>
    </row>
    <row r="502" spans="2:14" ht="10.8" customHeight="1" x14ac:dyDescent="0.3">
      <c r="B502" s="58"/>
      <c r="C502" s="58"/>
      <c r="D502" s="58"/>
      <c r="E502" s="58"/>
      <c r="F502" s="58"/>
      <c r="G502" s="58"/>
      <c r="H502" s="58"/>
      <c r="I502" s="2" t="s">
        <v>61</v>
      </c>
      <c r="J502" s="58"/>
      <c r="K502" s="58"/>
      <c r="L502" s="58"/>
      <c r="M502" s="58"/>
      <c r="N502" s="2"/>
    </row>
    <row r="503" spans="2:14" ht="10.8" customHeight="1" x14ac:dyDescent="0.3">
      <c r="B503" s="58" t="s">
        <v>83</v>
      </c>
      <c r="C503" s="58" t="s">
        <v>264</v>
      </c>
      <c r="D503" s="58">
        <v>50436705</v>
      </c>
      <c r="E503" s="58">
        <v>1</v>
      </c>
      <c r="F503" s="58" t="s">
        <v>59</v>
      </c>
      <c r="G503" s="58">
        <v>0.19</v>
      </c>
      <c r="H503" s="58">
        <v>0.19</v>
      </c>
      <c r="I503" s="2">
        <v>1.5</v>
      </c>
      <c r="J503" s="58" t="s">
        <v>773</v>
      </c>
      <c r="K503" s="58"/>
      <c r="L503" s="58"/>
      <c r="M503" s="58">
        <v>50349813</v>
      </c>
      <c r="N503" s="2"/>
    </row>
    <row r="504" spans="2:14" ht="10.8" customHeight="1" x14ac:dyDescent="0.3">
      <c r="B504" s="58"/>
      <c r="C504" s="58"/>
      <c r="D504" s="58"/>
      <c r="E504" s="58"/>
      <c r="F504" s="58"/>
      <c r="G504" s="58"/>
      <c r="H504" s="58"/>
      <c r="I504" s="2" t="s">
        <v>61</v>
      </c>
      <c r="J504" s="58"/>
      <c r="K504" s="58"/>
      <c r="L504" s="58"/>
      <c r="M504" s="58"/>
      <c r="N504" s="2"/>
    </row>
    <row r="505" spans="2:14" ht="18" customHeight="1" x14ac:dyDescent="0.3">
      <c r="B505" s="58" t="s">
        <v>83</v>
      </c>
      <c r="C505" s="58" t="s">
        <v>308</v>
      </c>
      <c r="D505" s="58">
        <v>5057753894634</v>
      </c>
      <c r="E505" s="58">
        <v>2</v>
      </c>
      <c r="F505" s="58" t="s">
        <v>59</v>
      </c>
      <c r="G505" s="58">
        <v>0.27</v>
      </c>
      <c r="H505" s="58">
        <v>0.54</v>
      </c>
      <c r="I505" s="2">
        <v>3.25</v>
      </c>
      <c r="J505" s="58" t="s">
        <v>772</v>
      </c>
      <c r="K505" s="58"/>
      <c r="L505" s="58"/>
      <c r="M505" s="58">
        <v>87898405</v>
      </c>
      <c r="N505" s="2"/>
    </row>
    <row r="506" spans="2:14" ht="10.8" customHeight="1" x14ac:dyDescent="0.3">
      <c r="B506" s="58"/>
      <c r="C506" s="58"/>
      <c r="D506" s="58"/>
      <c r="E506" s="58"/>
      <c r="F506" s="58"/>
      <c r="G506" s="58"/>
      <c r="H506" s="58"/>
      <c r="I506" s="2" t="s">
        <v>61</v>
      </c>
      <c r="J506" s="58"/>
      <c r="K506" s="58"/>
      <c r="L506" s="58"/>
      <c r="M506" s="58"/>
      <c r="N506" s="2"/>
    </row>
    <row r="507" spans="2:14" ht="18" customHeight="1" x14ac:dyDescent="0.3">
      <c r="B507" s="58" t="s">
        <v>83</v>
      </c>
      <c r="C507" s="58" t="s">
        <v>323</v>
      </c>
      <c r="D507" s="58">
        <v>5059697696657</v>
      </c>
      <c r="E507" s="58">
        <v>1</v>
      </c>
      <c r="F507" s="58" t="s">
        <v>59</v>
      </c>
      <c r="G507" s="58">
        <v>0.3</v>
      </c>
      <c r="H507" s="58">
        <v>0.3</v>
      </c>
      <c r="I507" s="2">
        <v>3.75</v>
      </c>
      <c r="J507" s="58" t="s">
        <v>868</v>
      </c>
      <c r="K507" s="58"/>
      <c r="L507" s="58"/>
      <c r="M507" s="58">
        <v>92256755</v>
      </c>
      <c r="N507" s="2"/>
    </row>
    <row r="508" spans="2:14" ht="10.8" customHeight="1" x14ac:dyDescent="0.3">
      <c r="B508" s="58"/>
      <c r="C508" s="58"/>
      <c r="D508" s="58"/>
      <c r="E508" s="58"/>
      <c r="F508" s="58"/>
      <c r="G508" s="58"/>
      <c r="H508" s="58"/>
      <c r="I508" s="2" t="s">
        <v>61</v>
      </c>
      <c r="J508" s="58"/>
      <c r="K508" s="58"/>
      <c r="L508" s="58"/>
      <c r="M508" s="58"/>
      <c r="N508" s="2"/>
    </row>
    <row r="509" spans="2:14" ht="18" customHeight="1" x14ac:dyDescent="0.3">
      <c r="B509" s="58" t="s">
        <v>83</v>
      </c>
      <c r="C509" s="58" t="s">
        <v>279</v>
      </c>
      <c r="D509" s="58">
        <v>5000436338901</v>
      </c>
      <c r="E509" s="58">
        <v>27</v>
      </c>
      <c r="F509" s="58" t="s">
        <v>59</v>
      </c>
      <c r="G509" s="58">
        <v>1.2</v>
      </c>
      <c r="H509" s="58">
        <v>32.35</v>
      </c>
      <c r="I509" s="2">
        <v>1.3</v>
      </c>
      <c r="J509" s="58" t="s">
        <v>913</v>
      </c>
      <c r="K509" s="58"/>
      <c r="L509" s="58"/>
      <c r="M509" s="58">
        <v>54169599</v>
      </c>
      <c r="N509" s="2"/>
    </row>
    <row r="510" spans="2:14" ht="10.8" customHeight="1" x14ac:dyDescent="0.3">
      <c r="B510" s="58"/>
      <c r="C510" s="58"/>
      <c r="D510" s="58"/>
      <c r="E510" s="58"/>
      <c r="F510" s="58"/>
      <c r="G510" s="58"/>
      <c r="H510" s="58"/>
      <c r="I510" s="2" t="s">
        <v>61</v>
      </c>
      <c r="J510" s="58"/>
      <c r="K510" s="58"/>
      <c r="L510" s="58"/>
      <c r="M510" s="58"/>
      <c r="N510" s="2"/>
    </row>
    <row r="511" spans="2:14" ht="18" customHeight="1" x14ac:dyDescent="0.3">
      <c r="B511" s="58" t="s">
        <v>83</v>
      </c>
      <c r="C511" s="58" t="s">
        <v>374</v>
      </c>
      <c r="D511" s="58">
        <v>5054402818065</v>
      </c>
      <c r="E511" s="58">
        <v>2</v>
      </c>
      <c r="F511" s="58" t="s">
        <v>59</v>
      </c>
      <c r="G511" s="58">
        <v>0.23</v>
      </c>
      <c r="H511" s="58">
        <v>0.45</v>
      </c>
      <c r="I511" s="2">
        <v>3</v>
      </c>
      <c r="J511" s="58" t="s">
        <v>772</v>
      </c>
      <c r="K511" s="58"/>
      <c r="L511" s="58"/>
      <c r="M511" s="58">
        <v>65395498</v>
      </c>
      <c r="N511" s="2"/>
    </row>
    <row r="512" spans="2:14" ht="10.8" customHeight="1" x14ac:dyDescent="0.3">
      <c r="B512" s="58"/>
      <c r="C512" s="58"/>
      <c r="D512" s="58"/>
      <c r="E512" s="58"/>
      <c r="F512" s="58"/>
      <c r="G512" s="58"/>
      <c r="H512" s="58"/>
      <c r="I512" s="2" t="s">
        <v>61</v>
      </c>
      <c r="J512" s="58"/>
      <c r="K512" s="58"/>
      <c r="L512" s="58"/>
      <c r="M512" s="58"/>
      <c r="N512" s="2"/>
    </row>
    <row r="513" spans="1:14" ht="18" customHeight="1" x14ac:dyDescent="0.3">
      <c r="B513" s="58" t="s">
        <v>83</v>
      </c>
      <c r="C513" s="58" t="s">
        <v>914</v>
      </c>
      <c r="D513" s="58">
        <v>3329770062467</v>
      </c>
      <c r="E513" s="58">
        <v>2</v>
      </c>
      <c r="F513" s="58" t="s">
        <v>59</v>
      </c>
      <c r="G513" s="58">
        <v>0.37</v>
      </c>
      <c r="H513" s="58">
        <v>0.73</v>
      </c>
      <c r="I513" s="2">
        <v>2.4</v>
      </c>
      <c r="J513" s="58" t="s">
        <v>873</v>
      </c>
      <c r="K513" s="58"/>
      <c r="L513" s="58"/>
      <c r="M513" s="58">
        <v>85953793</v>
      </c>
      <c r="N513" s="2"/>
    </row>
    <row r="514" spans="1:14" ht="10.8" customHeight="1" x14ac:dyDescent="0.3">
      <c r="B514" s="58"/>
      <c r="C514" s="58"/>
      <c r="D514" s="58"/>
      <c r="E514" s="58"/>
      <c r="F514" s="58"/>
      <c r="G514" s="58"/>
      <c r="H514" s="58"/>
      <c r="I514" s="2" t="s">
        <v>61</v>
      </c>
      <c r="J514" s="58"/>
      <c r="K514" s="58"/>
      <c r="L514" s="58"/>
      <c r="M514" s="58"/>
      <c r="N514" s="2"/>
    </row>
    <row r="515" spans="1:14" ht="18" customHeight="1" x14ac:dyDescent="0.3">
      <c r="B515" s="58" t="s">
        <v>83</v>
      </c>
      <c r="C515" s="58" t="s">
        <v>389</v>
      </c>
      <c r="D515" s="58">
        <v>3154230045984</v>
      </c>
      <c r="E515" s="58">
        <v>6</v>
      </c>
      <c r="F515" s="58" t="s">
        <v>59</v>
      </c>
      <c r="G515" s="58">
        <v>0.36</v>
      </c>
      <c r="H515" s="58">
        <v>2.15</v>
      </c>
      <c r="I515" s="2">
        <v>2.5499999999999998</v>
      </c>
      <c r="J515" s="58" t="s">
        <v>915</v>
      </c>
      <c r="K515" s="58"/>
      <c r="L515" s="58"/>
      <c r="M515" s="58">
        <v>50713676</v>
      </c>
      <c r="N515" s="2"/>
    </row>
    <row r="516" spans="1:14" ht="10.8" customHeight="1" x14ac:dyDescent="0.3">
      <c r="B516" s="58"/>
      <c r="C516" s="58"/>
      <c r="D516" s="58"/>
      <c r="E516" s="58"/>
      <c r="F516" s="58"/>
      <c r="G516" s="58"/>
      <c r="H516" s="58"/>
      <c r="I516" s="2" t="s">
        <v>61</v>
      </c>
      <c r="J516" s="58"/>
      <c r="K516" s="58"/>
      <c r="L516" s="58"/>
      <c r="M516" s="58"/>
      <c r="N516" s="2"/>
    </row>
    <row r="517" spans="1:14" ht="18" customHeight="1" x14ac:dyDescent="0.3">
      <c r="B517" s="58" t="s">
        <v>83</v>
      </c>
      <c r="C517" s="58" t="s">
        <v>549</v>
      </c>
      <c r="D517" s="58">
        <v>7394376620874</v>
      </c>
      <c r="E517" s="58">
        <v>3</v>
      </c>
      <c r="F517" s="58" t="s">
        <v>59</v>
      </c>
      <c r="G517" s="58">
        <v>1.08</v>
      </c>
      <c r="H517" s="58">
        <v>3.25</v>
      </c>
      <c r="I517" s="2">
        <v>2.1</v>
      </c>
      <c r="J517" s="58" t="s">
        <v>824</v>
      </c>
      <c r="K517" s="58"/>
      <c r="L517" s="58"/>
      <c r="M517" s="58">
        <v>91998402</v>
      </c>
      <c r="N517" s="2"/>
    </row>
    <row r="518" spans="1:14" ht="10.8" customHeight="1" x14ac:dyDescent="0.3">
      <c r="B518" s="58"/>
      <c r="C518" s="58"/>
      <c r="D518" s="58"/>
      <c r="E518" s="58"/>
      <c r="F518" s="58"/>
      <c r="G518" s="58"/>
      <c r="H518" s="58"/>
      <c r="I518" s="2" t="s">
        <v>61</v>
      </c>
      <c r="J518" s="58"/>
      <c r="K518" s="58"/>
      <c r="L518" s="58"/>
      <c r="M518" s="58"/>
      <c r="N518" s="2"/>
    </row>
    <row r="519" spans="1:14" ht="18" customHeight="1" x14ac:dyDescent="0.3">
      <c r="B519" s="58" t="s">
        <v>83</v>
      </c>
      <c r="C519" s="58" t="s">
        <v>356</v>
      </c>
      <c r="D519" s="58">
        <v>4025500277239</v>
      </c>
      <c r="E519" s="58">
        <v>6</v>
      </c>
      <c r="F519" s="58" t="s">
        <v>59</v>
      </c>
      <c r="G519" s="58">
        <v>0.14000000000000001</v>
      </c>
      <c r="H519" s="58">
        <v>0.86</v>
      </c>
      <c r="I519" s="2">
        <v>0.95</v>
      </c>
      <c r="J519" s="58" t="s">
        <v>794</v>
      </c>
      <c r="K519" s="58"/>
      <c r="L519" s="58"/>
      <c r="M519" s="58">
        <v>90779600</v>
      </c>
      <c r="N519" s="2"/>
    </row>
    <row r="520" spans="1:14" ht="10.8" customHeight="1" x14ac:dyDescent="0.3">
      <c r="B520" s="58"/>
      <c r="C520" s="58"/>
      <c r="D520" s="58"/>
      <c r="E520" s="58"/>
      <c r="F520" s="58"/>
      <c r="G520" s="58"/>
      <c r="H520" s="58"/>
      <c r="I520" s="2" t="s">
        <v>61</v>
      </c>
      <c r="J520" s="58"/>
      <c r="K520" s="58"/>
      <c r="L520" s="58"/>
      <c r="M520" s="58"/>
      <c r="N520" s="2"/>
    </row>
    <row r="521" spans="1:14" ht="18" customHeight="1" x14ac:dyDescent="0.3">
      <c r="B521" s="58" t="s">
        <v>83</v>
      </c>
      <c r="C521" s="58" t="s">
        <v>197</v>
      </c>
      <c r="D521" s="58">
        <v>5060360506203</v>
      </c>
      <c r="E521" s="58">
        <v>4</v>
      </c>
      <c r="F521" s="58" t="s">
        <v>59</v>
      </c>
      <c r="G521" s="58">
        <v>0.5</v>
      </c>
      <c r="H521" s="58">
        <v>2</v>
      </c>
      <c r="I521" s="2">
        <v>2.5</v>
      </c>
      <c r="J521" s="58" t="s">
        <v>723</v>
      </c>
      <c r="K521" s="58"/>
      <c r="L521" s="58"/>
      <c r="M521" s="58">
        <v>88890821</v>
      </c>
      <c r="N521" s="2"/>
    </row>
    <row r="522" spans="1:14" ht="10.8" customHeight="1" x14ac:dyDescent="0.3">
      <c r="B522" s="58"/>
      <c r="C522" s="58"/>
      <c r="D522" s="58"/>
      <c r="E522" s="58"/>
      <c r="F522" s="58"/>
      <c r="G522" s="58"/>
      <c r="H522" s="58"/>
      <c r="I522" s="2" t="s">
        <v>61</v>
      </c>
      <c r="J522" s="58"/>
      <c r="K522" s="58"/>
      <c r="L522" s="58"/>
      <c r="M522" s="58"/>
      <c r="N522" s="2"/>
    </row>
    <row r="523" spans="1:14" ht="10.8" customHeight="1" x14ac:dyDescent="0.3">
      <c r="A523" s="3">
        <v>45454</v>
      </c>
      <c r="B523" s="58" t="s">
        <v>83</v>
      </c>
      <c r="C523" s="58" t="s">
        <v>225</v>
      </c>
      <c r="D523" s="58">
        <v>3231340</v>
      </c>
      <c r="E523" s="58">
        <v>1</v>
      </c>
      <c r="F523" s="58" t="s">
        <v>59</v>
      </c>
      <c r="G523" s="58">
        <v>0.19</v>
      </c>
      <c r="H523" s="58">
        <v>0.19</v>
      </c>
      <c r="I523" s="2">
        <v>3</v>
      </c>
      <c r="J523" s="58" t="s">
        <v>775</v>
      </c>
      <c r="K523" s="58"/>
      <c r="L523" s="58"/>
      <c r="M523" s="58">
        <v>71248434</v>
      </c>
      <c r="N523" s="2"/>
    </row>
    <row r="524" spans="1:14" ht="10.8" customHeight="1" x14ac:dyDescent="0.3">
      <c r="B524" s="58"/>
      <c r="C524" s="58"/>
      <c r="D524" s="58"/>
      <c r="E524" s="58"/>
      <c r="F524" s="58"/>
      <c r="G524" s="58"/>
      <c r="H524" s="58"/>
      <c r="I524" s="2" t="s">
        <v>61</v>
      </c>
      <c r="J524" s="58"/>
      <c r="K524" s="58"/>
      <c r="L524" s="58"/>
      <c r="M524" s="58"/>
      <c r="N524" s="2"/>
    </row>
    <row r="525" spans="1:14" ht="18" customHeight="1" x14ac:dyDescent="0.3">
      <c r="B525" s="58" t="s">
        <v>83</v>
      </c>
      <c r="C525" s="58" t="s">
        <v>318</v>
      </c>
      <c r="D525" s="58">
        <v>5057753900335</v>
      </c>
      <c r="E525" s="58">
        <v>3</v>
      </c>
      <c r="F525" s="58" t="s">
        <v>59</v>
      </c>
      <c r="G525" s="58">
        <v>0.11</v>
      </c>
      <c r="H525" s="58">
        <v>0.34</v>
      </c>
      <c r="I525" s="2">
        <v>1.3</v>
      </c>
      <c r="J525" s="58" t="s">
        <v>868</v>
      </c>
      <c r="K525" s="58"/>
      <c r="L525" s="58"/>
      <c r="M525" s="58">
        <v>88627927</v>
      </c>
      <c r="N525" s="2"/>
    </row>
    <row r="526" spans="1:14" ht="10.8" customHeight="1" x14ac:dyDescent="0.3">
      <c r="B526" s="58"/>
      <c r="C526" s="58"/>
      <c r="D526" s="58"/>
      <c r="E526" s="58"/>
      <c r="F526" s="58"/>
      <c r="G526" s="58"/>
      <c r="H526" s="58"/>
      <c r="I526" s="2" t="s">
        <v>61</v>
      </c>
      <c r="J526" s="58"/>
      <c r="K526" s="58"/>
      <c r="L526" s="58"/>
      <c r="M526" s="58"/>
      <c r="N526" s="2"/>
    </row>
    <row r="527" spans="1:14" ht="18" customHeight="1" x14ac:dyDescent="0.3">
      <c r="B527" s="58" t="s">
        <v>83</v>
      </c>
      <c r="C527" s="58" t="s">
        <v>508</v>
      </c>
      <c r="D527" s="58">
        <v>5057753912291</v>
      </c>
      <c r="E527" s="58">
        <v>2</v>
      </c>
      <c r="F527" s="58" t="s">
        <v>59</v>
      </c>
      <c r="G527" s="58">
        <v>0.25</v>
      </c>
      <c r="H527" s="58">
        <v>0.5</v>
      </c>
      <c r="I527" s="2">
        <v>2.15</v>
      </c>
      <c r="J527" s="58" t="s">
        <v>724</v>
      </c>
      <c r="K527" s="58"/>
      <c r="L527" s="58"/>
      <c r="M527" s="58">
        <v>92195918</v>
      </c>
      <c r="N527" s="2"/>
    </row>
    <row r="528" spans="1:14" ht="10.8" customHeight="1" x14ac:dyDescent="0.3">
      <c r="B528" s="58"/>
      <c r="C528" s="58"/>
      <c r="D528" s="58"/>
      <c r="E528" s="58"/>
      <c r="F528" s="58"/>
      <c r="G528" s="58"/>
      <c r="H528" s="58"/>
      <c r="I528" s="2" t="s">
        <v>61</v>
      </c>
      <c r="J528" s="58"/>
      <c r="K528" s="58"/>
      <c r="L528" s="58"/>
      <c r="M528" s="58"/>
      <c r="N528" s="2"/>
    </row>
    <row r="529" spans="2:14" ht="18" customHeight="1" x14ac:dyDescent="0.3">
      <c r="B529" s="58" t="s">
        <v>83</v>
      </c>
      <c r="C529" s="58" t="s">
        <v>916</v>
      </c>
      <c r="D529" s="58">
        <v>5052910096050</v>
      </c>
      <c r="E529" s="58">
        <v>1</v>
      </c>
      <c r="F529" s="58" t="s">
        <v>59</v>
      </c>
      <c r="G529" s="58">
        <v>0.39</v>
      </c>
      <c r="H529" s="58">
        <v>0.39</v>
      </c>
      <c r="I529" s="2">
        <v>3.8</v>
      </c>
      <c r="J529" s="58" t="s">
        <v>917</v>
      </c>
      <c r="K529" s="58"/>
      <c r="L529" s="58"/>
      <c r="M529" s="58">
        <v>72549612</v>
      </c>
      <c r="N529" s="2"/>
    </row>
    <row r="530" spans="2:14" ht="10.8" customHeight="1" x14ac:dyDescent="0.3">
      <c r="B530" s="58"/>
      <c r="C530" s="58"/>
      <c r="D530" s="58"/>
      <c r="E530" s="58"/>
      <c r="F530" s="58"/>
      <c r="G530" s="58"/>
      <c r="H530" s="58"/>
      <c r="I530" s="2" t="s">
        <v>61</v>
      </c>
      <c r="J530" s="58"/>
      <c r="K530" s="58"/>
      <c r="L530" s="58"/>
      <c r="M530" s="58"/>
      <c r="N530" s="2"/>
    </row>
    <row r="531" spans="2:14" ht="10.8" customHeight="1" x14ac:dyDescent="0.3">
      <c r="B531" s="58" t="s">
        <v>83</v>
      </c>
      <c r="C531" s="58" t="s">
        <v>514</v>
      </c>
      <c r="D531" s="58">
        <v>3022177</v>
      </c>
      <c r="E531" s="58">
        <v>1</v>
      </c>
      <c r="F531" s="58" t="s">
        <v>59</v>
      </c>
      <c r="G531" s="58">
        <v>0.18</v>
      </c>
      <c r="H531" s="58">
        <v>0.18</v>
      </c>
      <c r="I531" s="2">
        <v>1.5</v>
      </c>
      <c r="J531" s="58" t="s">
        <v>773</v>
      </c>
      <c r="K531" s="58"/>
      <c r="L531" s="58"/>
      <c r="M531" s="58">
        <v>52105990</v>
      </c>
      <c r="N531" s="2"/>
    </row>
    <row r="532" spans="2:14" ht="10.8" customHeight="1" x14ac:dyDescent="0.3">
      <c r="B532" s="58"/>
      <c r="C532" s="58"/>
      <c r="D532" s="58"/>
      <c r="E532" s="58"/>
      <c r="F532" s="58"/>
      <c r="G532" s="58"/>
      <c r="H532" s="58"/>
      <c r="I532" s="2" t="s">
        <v>61</v>
      </c>
      <c r="J532" s="58"/>
      <c r="K532" s="58"/>
      <c r="L532" s="58"/>
      <c r="M532" s="58"/>
      <c r="N532" s="2"/>
    </row>
    <row r="533" spans="2:14" ht="18" customHeight="1" x14ac:dyDescent="0.3">
      <c r="B533" s="58" t="s">
        <v>83</v>
      </c>
      <c r="C533" s="58" t="s">
        <v>96</v>
      </c>
      <c r="D533" s="58">
        <v>5036589203896</v>
      </c>
      <c r="E533" s="58">
        <v>1</v>
      </c>
      <c r="F533" s="58" t="s">
        <v>59</v>
      </c>
      <c r="G533" s="58">
        <v>0.44</v>
      </c>
      <c r="H533" s="58">
        <v>0.44</v>
      </c>
      <c r="I533" s="2">
        <v>2.9</v>
      </c>
      <c r="J533" s="58" t="s">
        <v>918</v>
      </c>
      <c r="K533" s="58"/>
      <c r="L533" s="58"/>
      <c r="M533" s="58">
        <v>66165631</v>
      </c>
      <c r="N533" s="2"/>
    </row>
    <row r="534" spans="2:14" ht="10.8" customHeight="1" x14ac:dyDescent="0.3">
      <c r="B534" s="58"/>
      <c r="C534" s="58"/>
      <c r="D534" s="58"/>
      <c r="E534" s="58"/>
      <c r="F534" s="58"/>
      <c r="G534" s="58"/>
      <c r="H534" s="58"/>
      <c r="I534" s="2" t="s">
        <v>61</v>
      </c>
      <c r="J534" s="58"/>
      <c r="K534" s="58"/>
      <c r="L534" s="58"/>
      <c r="M534" s="58"/>
      <c r="N534" s="2"/>
    </row>
    <row r="535" spans="2:14" ht="10.8" customHeight="1" x14ac:dyDescent="0.3">
      <c r="B535" s="58" t="s">
        <v>83</v>
      </c>
      <c r="C535" s="58" t="s">
        <v>238</v>
      </c>
      <c r="D535" s="58">
        <v>3048214</v>
      </c>
      <c r="E535" s="58">
        <v>1</v>
      </c>
      <c r="F535" s="58" t="s">
        <v>59</v>
      </c>
      <c r="G535" s="58">
        <v>0.13</v>
      </c>
      <c r="H535" s="58">
        <v>0.13</v>
      </c>
      <c r="I535" s="2">
        <v>1.5</v>
      </c>
      <c r="J535" s="58" t="s">
        <v>773</v>
      </c>
      <c r="K535" s="58"/>
      <c r="L535" s="58"/>
      <c r="M535" s="58">
        <v>58958137</v>
      </c>
      <c r="N535" s="2"/>
    </row>
    <row r="536" spans="2:14" ht="10.8" customHeight="1" x14ac:dyDescent="0.3">
      <c r="B536" s="58"/>
      <c r="C536" s="58"/>
      <c r="D536" s="58"/>
      <c r="E536" s="58"/>
      <c r="F536" s="58"/>
      <c r="G536" s="58"/>
      <c r="H536" s="58"/>
      <c r="I536" s="2" t="s">
        <v>61</v>
      </c>
      <c r="J536" s="58"/>
      <c r="K536" s="58"/>
      <c r="L536" s="58"/>
      <c r="M536" s="58"/>
      <c r="N536" s="2"/>
    </row>
    <row r="537" spans="2:14" ht="18" customHeight="1" x14ac:dyDescent="0.3">
      <c r="B537" s="58" t="s">
        <v>68</v>
      </c>
      <c r="C537" s="58" t="s">
        <v>128</v>
      </c>
      <c r="D537" s="58">
        <v>5054775347735</v>
      </c>
      <c r="E537" s="58">
        <v>5</v>
      </c>
      <c r="F537" s="58" t="s">
        <v>59</v>
      </c>
      <c r="G537" s="58">
        <v>0.23</v>
      </c>
      <c r="H537" s="58">
        <v>1.1399999999999999</v>
      </c>
      <c r="I537" s="2">
        <v>1.45</v>
      </c>
      <c r="J537" s="58" t="s">
        <v>919</v>
      </c>
      <c r="K537" s="58"/>
      <c r="L537" s="58"/>
      <c r="M537" s="58">
        <v>80568485</v>
      </c>
      <c r="N537" s="2"/>
    </row>
    <row r="538" spans="2:14" ht="10.8" customHeight="1" x14ac:dyDescent="0.3">
      <c r="B538" s="58"/>
      <c r="C538" s="58"/>
      <c r="D538" s="58"/>
      <c r="E538" s="58"/>
      <c r="F538" s="58"/>
      <c r="G538" s="58"/>
      <c r="H538" s="58"/>
      <c r="I538" s="2" t="s">
        <v>61</v>
      </c>
      <c r="J538" s="58"/>
      <c r="K538" s="58"/>
      <c r="L538" s="58"/>
      <c r="M538" s="58"/>
      <c r="N538" s="2"/>
    </row>
    <row r="539" spans="2:14" ht="18" customHeight="1" x14ac:dyDescent="0.3">
      <c r="B539" s="58" t="s">
        <v>68</v>
      </c>
      <c r="C539" s="58" t="s">
        <v>115</v>
      </c>
      <c r="D539" s="58">
        <v>5012121004336</v>
      </c>
      <c r="E539" s="58">
        <v>5</v>
      </c>
      <c r="F539" s="58" t="s">
        <v>59</v>
      </c>
      <c r="G539" s="58">
        <v>0.33</v>
      </c>
      <c r="H539" s="58">
        <v>1.67</v>
      </c>
      <c r="I539" s="2">
        <v>2.15</v>
      </c>
      <c r="J539" s="58" t="s">
        <v>920</v>
      </c>
      <c r="K539" s="58"/>
      <c r="L539" s="58"/>
      <c r="M539" s="58">
        <v>87586924</v>
      </c>
      <c r="N539" s="2"/>
    </row>
    <row r="540" spans="2:14" ht="10.8" customHeight="1" x14ac:dyDescent="0.3">
      <c r="B540" s="58"/>
      <c r="C540" s="58"/>
      <c r="D540" s="58"/>
      <c r="E540" s="58"/>
      <c r="F540" s="58"/>
      <c r="G540" s="58"/>
      <c r="H540" s="58"/>
      <c r="I540" s="2" t="s">
        <v>61</v>
      </c>
      <c r="J540" s="58"/>
      <c r="K540" s="58"/>
      <c r="L540" s="58"/>
      <c r="M540" s="58"/>
      <c r="N540" s="2"/>
    </row>
    <row r="541" spans="2:14" ht="18" customHeight="1" x14ac:dyDescent="0.3">
      <c r="B541" s="58" t="s">
        <v>68</v>
      </c>
      <c r="C541" s="58" t="s">
        <v>172</v>
      </c>
      <c r="D541" s="58">
        <v>5010044010137</v>
      </c>
      <c r="E541" s="58">
        <v>1</v>
      </c>
      <c r="F541" s="58" t="s">
        <v>59</v>
      </c>
      <c r="G541" s="58">
        <v>0.25</v>
      </c>
      <c r="H541" s="58">
        <v>0.25</v>
      </c>
      <c r="I541" s="2">
        <v>1.1499999999999999</v>
      </c>
      <c r="J541" s="58" t="s">
        <v>718</v>
      </c>
      <c r="K541" s="58"/>
      <c r="L541" s="58"/>
      <c r="M541" s="58">
        <v>91782951</v>
      </c>
      <c r="N541" s="2"/>
    </row>
    <row r="542" spans="2:14" ht="10.8" customHeight="1" x14ac:dyDescent="0.3">
      <c r="B542" s="58"/>
      <c r="C542" s="58"/>
      <c r="D542" s="58"/>
      <c r="E542" s="58"/>
      <c r="F542" s="58"/>
      <c r="G542" s="58"/>
      <c r="H542" s="58"/>
      <c r="I542" s="2" t="s">
        <v>61</v>
      </c>
      <c r="J542" s="58"/>
      <c r="K542" s="58"/>
      <c r="L542" s="58"/>
      <c r="M542" s="58"/>
      <c r="N542" s="2"/>
    </row>
    <row r="543" spans="2:14" ht="18" customHeight="1" x14ac:dyDescent="0.3">
      <c r="B543" s="58" t="s">
        <v>68</v>
      </c>
      <c r="C543" s="58" t="s">
        <v>483</v>
      </c>
      <c r="D543" s="58">
        <v>5000119903655</v>
      </c>
      <c r="E543" s="58">
        <v>1</v>
      </c>
      <c r="F543" s="58" t="s">
        <v>59</v>
      </c>
      <c r="G543" s="58">
        <v>0.23</v>
      </c>
      <c r="H543" s="58">
        <v>0.23</v>
      </c>
      <c r="I543" s="2">
        <v>0.8</v>
      </c>
      <c r="J543" s="58" t="s">
        <v>791</v>
      </c>
      <c r="K543" s="58"/>
      <c r="L543" s="58"/>
      <c r="M543" s="58">
        <v>51272256</v>
      </c>
      <c r="N543" s="2"/>
    </row>
    <row r="544" spans="2:14" ht="10.8" customHeight="1" x14ac:dyDescent="0.3">
      <c r="B544" s="58"/>
      <c r="C544" s="58"/>
      <c r="D544" s="58"/>
      <c r="E544" s="58"/>
      <c r="F544" s="58"/>
      <c r="G544" s="58"/>
      <c r="H544" s="58"/>
      <c r="I544" s="2" t="s">
        <v>61</v>
      </c>
      <c r="J544" s="58"/>
      <c r="K544" s="58"/>
      <c r="L544" s="58"/>
      <c r="M544" s="58"/>
      <c r="N544" s="2"/>
    </row>
    <row r="545" spans="2:14" ht="18" customHeight="1" x14ac:dyDescent="0.3">
      <c r="B545" s="58" t="s">
        <v>68</v>
      </c>
      <c r="C545" s="58" t="s">
        <v>376</v>
      </c>
      <c r="D545" s="58">
        <v>5010044008615</v>
      </c>
      <c r="E545" s="58">
        <v>1</v>
      </c>
      <c r="F545" s="58" t="s">
        <v>59</v>
      </c>
      <c r="G545" s="58">
        <v>0.81</v>
      </c>
      <c r="H545" s="58">
        <v>0.81</v>
      </c>
      <c r="I545" s="2">
        <v>1.35</v>
      </c>
      <c r="J545" s="58" t="s">
        <v>842</v>
      </c>
      <c r="K545" s="58"/>
      <c r="L545" s="58"/>
      <c r="M545" s="58">
        <v>86007032</v>
      </c>
      <c r="N545" s="2"/>
    </row>
    <row r="546" spans="2:14" ht="10.8" customHeight="1" x14ac:dyDescent="0.3">
      <c r="B546" s="58"/>
      <c r="C546" s="58"/>
      <c r="D546" s="58"/>
      <c r="E546" s="58"/>
      <c r="F546" s="58"/>
      <c r="G546" s="58"/>
      <c r="H546" s="58"/>
      <c r="I546" s="2" t="s">
        <v>61</v>
      </c>
      <c r="J546" s="58"/>
      <c r="K546" s="58"/>
      <c r="L546" s="58"/>
      <c r="M546" s="58"/>
      <c r="N546" s="2"/>
    </row>
    <row r="547" spans="2:14" ht="10.8" customHeight="1" x14ac:dyDescent="0.3">
      <c r="B547" s="58" t="s">
        <v>68</v>
      </c>
      <c r="C547" s="58" t="s">
        <v>80</v>
      </c>
      <c r="D547" s="58">
        <v>3048979</v>
      </c>
      <c r="E547" s="58">
        <v>1</v>
      </c>
      <c r="F547" s="58" t="s">
        <v>59</v>
      </c>
      <c r="G547" s="58">
        <v>0.09</v>
      </c>
      <c r="H547" s="58">
        <v>0.09</v>
      </c>
      <c r="I547" s="2">
        <v>1.1000000000000001</v>
      </c>
      <c r="J547" s="58" t="s">
        <v>728</v>
      </c>
      <c r="K547" s="58"/>
      <c r="L547" s="58"/>
      <c r="M547" s="58">
        <v>52412171</v>
      </c>
      <c r="N547" s="2"/>
    </row>
    <row r="548" spans="2:14" ht="10.8" customHeight="1" x14ac:dyDescent="0.3">
      <c r="B548" s="58"/>
      <c r="C548" s="58"/>
      <c r="D548" s="58"/>
      <c r="E548" s="58"/>
      <c r="F548" s="58"/>
      <c r="G548" s="58"/>
      <c r="H548" s="58"/>
      <c r="I548" s="2" t="s">
        <v>61</v>
      </c>
      <c r="J548" s="58"/>
      <c r="K548" s="58"/>
      <c r="L548" s="58"/>
      <c r="M548" s="58"/>
      <c r="N548" s="2"/>
    </row>
    <row r="549" spans="2:14" ht="10.8" customHeight="1" x14ac:dyDescent="0.3">
      <c r="B549" s="58" t="s">
        <v>68</v>
      </c>
      <c r="C549" s="58" t="s">
        <v>75</v>
      </c>
      <c r="D549" s="58">
        <v>3277621</v>
      </c>
      <c r="E549" s="58">
        <v>2</v>
      </c>
      <c r="F549" s="58" t="s">
        <v>59</v>
      </c>
      <c r="G549" s="58">
        <v>0.08</v>
      </c>
      <c r="H549" s="58">
        <v>0.15</v>
      </c>
      <c r="I549" s="2">
        <v>1.1000000000000001</v>
      </c>
      <c r="J549" s="58" t="s">
        <v>787</v>
      </c>
      <c r="K549" s="58"/>
      <c r="L549" s="58"/>
      <c r="M549" s="58">
        <v>83688234</v>
      </c>
      <c r="N549" s="2"/>
    </row>
    <row r="550" spans="2:14" ht="10.8" customHeight="1" x14ac:dyDescent="0.3">
      <c r="B550" s="58"/>
      <c r="C550" s="58"/>
      <c r="D550" s="58"/>
      <c r="E550" s="58"/>
      <c r="F550" s="58"/>
      <c r="G550" s="58"/>
      <c r="H550" s="58"/>
      <c r="I550" s="2" t="s">
        <v>61</v>
      </c>
      <c r="J550" s="58"/>
      <c r="K550" s="58"/>
      <c r="L550" s="58"/>
      <c r="M550" s="58"/>
      <c r="N550" s="2"/>
    </row>
    <row r="551" spans="2:14" ht="10.8" customHeight="1" x14ac:dyDescent="0.3">
      <c r="B551" s="58" t="s">
        <v>68</v>
      </c>
      <c r="C551" s="58" t="s">
        <v>76</v>
      </c>
      <c r="D551" s="58">
        <v>3063330</v>
      </c>
      <c r="E551" s="58">
        <v>3</v>
      </c>
      <c r="F551" s="58" t="s">
        <v>59</v>
      </c>
      <c r="G551" s="58">
        <v>0.08</v>
      </c>
      <c r="H551" s="58">
        <v>0.24</v>
      </c>
      <c r="I551" s="2">
        <v>1.1000000000000001</v>
      </c>
      <c r="J551" s="58" t="s">
        <v>826</v>
      </c>
      <c r="K551" s="58"/>
      <c r="L551" s="58"/>
      <c r="M551" s="58">
        <v>67880462</v>
      </c>
      <c r="N551" s="2"/>
    </row>
    <row r="552" spans="2:14" ht="10.8" customHeight="1" x14ac:dyDescent="0.3">
      <c r="B552" s="58"/>
      <c r="C552" s="58"/>
      <c r="D552" s="58"/>
      <c r="E552" s="58"/>
      <c r="F552" s="58"/>
      <c r="G552" s="58"/>
      <c r="H552" s="58"/>
      <c r="I552" s="2" t="s">
        <v>61</v>
      </c>
      <c r="J552" s="58"/>
      <c r="K552" s="58"/>
      <c r="L552" s="58"/>
      <c r="M552" s="58"/>
      <c r="N552" s="2"/>
    </row>
    <row r="553" spans="2:14" ht="18" customHeight="1" x14ac:dyDescent="0.3">
      <c r="B553" s="58" t="s">
        <v>68</v>
      </c>
      <c r="C553" s="58" t="s">
        <v>463</v>
      </c>
      <c r="D553" s="58">
        <v>5010044004112</v>
      </c>
      <c r="E553" s="58">
        <v>1</v>
      </c>
      <c r="F553" s="58" t="s">
        <v>59</v>
      </c>
      <c r="G553" s="58">
        <v>0.35</v>
      </c>
      <c r="H553" s="58">
        <v>0.35</v>
      </c>
      <c r="I553" s="2">
        <v>1.65</v>
      </c>
      <c r="J553" s="58" t="s">
        <v>863</v>
      </c>
      <c r="K553" s="58"/>
      <c r="L553" s="58"/>
      <c r="M553" s="58">
        <v>67552776</v>
      </c>
      <c r="N553" s="2"/>
    </row>
    <row r="554" spans="2:14" ht="10.8" customHeight="1" x14ac:dyDescent="0.3">
      <c r="B554" s="58"/>
      <c r="C554" s="58"/>
      <c r="D554" s="58"/>
      <c r="E554" s="58"/>
      <c r="F554" s="58"/>
      <c r="G554" s="58"/>
      <c r="H554" s="58"/>
      <c r="I554" s="2" t="s">
        <v>61</v>
      </c>
      <c r="J554" s="58"/>
      <c r="K554" s="58"/>
      <c r="L554" s="58"/>
      <c r="M554" s="58"/>
      <c r="N554" s="2"/>
    </row>
    <row r="555" spans="2:14" ht="18" customHeight="1" x14ac:dyDescent="0.3">
      <c r="B555" s="58" t="s">
        <v>68</v>
      </c>
      <c r="C555" s="58" t="s">
        <v>145</v>
      </c>
      <c r="D555" s="58">
        <v>5059512103650</v>
      </c>
      <c r="E555" s="58">
        <v>2</v>
      </c>
      <c r="F555" s="58" t="s">
        <v>59</v>
      </c>
      <c r="G555" s="58">
        <v>0.14000000000000001</v>
      </c>
      <c r="H555" s="58">
        <v>0.28999999999999998</v>
      </c>
      <c r="I555" s="2">
        <v>1.1000000000000001</v>
      </c>
      <c r="J555" s="58" t="s">
        <v>726</v>
      </c>
      <c r="K555" s="58"/>
      <c r="L555" s="58"/>
      <c r="M555" s="58">
        <v>88303971</v>
      </c>
      <c r="N555" s="2"/>
    </row>
    <row r="556" spans="2:14" ht="10.8" customHeight="1" x14ac:dyDescent="0.3">
      <c r="B556" s="58"/>
      <c r="C556" s="58"/>
      <c r="D556" s="58"/>
      <c r="E556" s="58"/>
      <c r="F556" s="58"/>
      <c r="G556" s="58"/>
      <c r="H556" s="58"/>
      <c r="I556" s="2" t="s">
        <v>61</v>
      </c>
      <c r="J556" s="58"/>
      <c r="K556" s="58"/>
      <c r="L556" s="58"/>
      <c r="M556" s="58"/>
      <c r="N556" s="2"/>
    </row>
    <row r="557" spans="2:14" ht="10.8" customHeight="1" x14ac:dyDescent="0.3">
      <c r="B557" s="58" t="s">
        <v>68</v>
      </c>
      <c r="C557" s="58" t="s">
        <v>72</v>
      </c>
      <c r="D557" s="58">
        <v>3269275</v>
      </c>
      <c r="E557" s="58">
        <v>1</v>
      </c>
      <c r="F557" s="58" t="s">
        <v>59</v>
      </c>
      <c r="G557" s="58">
        <v>7.0000000000000007E-2</v>
      </c>
      <c r="H557" s="58">
        <v>7.0000000000000007E-2</v>
      </c>
      <c r="I557" s="2">
        <v>1.1000000000000001</v>
      </c>
      <c r="J557" s="58" t="s">
        <v>728</v>
      </c>
      <c r="K557" s="58"/>
      <c r="L557" s="58"/>
      <c r="M557" s="58">
        <v>81301454</v>
      </c>
      <c r="N557" s="2"/>
    </row>
    <row r="558" spans="2:14" ht="10.8" customHeight="1" x14ac:dyDescent="0.3">
      <c r="B558" s="58"/>
      <c r="C558" s="58"/>
      <c r="D558" s="58"/>
      <c r="E558" s="58"/>
      <c r="F558" s="58"/>
      <c r="G558" s="58"/>
      <c r="H558" s="58"/>
      <c r="I558" s="2" t="s">
        <v>61</v>
      </c>
      <c r="J558" s="58"/>
      <c r="K558" s="58"/>
      <c r="L558" s="58"/>
      <c r="M558" s="58"/>
      <c r="N558" s="2"/>
    </row>
    <row r="559" spans="2:14" ht="10.8" customHeight="1" x14ac:dyDescent="0.3">
      <c r="B559" s="58" t="s">
        <v>57</v>
      </c>
      <c r="C559" s="58" t="s">
        <v>360</v>
      </c>
      <c r="D559" s="58">
        <v>3403938</v>
      </c>
      <c r="E559" s="58">
        <v>1</v>
      </c>
      <c r="F559" s="58" t="s">
        <v>59</v>
      </c>
      <c r="G559" s="58">
        <v>0.1</v>
      </c>
      <c r="H559" s="58">
        <v>0.1</v>
      </c>
      <c r="I559" s="2">
        <v>0.79</v>
      </c>
      <c r="J559" s="58" t="s">
        <v>793</v>
      </c>
      <c r="K559" s="58"/>
      <c r="L559" s="58"/>
      <c r="M559" s="58">
        <v>89950634</v>
      </c>
      <c r="N559" s="2"/>
    </row>
    <row r="560" spans="2:14" ht="10.8" customHeight="1" x14ac:dyDescent="0.3">
      <c r="B560" s="58"/>
      <c r="C560" s="58"/>
      <c r="D560" s="58"/>
      <c r="E560" s="58"/>
      <c r="F560" s="58"/>
      <c r="G560" s="58"/>
      <c r="H560" s="58"/>
      <c r="I560" s="2" t="s">
        <v>61</v>
      </c>
      <c r="J560" s="58"/>
      <c r="K560" s="58"/>
      <c r="L560" s="58"/>
      <c r="M560" s="58"/>
      <c r="N560" s="2"/>
    </row>
    <row r="561" spans="1:14" ht="10.8" customHeight="1" x14ac:dyDescent="0.3">
      <c r="B561" s="58" t="s">
        <v>57</v>
      </c>
      <c r="C561" s="58" t="s">
        <v>529</v>
      </c>
      <c r="D561" s="58">
        <v>3243381</v>
      </c>
      <c r="E561" s="58">
        <v>1</v>
      </c>
      <c r="F561" s="58" t="s">
        <v>59</v>
      </c>
      <c r="G561" s="58">
        <v>0.37</v>
      </c>
      <c r="H561" s="58">
        <v>0.37</v>
      </c>
      <c r="I561" s="2">
        <v>1.5</v>
      </c>
      <c r="J561" s="58" t="s">
        <v>773</v>
      </c>
      <c r="K561" s="58"/>
      <c r="L561" s="58"/>
      <c r="M561" s="58">
        <v>59063105</v>
      </c>
      <c r="N561" s="2"/>
    </row>
    <row r="562" spans="1:14" ht="10.8" customHeight="1" x14ac:dyDescent="0.3">
      <c r="B562" s="58"/>
      <c r="C562" s="58"/>
      <c r="D562" s="58"/>
      <c r="E562" s="58"/>
      <c r="F562" s="58"/>
      <c r="G562" s="58"/>
      <c r="H562" s="58"/>
      <c r="I562" s="2" t="s">
        <v>61</v>
      </c>
      <c r="J562" s="58"/>
      <c r="K562" s="58"/>
      <c r="L562" s="58"/>
      <c r="M562" s="58"/>
      <c r="N562" s="2"/>
    </row>
    <row r="563" spans="1:14" ht="10.8" customHeight="1" x14ac:dyDescent="0.3">
      <c r="B563" s="58" t="s">
        <v>57</v>
      </c>
      <c r="C563" s="58" t="s">
        <v>412</v>
      </c>
      <c r="D563" s="58">
        <v>10050927</v>
      </c>
      <c r="E563" s="58">
        <v>3</v>
      </c>
      <c r="F563" s="58" t="s">
        <v>59</v>
      </c>
      <c r="G563" s="58">
        <v>0.42</v>
      </c>
      <c r="H563" s="58">
        <v>1.27</v>
      </c>
      <c r="I563" s="2">
        <v>1.5</v>
      </c>
      <c r="J563" s="58" t="s">
        <v>853</v>
      </c>
      <c r="K563" s="58"/>
      <c r="L563" s="58"/>
      <c r="M563" s="58">
        <v>57448760</v>
      </c>
      <c r="N563" s="2"/>
    </row>
    <row r="564" spans="1:14" ht="10.8" customHeight="1" x14ac:dyDescent="0.3">
      <c r="B564" s="58"/>
      <c r="C564" s="58"/>
      <c r="D564" s="58"/>
      <c r="E564" s="58"/>
      <c r="F564" s="58"/>
      <c r="G564" s="58"/>
      <c r="H564" s="58"/>
      <c r="I564" s="2" t="s">
        <v>61</v>
      </c>
      <c r="J564" s="58"/>
      <c r="K564" s="58"/>
      <c r="L564" s="58"/>
      <c r="M564" s="58"/>
      <c r="N564" s="2"/>
    </row>
    <row r="565" spans="1:14" ht="10.8" customHeight="1" x14ac:dyDescent="0.3">
      <c r="B565" s="58" t="s">
        <v>57</v>
      </c>
      <c r="C565" s="58" t="s">
        <v>544</v>
      </c>
      <c r="D565" s="58">
        <v>10057520</v>
      </c>
      <c r="E565" s="58">
        <v>1</v>
      </c>
      <c r="F565" s="58" t="s">
        <v>59</v>
      </c>
      <c r="G565" s="58">
        <v>0.23</v>
      </c>
      <c r="H565" s="58">
        <v>0.23</v>
      </c>
      <c r="I565" s="2">
        <v>0.65</v>
      </c>
      <c r="J565" s="58" t="s">
        <v>865</v>
      </c>
      <c r="K565" s="58"/>
      <c r="L565" s="58"/>
      <c r="M565" s="58">
        <v>50211728</v>
      </c>
      <c r="N565" s="2"/>
    </row>
    <row r="566" spans="1:14" ht="10.8" customHeight="1" x14ac:dyDescent="0.3">
      <c r="B566" s="58"/>
      <c r="C566" s="58"/>
      <c r="D566" s="58"/>
      <c r="E566" s="58"/>
      <c r="F566" s="58"/>
      <c r="G566" s="58"/>
      <c r="H566" s="58"/>
      <c r="I566" s="2" t="s">
        <v>61</v>
      </c>
      <c r="J566" s="58"/>
      <c r="K566" s="58"/>
      <c r="L566" s="58"/>
      <c r="M566" s="58"/>
      <c r="N566" s="2"/>
    </row>
    <row r="567" spans="1:14" ht="18" customHeight="1" x14ac:dyDescent="0.3">
      <c r="B567" s="58" t="s">
        <v>57</v>
      </c>
      <c r="C567" s="58" t="s">
        <v>167</v>
      </c>
      <c r="D567" s="58">
        <v>3340042</v>
      </c>
      <c r="E567" s="58">
        <v>1</v>
      </c>
      <c r="F567" s="58" t="s">
        <v>59</v>
      </c>
      <c r="G567" s="58">
        <v>0.19</v>
      </c>
      <c r="H567" s="58">
        <v>0.19</v>
      </c>
      <c r="I567" s="2">
        <v>1.1499999999999999</v>
      </c>
      <c r="J567" s="58" t="s">
        <v>789</v>
      </c>
      <c r="K567" s="58"/>
      <c r="L567" s="58"/>
      <c r="M567" s="58">
        <v>86330716</v>
      </c>
      <c r="N567" s="2"/>
    </row>
    <row r="568" spans="1:14" ht="10.8" customHeight="1" x14ac:dyDescent="0.3">
      <c r="B568" s="58"/>
      <c r="C568" s="58"/>
      <c r="D568" s="58"/>
      <c r="E568" s="58"/>
      <c r="F568" s="58"/>
      <c r="G568" s="58"/>
      <c r="H568" s="58"/>
      <c r="I568" s="2" t="s">
        <v>61</v>
      </c>
      <c r="J568" s="58"/>
      <c r="K568" s="58"/>
      <c r="L568" s="58"/>
      <c r="M568" s="58"/>
      <c r="N568" s="2"/>
    </row>
    <row r="569" spans="1:14" ht="10.8" customHeight="1" x14ac:dyDescent="0.3">
      <c r="B569" s="58" t="s">
        <v>57</v>
      </c>
      <c r="C569" s="58" t="s">
        <v>98</v>
      </c>
      <c r="D569" s="58">
        <v>3424773</v>
      </c>
      <c r="E569" s="58">
        <v>3</v>
      </c>
      <c r="F569" s="58" t="s">
        <v>59</v>
      </c>
      <c r="G569" s="58">
        <v>0.33</v>
      </c>
      <c r="H569" s="58">
        <v>0.98</v>
      </c>
      <c r="I569" s="2">
        <v>1.7</v>
      </c>
      <c r="J569" s="58" t="s">
        <v>853</v>
      </c>
      <c r="K569" s="58"/>
      <c r="L569" s="58"/>
      <c r="M569" s="58">
        <v>92332446</v>
      </c>
      <c r="N569" s="2"/>
    </row>
    <row r="570" spans="1:14" ht="10.8" customHeight="1" x14ac:dyDescent="0.3">
      <c r="B570" s="58"/>
      <c r="C570" s="58"/>
      <c r="D570" s="58"/>
      <c r="E570" s="58"/>
      <c r="F570" s="58"/>
      <c r="G570" s="58"/>
      <c r="H570" s="58"/>
      <c r="I570" s="2" t="s">
        <v>61</v>
      </c>
      <c r="J570" s="58"/>
      <c r="K570" s="58"/>
      <c r="L570" s="58"/>
      <c r="M570" s="58"/>
      <c r="N570" s="2"/>
    </row>
    <row r="571" spans="1:14" ht="10.8" customHeight="1" x14ac:dyDescent="0.3">
      <c r="B571" s="58" t="s">
        <v>57</v>
      </c>
      <c r="C571" s="58" t="s">
        <v>242</v>
      </c>
      <c r="D571" s="58">
        <v>3234495</v>
      </c>
      <c r="E571" s="58">
        <v>1</v>
      </c>
      <c r="F571" s="58" t="s">
        <v>59</v>
      </c>
      <c r="G571" s="58">
        <v>0.18</v>
      </c>
      <c r="H571" s="58">
        <v>0.18</v>
      </c>
      <c r="I571" s="2">
        <v>1.2</v>
      </c>
      <c r="J571" s="58" t="s">
        <v>900</v>
      </c>
      <c r="K571" s="58"/>
      <c r="L571" s="58"/>
      <c r="M571" s="58">
        <v>68190522</v>
      </c>
      <c r="N571" s="2"/>
    </row>
    <row r="572" spans="1:14" ht="10.8" customHeight="1" x14ac:dyDescent="0.3">
      <c r="B572" s="58"/>
      <c r="C572" s="58"/>
      <c r="D572" s="58"/>
      <c r="E572" s="58"/>
      <c r="F572" s="58"/>
      <c r="G572" s="58"/>
      <c r="H572" s="58"/>
      <c r="I572" s="2" t="s">
        <v>61</v>
      </c>
      <c r="J572" s="58"/>
      <c r="K572" s="58"/>
      <c r="L572" s="58"/>
      <c r="M572" s="58"/>
      <c r="N572" s="2"/>
    </row>
    <row r="573" spans="1:14" ht="18" customHeight="1" x14ac:dyDescent="0.3">
      <c r="A573" s="3">
        <v>45455</v>
      </c>
      <c r="B573" s="58" t="s">
        <v>83</v>
      </c>
      <c r="C573" s="58" t="s">
        <v>921</v>
      </c>
      <c r="D573" s="58">
        <v>5000358393026</v>
      </c>
      <c r="E573" s="58">
        <v>2</v>
      </c>
      <c r="F573" s="58" t="s">
        <v>59</v>
      </c>
      <c r="G573" s="58">
        <v>0.33</v>
      </c>
      <c r="H573" s="58">
        <v>0.66</v>
      </c>
      <c r="I573" s="2">
        <v>2.5</v>
      </c>
      <c r="J573" s="58" t="s">
        <v>782</v>
      </c>
      <c r="K573" s="58"/>
      <c r="L573" s="58"/>
      <c r="M573" s="58">
        <v>51034625</v>
      </c>
      <c r="N573" s="2"/>
    </row>
    <row r="574" spans="1:14" ht="10.8" customHeight="1" x14ac:dyDescent="0.3">
      <c r="B574" s="58"/>
      <c r="C574" s="58"/>
      <c r="D574" s="58"/>
      <c r="E574" s="58"/>
      <c r="F574" s="58"/>
      <c r="G574" s="58"/>
      <c r="H574" s="58"/>
      <c r="I574" s="2" t="s">
        <v>61</v>
      </c>
      <c r="J574" s="58"/>
      <c r="K574" s="58"/>
      <c r="L574" s="58"/>
      <c r="M574" s="58"/>
      <c r="N574" s="2"/>
    </row>
    <row r="575" spans="1:14" ht="18" customHeight="1" x14ac:dyDescent="0.3">
      <c r="B575" s="58" t="s">
        <v>83</v>
      </c>
      <c r="C575" s="58" t="s">
        <v>528</v>
      </c>
      <c r="D575" s="58">
        <v>5057753034313</v>
      </c>
      <c r="E575" s="58">
        <v>2</v>
      </c>
      <c r="F575" s="58" t="s">
        <v>59</v>
      </c>
      <c r="G575" s="58">
        <v>0.52</v>
      </c>
      <c r="H575" s="58">
        <v>1.04</v>
      </c>
      <c r="I575" s="2">
        <v>3.8</v>
      </c>
      <c r="J575" s="58" t="s">
        <v>922</v>
      </c>
      <c r="K575" s="58"/>
      <c r="L575" s="58"/>
      <c r="M575" s="58">
        <v>85038327</v>
      </c>
      <c r="N575" s="2"/>
    </row>
    <row r="576" spans="1:14" ht="10.8" customHeight="1" x14ac:dyDescent="0.3">
      <c r="B576" s="58"/>
      <c r="C576" s="58"/>
      <c r="D576" s="58"/>
      <c r="E576" s="58"/>
      <c r="F576" s="58"/>
      <c r="G576" s="58"/>
      <c r="H576" s="58"/>
      <c r="I576" s="2" t="s">
        <v>61</v>
      </c>
      <c r="J576" s="58"/>
      <c r="K576" s="58"/>
      <c r="L576" s="58"/>
      <c r="M576" s="58"/>
      <c r="N576" s="2"/>
    </row>
    <row r="577" spans="2:14" ht="18" customHeight="1" x14ac:dyDescent="0.3">
      <c r="B577" s="58" t="s">
        <v>83</v>
      </c>
      <c r="C577" s="58" t="s">
        <v>923</v>
      </c>
      <c r="D577" s="58">
        <v>5059697766220</v>
      </c>
      <c r="E577" s="58">
        <v>8</v>
      </c>
      <c r="F577" s="58" t="s">
        <v>59</v>
      </c>
      <c r="G577" s="58">
        <v>0.28999999999999998</v>
      </c>
      <c r="H577" s="58">
        <v>2.35</v>
      </c>
      <c r="I577" s="2">
        <v>3</v>
      </c>
      <c r="J577" s="58" t="s">
        <v>924</v>
      </c>
      <c r="K577" s="58"/>
      <c r="L577" s="58"/>
      <c r="M577" s="58">
        <v>92755458</v>
      </c>
      <c r="N577" s="2"/>
    </row>
    <row r="578" spans="2:14" ht="10.8" customHeight="1" x14ac:dyDescent="0.3">
      <c r="B578" s="58"/>
      <c r="C578" s="58"/>
      <c r="D578" s="58"/>
      <c r="E578" s="58"/>
      <c r="F578" s="58"/>
      <c r="G578" s="58"/>
      <c r="H578" s="58"/>
      <c r="I578" s="2" t="s">
        <v>61</v>
      </c>
      <c r="J578" s="58"/>
      <c r="K578" s="58"/>
      <c r="L578" s="58"/>
      <c r="M578" s="58"/>
      <c r="N578" s="2"/>
    </row>
    <row r="579" spans="2:14" ht="10.8" customHeight="1" x14ac:dyDescent="0.3">
      <c r="B579" s="58" t="s">
        <v>83</v>
      </c>
      <c r="C579" s="58" t="s">
        <v>135</v>
      </c>
      <c r="D579" s="58">
        <v>3297537</v>
      </c>
      <c r="E579" s="58">
        <v>1</v>
      </c>
      <c r="F579" s="58" t="s">
        <v>59</v>
      </c>
      <c r="G579" s="58">
        <v>0.2</v>
      </c>
      <c r="H579" s="58">
        <v>0.2</v>
      </c>
      <c r="I579" s="2">
        <v>3</v>
      </c>
      <c r="J579" s="58" t="s">
        <v>775</v>
      </c>
      <c r="K579" s="58"/>
      <c r="L579" s="58"/>
      <c r="M579" s="58">
        <v>87228497</v>
      </c>
      <c r="N579" s="2"/>
    </row>
    <row r="580" spans="2:14" ht="10.8" customHeight="1" x14ac:dyDescent="0.3">
      <c r="B580" s="58"/>
      <c r="C580" s="58"/>
      <c r="D580" s="58"/>
      <c r="E580" s="58"/>
      <c r="F580" s="58"/>
      <c r="G580" s="58"/>
      <c r="H580" s="58"/>
      <c r="I580" s="2" t="s">
        <v>61</v>
      </c>
      <c r="J580" s="58"/>
      <c r="K580" s="58"/>
      <c r="L580" s="58"/>
      <c r="M580" s="58"/>
      <c r="N580" s="2"/>
    </row>
    <row r="581" spans="2:14" ht="18" customHeight="1" x14ac:dyDescent="0.3">
      <c r="B581" s="58" t="s">
        <v>83</v>
      </c>
      <c r="C581" s="58" t="s">
        <v>387</v>
      </c>
      <c r="D581" s="58">
        <v>5059697775611</v>
      </c>
      <c r="E581" s="58">
        <v>1</v>
      </c>
      <c r="F581" s="58" t="s">
        <v>59</v>
      </c>
      <c r="G581" s="58">
        <v>0.13</v>
      </c>
      <c r="H581" s="58">
        <v>0.13</v>
      </c>
      <c r="I581" s="2">
        <v>2</v>
      </c>
      <c r="J581" s="58" t="s">
        <v>726</v>
      </c>
      <c r="K581" s="58"/>
      <c r="L581" s="58"/>
      <c r="M581" s="58">
        <v>91883699</v>
      </c>
      <c r="N581" s="2"/>
    </row>
    <row r="582" spans="2:14" ht="10.8" customHeight="1" x14ac:dyDescent="0.3">
      <c r="B582" s="58"/>
      <c r="C582" s="58"/>
      <c r="D582" s="58"/>
      <c r="E582" s="58"/>
      <c r="F582" s="58"/>
      <c r="G582" s="58"/>
      <c r="H582" s="58"/>
      <c r="I582" s="2" t="s">
        <v>61</v>
      </c>
      <c r="J582" s="58"/>
      <c r="K582" s="58"/>
      <c r="L582" s="58"/>
      <c r="M582" s="58"/>
      <c r="N582" s="2"/>
    </row>
    <row r="583" spans="2:14" ht="18" customHeight="1" x14ac:dyDescent="0.3">
      <c r="B583" s="58" t="s">
        <v>83</v>
      </c>
      <c r="C583" s="58" t="s">
        <v>122</v>
      </c>
      <c r="D583" s="58">
        <v>8718692786820</v>
      </c>
      <c r="E583" s="58">
        <v>4</v>
      </c>
      <c r="F583" s="58" t="s">
        <v>59</v>
      </c>
      <c r="G583" s="58">
        <v>0.19</v>
      </c>
      <c r="H583" s="58">
        <v>0.77</v>
      </c>
      <c r="I583" s="2">
        <v>3.15</v>
      </c>
      <c r="J583" s="58" t="s">
        <v>864</v>
      </c>
      <c r="K583" s="58"/>
      <c r="L583" s="58"/>
      <c r="M583" s="58">
        <v>86489154</v>
      </c>
      <c r="N583" s="2"/>
    </row>
    <row r="584" spans="2:14" ht="10.8" customHeight="1" x14ac:dyDescent="0.3">
      <c r="B584" s="58"/>
      <c r="C584" s="58"/>
      <c r="D584" s="58"/>
      <c r="E584" s="58"/>
      <c r="F584" s="58"/>
      <c r="G584" s="58"/>
      <c r="H584" s="58"/>
      <c r="I584" s="2" t="s">
        <v>61</v>
      </c>
      <c r="J584" s="58"/>
      <c r="K584" s="58"/>
      <c r="L584" s="58"/>
      <c r="M584" s="58"/>
      <c r="N584" s="2"/>
    </row>
    <row r="585" spans="2:14" ht="18" customHeight="1" x14ac:dyDescent="0.3">
      <c r="B585" s="58" t="s">
        <v>83</v>
      </c>
      <c r="C585" s="58" t="s">
        <v>512</v>
      </c>
      <c r="D585" s="58">
        <v>5059697748073</v>
      </c>
      <c r="E585" s="58">
        <v>4</v>
      </c>
      <c r="F585" s="58" t="s">
        <v>59</v>
      </c>
      <c r="G585" s="58">
        <v>0.18</v>
      </c>
      <c r="H585" s="58">
        <v>0.7</v>
      </c>
      <c r="I585" s="2">
        <v>3</v>
      </c>
      <c r="J585" s="58" t="s">
        <v>831</v>
      </c>
      <c r="K585" s="58"/>
      <c r="L585" s="58"/>
      <c r="M585" s="58">
        <v>91575040</v>
      </c>
      <c r="N585" s="2"/>
    </row>
    <row r="586" spans="2:14" ht="10.8" customHeight="1" x14ac:dyDescent="0.3">
      <c r="B586" s="58"/>
      <c r="C586" s="58"/>
      <c r="D586" s="58"/>
      <c r="E586" s="58"/>
      <c r="F586" s="58"/>
      <c r="G586" s="58"/>
      <c r="H586" s="58"/>
      <c r="I586" s="2" t="s">
        <v>61</v>
      </c>
      <c r="J586" s="58"/>
      <c r="K586" s="58"/>
      <c r="L586" s="58"/>
      <c r="M586" s="58"/>
      <c r="N586" s="2"/>
    </row>
    <row r="587" spans="2:14" ht="18" customHeight="1" x14ac:dyDescent="0.3">
      <c r="B587" s="58" t="s">
        <v>83</v>
      </c>
      <c r="C587" s="58" t="s">
        <v>262</v>
      </c>
      <c r="D587" s="58">
        <v>5055945401707</v>
      </c>
      <c r="E587" s="58">
        <v>3</v>
      </c>
      <c r="F587" s="58" t="s">
        <v>59</v>
      </c>
      <c r="G587" s="58">
        <v>0.13</v>
      </c>
      <c r="H587" s="58">
        <v>0.39</v>
      </c>
      <c r="I587" s="2">
        <v>1.4</v>
      </c>
      <c r="J587" s="58" t="s">
        <v>925</v>
      </c>
      <c r="K587" s="58"/>
      <c r="L587" s="58"/>
      <c r="M587" s="58">
        <v>87225206</v>
      </c>
      <c r="N587" s="2"/>
    </row>
    <row r="588" spans="2:14" ht="10.8" customHeight="1" x14ac:dyDescent="0.3">
      <c r="B588" s="58"/>
      <c r="C588" s="58"/>
      <c r="D588" s="58"/>
      <c r="E588" s="58"/>
      <c r="F588" s="58"/>
      <c r="G588" s="58"/>
      <c r="H588" s="58"/>
      <c r="I588" s="2" t="s">
        <v>61</v>
      </c>
      <c r="J588" s="58"/>
      <c r="K588" s="58"/>
      <c r="L588" s="58"/>
      <c r="M588" s="58"/>
      <c r="N588" s="2"/>
    </row>
    <row r="589" spans="2:14" ht="18" customHeight="1" x14ac:dyDescent="0.3">
      <c r="B589" s="58" t="s">
        <v>83</v>
      </c>
      <c r="C589" s="58" t="s">
        <v>926</v>
      </c>
      <c r="D589" s="58">
        <v>5036589252450</v>
      </c>
      <c r="E589" s="58">
        <v>5</v>
      </c>
      <c r="F589" s="58" t="s">
        <v>59</v>
      </c>
      <c r="G589" s="58">
        <v>0.37</v>
      </c>
      <c r="H589" s="58">
        <v>1.84</v>
      </c>
      <c r="I589" s="2">
        <v>2.2000000000000002</v>
      </c>
      <c r="J589" s="58" t="s">
        <v>723</v>
      </c>
      <c r="K589" s="58"/>
      <c r="L589" s="58"/>
      <c r="M589" s="58">
        <v>85926745</v>
      </c>
      <c r="N589" s="2"/>
    </row>
    <row r="590" spans="2:14" ht="10.8" customHeight="1" x14ac:dyDescent="0.3">
      <c r="B590" s="58"/>
      <c r="C590" s="58"/>
      <c r="D590" s="58"/>
      <c r="E590" s="58"/>
      <c r="F590" s="58"/>
      <c r="G590" s="58"/>
      <c r="H590" s="58"/>
      <c r="I590" s="2" t="s">
        <v>61</v>
      </c>
      <c r="J590" s="58"/>
      <c r="K590" s="58"/>
      <c r="L590" s="58"/>
      <c r="M590" s="58"/>
      <c r="N590" s="2"/>
    </row>
    <row r="591" spans="2:14" ht="18" customHeight="1" x14ac:dyDescent="0.3">
      <c r="B591" s="58" t="s">
        <v>83</v>
      </c>
      <c r="C591" s="58" t="s">
        <v>313</v>
      </c>
      <c r="D591" s="58">
        <v>5057008427389</v>
      </c>
      <c r="E591" s="58">
        <v>5</v>
      </c>
      <c r="F591" s="58" t="s">
        <v>59</v>
      </c>
      <c r="G591" s="58">
        <v>0.11</v>
      </c>
      <c r="H591" s="58">
        <v>0.53</v>
      </c>
      <c r="I591" s="2">
        <v>1</v>
      </c>
      <c r="J591" s="58" t="s">
        <v>927</v>
      </c>
      <c r="K591" s="58"/>
      <c r="L591" s="58"/>
      <c r="M591" s="58">
        <v>81757997</v>
      </c>
      <c r="N591" s="2"/>
    </row>
    <row r="592" spans="2:14" ht="10.8" customHeight="1" x14ac:dyDescent="0.3">
      <c r="B592" s="58"/>
      <c r="C592" s="58"/>
      <c r="D592" s="58"/>
      <c r="E592" s="58"/>
      <c r="F592" s="58"/>
      <c r="G592" s="58"/>
      <c r="H592" s="58"/>
      <c r="I592" s="2" t="s">
        <v>61</v>
      </c>
      <c r="J592" s="58"/>
      <c r="K592" s="58"/>
      <c r="L592" s="58"/>
      <c r="M592" s="58"/>
      <c r="N592" s="2"/>
    </row>
    <row r="593" spans="2:14" ht="18" customHeight="1" x14ac:dyDescent="0.3">
      <c r="B593" s="58" t="s">
        <v>83</v>
      </c>
      <c r="C593" s="58" t="s">
        <v>214</v>
      </c>
      <c r="D593" s="58">
        <v>5059697761478</v>
      </c>
      <c r="E593" s="58">
        <v>2</v>
      </c>
      <c r="F593" s="58" t="s">
        <v>59</v>
      </c>
      <c r="G593" s="58">
        <v>0.31</v>
      </c>
      <c r="H593" s="58">
        <v>0.63</v>
      </c>
      <c r="I593" s="2">
        <v>3</v>
      </c>
      <c r="J593" s="58" t="s">
        <v>772</v>
      </c>
      <c r="K593" s="58"/>
      <c r="L593" s="58"/>
      <c r="M593" s="58">
        <v>92380837</v>
      </c>
      <c r="N593" s="2"/>
    </row>
    <row r="594" spans="2:14" ht="10.8" customHeight="1" x14ac:dyDescent="0.3">
      <c r="B594" s="58"/>
      <c r="C594" s="58"/>
      <c r="D594" s="58"/>
      <c r="E594" s="58"/>
      <c r="F594" s="58"/>
      <c r="G594" s="58"/>
      <c r="H594" s="58"/>
      <c r="I594" s="2" t="s">
        <v>61</v>
      </c>
      <c r="J594" s="58"/>
      <c r="K594" s="58"/>
      <c r="L594" s="58"/>
      <c r="M594" s="58"/>
      <c r="N594" s="2"/>
    </row>
    <row r="595" spans="2:14" ht="18" customHeight="1" x14ac:dyDescent="0.3">
      <c r="B595" s="58" t="s">
        <v>83</v>
      </c>
      <c r="C595" s="58" t="s">
        <v>273</v>
      </c>
      <c r="D595" s="58">
        <v>4025500277031</v>
      </c>
      <c r="E595" s="58">
        <v>2</v>
      </c>
      <c r="F595" s="58" t="s">
        <v>59</v>
      </c>
      <c r="G595" s="58">
        <v>0.13</v>
      </c>
      <c r="H595" s="58">
        <v>0.27</v>
      </c>
      <c r="I595" s="2">
        <v>0.95</v>
      </c>
      <c r="J595" s="58" t="s">
        <v>807</v>
      </c>
      <c r="K595" s="58"/>
      <c r="L595" s="58"/>
      <c r="M595" s="58">
        <v>90613774</v>
      </c>
      <c r="N595" s="2"/>
    </row>
    <row r="596" spans="2:14" ht="10.8" customHeight="1" x14ac:dyDescent="0.3">
      <c r="B596" s="58"/>
      <c r="C596" s="58"/>
      <c r="D596" s="58"/>
      <c r="E596" s="58"/>
      <c r="F596" s="58"/>
      <c r="G596" s="58"/>
      <c r="H596" s="58"/>
      <c r="I596" s="2" t="s">
        <v>61</v>
      </c>
      <c r="J596" s="58"/>
      <c r="K596" s="58"/>
      <c r="L596" s="58"/>
      <c r="M596" s="58"/>
      <c r="N596" s="2"/>
    </row>
    <row r="597" spans="2:14" ht="18" customHeight="1" x14ac:dyDescent="0.3">
      <c r="B597" s="58" t="s">
        <v>83</v>
      </c>
      <c r="C597" s="58" t="s">
        <v>454</v>
      </c>
      <c r="D597" s="58">
        <v>5054269107456</v>
      </c>
      <c r="E597" s="58">
        <v>1</v>
      </c>
      <c r="F597" s="58" t="s">
        <v>59</v>
      </c>
      <c r="G597" s="58">
        <v>0.45</v>
      </c>
      <c r="H597" s="58">
        <v>0.45</v>
      </c>
      <c r="I597" s="2">
        <v>2.75</v>
      </c>
      <c r="J597" s="58" t="s">
        <v>803</v>
      </c>
      <c r="K597" s="58"/>
      <c r="L597" s="58"/>
      <c r="M597" s="58">
        <v>78866388</v>
      </c>
      <c r="N597" s="2"/>
    </row>
    <row r="598" spans="2:14" ht="10.8" customHeight="1" x14ac:dyDescent="0.3">
      <c r="B598" s="58"/>
      <c r="C598" s="58"/>
      <c r="D598" s="58"/>
      <c r="E598" s="58"/>
      <c r="F598" s="58"/>
      <c r="G598" s="58"/>
      <c r="H598" s="58"/>
      <c r="I598" s="2" t="s">
        <v>61</v>
      </c>
      <c r="J598" s="58"/>
      <c r="K598" s="58"/>
      <c r="L598" s="58"/>
      <c r="M598" s="58"/>
      <c r="N598" s="2"/>
    </row>
    <row r="599" spans="2:14" ht="18" customHeight="1" x14ac:dyDescent="0.3">
      <c r="B599" s="58" t="s">
        <v>83</v>
      </c>
      <c r="C599" s="58" t="s">
        <v>157</v>
      </c>
      <c r="D599" s="58">
        <v>5059697691089</v>
      </c>
      <c r="E599" s="58">
        <v>3</v>
      </c>
      <c r="F599" s="58" t="s">
        <v>59</v>
      </c>
      <c r="G599" s="58">
        <v>0.25</v>
      </c>
      <c r="H599" s="58">
        <v>0.74</v>
      </c>
      <c r="I599" s="2">
        <v>3.5</v>
      </c>
      <c r="J599" s="58" t="s">
        <v>831</v>
      </c>
      <c r="K599" s="58"/>
      <c r="L599" s="58"/>
      <c r="M599" s="58">
        <v>91637630</v>
      </c>
      <c r="N599" s="2"/>
    </row>
    <row r="600" spans="2:14" ht="10.8" customHeight="1" x14ac:dyDescent="0.3">
      <c r="B600" s="58"/>
      <c r="C600" s="58"/>
      <c r="D600" s="58"/>
      <c r="E600" s="58"/>
      <c r="F600" s="58"/>
      <c r="G600" s="58"/>
      <c r="H600" s="58"/>
      <c r="I600" s="2" t="s">
        <v>61</v>
      </c>
      <c r="J600" s="58"/>
      <c r="K600" s="58"/>
      <c r="L600" s="58"/>
      <c r="M600" s="58"/>
      <c r="N600" s="2"/>
    </row>
    <row r="601" spans="2:14" ht="18" customHeight="1" x14ac:dyDescent="0.3">
      <c r="B601" s="58" t="s">
        <v>83</v>
      </c>
      <c r="C601" s="58" t="s">
        <v>458</v>
      </c>
      <c r="D601" s="58">
        <v>5057753917845</v>
      </c>
      <c r="E601" s="58">
        <v>1</v>
      </c>
      <c r="F601" s="58" t="s">
        <v>59</v>
      </c>
      <c r="G601" s="58">
        <v>0.42</v>
      </c>
      <c r="H601" s="58">
        <v>0.42</v>
      </c>
      <c r="I601" s="2">
        <v>2</v>
      </c>
      <c r="J601" s="58" t="s">
        <v>774</v>
      </c>
      <c r="K601" s="58"/>
      <c r="L601" s="58"/>
      <c r="M601" s="58">
        <v>88628872</v>
      </c>
      <c r="N601" s="2"/>
    </row>
    <row r="602" spans="2:14" ht="10.8" customHeight="1" x14ac:dyDescent="0.3">
      <c r="B602" s="58"/>
      <c r="C602" s="58"/>
      <c r="D602" s="58"/>
      <c r="E602" s="58"/>
      <c r="F602" s="58"/>
      <c r="G602" s="58"/>
      <c r="H602" s="58"/>
      <c r="I602" s="2" t="s">
        <v>61</v>
      </c>
      <c r="J602" s="58"/>
      <c r="K602" s="58"/>
      <c r="L602" s="58"/>
      <c r="M602" s="58"/>
      <c r="N602" s="2"/>
    </row>
    <row r="603" spans="2:14" ht="18" customHeight="1" x14ac:dyDescent="0.3">
      <c r="B603" s="58" t="s">
        <v>83</v>
      </c>
      <c r="C603" s="58" t="s">
        <v>132</v>
      </c>
      <c r="D603" s="58">
        <v>5059697688980</v>
      </c>
      <c r="E603" s="58">
        <v>3</v>
      </c>
      <c r="F603" s="58" t="s">
        <v>59</v>
      </c>
      <c r="G603" s="58">
        <v>0.24</v>
      </c>
      <c r="H603" s="58">
        <v>0.72</v>
      </c>
      <c r="I603" s="2">
        <v>2.15</v>
      </c>
      <c r="J603" s="58" t="s">
        <v>722</v>
      </c>
      <c r="K603" s="58"/>
      <c r="L603" s="58"/>
      <c r="M603" s="58">
        <v>91829990</v>
      </c>
      <c r="N603" s="2"/>
    </row>
    <row r="604" spans="2:14" ht="10.8" customHeight="1" x14ac:dyDescent="0.3">
      <c r="B604" s="58"/>
      <c r="C604" s="58"/>
      <c r="D604" s="58"/>
      <c r="E604" s="58"/>
      <c r="F604" s="58"/>
      <c r="G604" s="58"/>
      <c r="H604" s="58"/>
      <c r="I604" s="2" t="s">
        <v>61</v>
      </c>
      <c r="J604" s="58"/>
      <c r="K604" s="58"/>
      <c r="L604" s="58"/>
      <c r="M604" s="58"/>
      <c r="N604" s="2"/>
    </row>
    <row r="605" spans="2:14" ht="18" customHeight="1" x14ac:dyDescent="0.3">
      <c r="B605" s="58" t="s">
        <v>83</v>
      </c>
      <c r="C605" s="58" t="s">
        <v>928</v>
      </c>
      <c r="D605" s="58">
        <v>5057545806975</v>
      </c>
      <c r="E605" s="58">
        <v>1</v>
      </c>
      <c r="F605" s="58" t="s">
        <v>59</v>
      </c>
      <c r="G605" s="58">
        <v>0.32</v>
      </c>
      <c r="H605" s="58">
        <v>0.32</v>
      </c>
      <c r="I605" s="2">
        <v>1.55</v>
      </c>
      <c r="J605" s="58" t="s">
        <v>842</v>
      </c>
      <c r="K605" s="58"/>
      <c r="L605" s="58"/>
      <c r="M605" s="58">
        <v>84730684</v>
      </c>
      <c r="N605" s="2"/>
    </row>
    <row r="606" spans="2:14" ht="10.8" customHeight="1" x14ac:dyDescent="0.3">
      <c r="B606" s="58"/>
      <c r="C606" s="58"/>
      <c r="D606" s="58"/>
      <c r="E606" s="58"/>
      <c r="F606" s="58"/>
      <c r="G606" s="58"/>
      <c r="H606" s="58"/>
      <c r="I606" s="2" t="s">
        <v>61</v>
      </c>
      <c r="J606" s="58"/>
      <c r="K606" s="58"/>
      <c r="L606" s="58"/>
      <c r="M606" s="58"/>
      <c r="N606" s="2"/>
    </row>
    <row r="607" spans="2:14" ht="18" customHeight="1" x14ac:dyDescent="0.3">
      <c r="B607" s="58" t="s">
        <v>83</v>
      </c>
      <c r="C607" s="58" t="s">
        <v>929</v>
      </c>
      <c r="D607" s="58">
        <v>5000462558687</v>
      </c>
      <c r="E607" s="58">
        <v>1</v>
      </c>
      <c r="F607" s="58" t="s">
        <v>59</v>
      </c>
      <c r="G607" s="58">
        <v>0.54</v>
      </c>
      <c r="H607" s="58">
        <v>0.54</v>
      </c>
      <c r="I607" s="2">
        <v>2.75</v>
      </c>
      <c r="J607" s="58" t="s">
        <v>894</v>
      </c>
      <c r="K607" s="58"/>
      <c r="L607" s="58"/>
      <c r="M607" s="58">
        <v>52750622</v>
      </c>
      <c r="N607" s="2"/>
    </row>
    <row r="608" spans="2:14" ht="10.8" customHeight="1" x14ac:dyDescent="0.3">
      <c r="B608" s="58"/>
      <c r="C608" s="58"/>
      <c r="D608" s="58"/>
      <c r="E608" s="58"/>
      <c r="F608" s="58"/>
      <c r="G608" s="58"/>
      <c r="H608" s="58"/>
      <c r="I608" s="2" t="s">
        <v>61</v>
      </c>
      <c r="J608" s="58"/>
      <c r="K608" s="58"/>
      <c r="L608" s="58"/>
      <c r="M608" s="58"/>
      <c r="N608" s="2"/>
    </row>
    <row r="609" spans="2:14" ht="18" customHeight="1" x14ac:dyDescent="0.3">
      <c r="B609" s="58" t="s">
        <v>83</v>
      </c>
      <c r="C609" s="58" t="s">
        <v>507</v>
      </c>
      <c r="D609" s="58">
        <v>5057967620920</v>
      </c>
      <c r="E609" s="58">
        <v>2</v>
      </c>
      <c r="F609" s="58" t="s">
        <v>59</v>
      </c>
      <c r="G609" s="58">
        <v>0.14000000000000001</v>
      </c>
      <c r="H609" s="58">
        <v>0.27</v>
      </c>
      <c r="I609" s="2">
        <v>1.45</v>
      </c>
      <c r="J609" s="58" t="s">
        <v>803</v>
      </c>
      <c r="K609" s="58"/>
      <c r="L609" s="58"/>
      <c r="M609" s="58">
        <v>86776897</v>
      </c>
      <c r="N609" s="2"/>
    </row>
    <row r="610" spans="2:14" ht="10.8" customHeight="1" x14ac:dyDescent="0.3">
      <c r="B610" s="58"/>
      <c r="C610" s="58"/>
      <c r="D610" s="58"/>
      <c r="E610" s="58"/>
      <c r="F610" s="58"/>
      <c r="G610" s="58"/>
      <c r="H610" s="58"/>
      <c r="I610" s="2" t="s">
        <v>61</v>
      </c>
      <c r="J610" s="58"/>
      <c r="K610" s="58"/>
      <c r="L610" s="58"/>
      <c r="M610" s="58"/>
      <c r="N610" s="2"/>
    </row>
    <row r="611" spans="2:14" ht="18" customHeight="1" x14ac:dyDescent="0.3">
      <c r="B611" s="58" t="s">
        <v>83</v>
      </c>
      <c r="C611" s="58" t="s">
        <v>930</v>
      </c>
      <c r="D611" s="58">
        <v>5000342000251</v>
      </c>
      <c r="E611" s="58">
        <v>2</v>
      </c>
      <c r="F611" s="58" t="s">
        <v>59</v>
      </c>
      <c r="G611" s="58">
        <v>7.0000000000000007E-2</v>
      </c>
      <c r="H611" s="58">
        <v>0.14000000000000001</v>
      </c>
      <c r="I611" s="2">
        <v>1.1000000000000001</v>
      </c>
      <c r="J611" s="58" t="s">
        <v>726</v>
      </c>
      <c r="K611" s="58"/>
      <c r="L611" s="58"/>
      <c r="M611" s="58">
        <v>91706628</v>
      </c>
      <c r="N611" s="2"/>
    </row>
    <row r="612" spans="2:14" ht="10.8" customHeight="1" x14ac:dyDescent="0.3">
      <c r="B612" s="58"/>
      <c r="C612" s="58"/>
      <c r="D612" s="58"/>
      <c r="E612" s="58"/>
      <c r="F612" s="58"/>
      <c r="G612" s="58"/>
      <c r="H612" s="58"/>
      <c r="I612" s="2" t="s">
        <v>61</v>
      </c>
      <c r="J612" s="58"/>
      <c r="K612" s="58"/>
      <c r="L612" s="58"/>
      <c r="M612" s="58"/>
      <c r="N612" s="2"/>
    </row>
    <row r="613" spans="2:14" ht="18" customHeight="1" x14ac:dyDescent="0.3">
      <c r="B613" s="58" t="s">
        <v>83</v>
      </c>
      <c r="C613" s="58" t="s">
        <v>222</v>
      </c>
      <c r="D613" s="58">
        <v>5057753897697</v>
      </c>
      <c r="E613" s="58">
        <v>2</v>
      </c>
      <c r="F613" s="58" t="s">
        <v>59</v>
      </c>
      <c r="G613" s="58">
        <v>7.0000000000000007E-2</v>
      </c>
      <c r="H613" s="58">
        <v>0.14000000000000001</v>
      </c>
      <c r="I613" s="2">
        <v>1.3</v>
      </c>
      <c r="J613" s="58" t="s">
        <v>845</v>
      </c>
      <c r="K613" s="58"/>
      <c r="L613" s="58"/>
      <c r="M613" s="58">
        <v>87796290</v>
      </c>
      <c r="N613" s="2"/>
    </row>
    <row r="614" spans="2:14" ht="10.8" customHeight="1" x14ac:dyDescent="0.3">
      <c r="B614" s="58"/>
      <c r="C614" s="58"/>
      <c r="D614" s="58"/>
      <c r="E614" s="58"/>
      <c r="F614" s="58"/>
      <c r="G614" s="58"/>
      <c r="H614" s="58"/>
      <c r="I614" s="2" t="s">
        <v>61</v>
      </c>
      <c r="J614" s="58"/>
      <c r="K614" s="58"/>
      <c r="L614" s="58"/>
      <c r="M614" s="58"/>
      <c r="N614" s="2"/>
    </row>
    <row r="615" spans="2:14" ht="18" customHeight="1" x14ac:dyDescent="0.3">
      <c r="B615" s="58" t="s">
        <v>83</v>
      </c>
      <c r="C615" s="58" t="s">
        <v>931</v>
      </c>
      <c r="D615" s="58">
        <v>5000181036312</v>
      </c>
      <c r="E615" s="58">
        <v>2</v>
      </c>
      <c r="F615" s="58" t="s">
        <v>59</v>
      </c>
      <c r="G615" s="58">
        <v>2.11</v>
      </c>
      <c r="H615" s="58">
        <v>4.22</v>
      </c>
      <c r="I615" s="2">
        <v>2.2999999999999998</v>
      </c>
      <c r="J615" s="58" t="s">
        <v>932</v>
      </c>
      <c r="K615" s="58"/>
      <c r="L615" s="58"/>
      <c r="M615" s="58">
        <v>80691424</v>
      </c>
      <c r="N615" s="2"/>
    </row>
    <row r="616" spans="2:14" ht="10.8" customHeight="1" x14ac:dyDescent="0.3">
      <c r="B616" s="58"/>
      <c r="C616" s="58"/>
      <c r="D616" s="58"/>
      <c r="E616" s="58"/>
      <c r="F616" s="58"/>
      <c r="G616" s="58"/>
      <c r="H616" s="58"/>
      <c r="I616" s="2" t="s">
        <v>61</v>
      </c>
      <c r="J616" s="58"/>
      <c r="K616" s="58"/>
      <c r="L616" s="58"/>
      <c r="M616" s="58"/>
      <c r="N616" s="2"/>
    </row>
    <row r="617" spans="2:14" ht="18" customHeight="1" x14ac:dyDescent="0.3">
      <c r="B617" s="58" t="s">
        <v>83</v>
      </c>
      <c r="C617" s="58" t="s">
        <v>88</v>
      </c>
      <c r="D617" s="58">
        <v>5059697762635</v>
      </c>
      <c r="E617" s="58">
        <v>2</v>
      </c>
      <c r="F617" s="58" t="s">
        <v>59</v>
      </c>
      <c r="G617" s="58">
        <v>0.25</v>
      </c>
      <c r="H617" s="58">
        <v>0.5</v>
      </c>
      <c r="I617" s="2">
        <v>2.15</v>
      </c>
      <c r="J617" s="58" t="s">
        <v>724</v>
      </c>
      <c r="K617" s="58"/>
      <c r="L617" s="58"/>
      <c r="M617" s="58">
        <v>92438068</v>
      </c>
      <c r="N617" s="2"/>
    </row>
    <row r="618" spans="2:14" ht="10.8" customHeight="1" x14ac:dyDescent="0.3">
      <c r="B618" s="58"/>
      <c r="C618" s="58"/>
      <c r="D618" s="58"/>
      <c r="E618" s="58"/>
      <c r="F618" s="58"/>
      <c r="G618" s="58"/>
      <c r="H618" s="58"/>
      <c r="I618" s="2" t="s">
        <v>61</v>
      </c>
      <c r="J618" s="58"/>
      <c r="K618" s="58"/>
      <c r="L618" s="58"/>
      <c r="M618" s="58"/>
      <c r="N618" s="2"/>
    </row>
    <row r="619" spans="2:14" ht="10.8" customHeight="1" x14ac:dyDescent="0.3">
      <c r="B619" s="58" t="s">
        <v>57</v>
      </c>
      <c r="C619" s="58" t="s">
        <v>315</v>
      </c>
      <c r="D619" s="58">
        <v>10004241</v>
      </c>
      <c r="E619" s="58">
        <v>2</v>
      </c>
      <c r="F619" s="58" t="s">
        <v>59</v>
      </c>
      <c r="G619" s="58">
        <v>0.75</v>
      </c>
      <c r="H619" s="58">
        <v>1.5</v>
      </c>
      <c r="I619" s="2">
        <v>2.2999999999999998</v>
      </c>
      <c r="J619" s="58" t="s">
        <v>720</v>
      </c>
      <c r="K619" s="58"/>
      <c r="L619" s="58"/>
      <c r="M619" s="58">
        <v>52714038</v>
      </c>
      <c r="N619" s="2"/>
    </row>
    <row r="620" spans="2:14" ht="10.8" customHeight="1" x14ac:dyDescent="0.3">
      <c r="B620" s="58"/>
      <c r="C620" s="58"/>
      <c r="D620" s="58"/>
      <c r="E620" s="58"/>
      <c r="F620" s="58"/>
      <c r="G620" s="58"/>
      <c r="H620" s="58"/>
      <c r="I620" s="2" t="s">
        <v>61</v>
      </c>
      <c r="J620" s="58"/>
      <c r="K620" s="58"/>
      <c r="L620" s="58"/>
      <c r="M620" s="58"/>
      <c r="N620" s="2"/>
    </row>
    <row r="621" spans="2:14" ht="10.8" customHeight="1" x14ac:dyDescent="0.3">
      <c r="B621" s="58" t="s">
        <v>57</v>
      </c>
      <c r="C621" s="58" t="s">
        <v>343</v>
      </c>
      <c r="D621" s="58">
        <v>3267158</v>
      </c>
      <c r="E621" s="58">
        <v>3</v>
      </c>
      <c r="F621" s="58" t="s">
        <v>59</v>
      </c>
      <c r="G621" s="58">
        <v>0.16</v>
      </c>
      <c r="H621" s="58">
        <v>0.47</v>
      </c>
      <c r="I621" s="2">
        <v>1.1499999999999999</v>
      </c>
      <c r="J621" s="58" t="s">
        <v>860</v>
      </c>
      <c r="K621" s="58"/>
      <c r="L621" s="58"/>
      <c r="M621" s="58">
        <v>81117350</v>
      </c>
      <c r="N621" s="2"/>
    </row>
    <row r="622" spans="2:14" ht="10.8" customHeight="1" x14ac:dyDescent="0.3">
      <c r="B622" s="58"/>
      <c r="C622" s="58"/>
      <c r="D622" s="58"/>
      <c r="E622" s="58"/>
      <c r="F622" s="58"/>
      <c r="G622" s="58"/>
      <c r="H622" s="58"/>
      <c r="I622" s="2" t="s">
        <v>61</v>
      </c>
      <c r="J622" s="58"/>
      <c r="K622" s="58"/>
      <c r="L622" s="58"/>
      <c r="M622" s="58"/>
      <c r="N622" s="2"/>
    </row>
    <row r="623" spans="2:14" ht="18" customHeight="1" x14ac:dyDescent="0.3">
      <c r="B623" s="58" t="s">
        <v>57</v>
      </c>
      <c r="C623" s="58" t="s">
        <v>249</v>
      </c>
      <c r="D623" s="58">
        <v>3334690</v>
      </c>
      <c r="E623" s="58">
        <v>5</v>
      </c>
      <c r="F623" s="58" t="s">
        <v>59</v>
      </c>
      <c r="G623" s="58">
        <v>0.45</v>
      </c>
      <c r="H623" s="58">
        <v>2.27</v>
      </c>
      <c r="I623" s="2">
        <v>3.7</v>
      </c>
      <c r="J623" s="58" t="s">
        <v>812</v>
      </c>
      <c r="K623" s="58"/>
      <c r="L623" s="58"/>
      <c r="M623" s="58">
        <v>87859372</v>
      </c>
      <c r="N623" s="2"/>
    </row>
    <row r="624" spans="2:14" ht="10.8" customHeight="1" x14ac:dyDescent="0.3">
      <c r="B624" s="58"/>
      <c r="C624" s="58"/>
      <c r="D624" s="58"/>
      <c r="E624" s="58"/>
      <c r="F624" s="58"/>
      <c r="G624" s="58"/>
      <c r="H624" s="58"/>
      <c r="I624" s="2" t="s">
        <v>61</v>
      </c>
      <c r="J624" s="58"/>
      <c r="K624" s="58"/>
      <c r="L624" s="58"/>
      <c r="M624" s="58"/>
      <c r="N624" s="2"/>
    </row>
    <row r="625" spans="2:14" ht="18" customHeight="1" x14ac:dyDescent="0.3">
      <c r="B625" s="58" t="s">
        <v>57</v>
      </c>
      <c r="C625" s="58" t="s">
        <v>241</v>
      </c>
      <c r="D625" s="58">
        <v>5057373398444</v>
      </c>
      <c r="E625" s="58">
        <v>3</v>
      </c>
      <c r="F625" s="58" t="s">
        <v>59</v>
      </c>
      <c r="G625" s="58">
        <v>0.2</v>
      </c>
      <c r="H625" s="58">
        <v>0.61</v>
      </c>
      <c r="I625" s="2">
        <v>1.4</v>
      </c>
      <c r="J625" s="58" t="s">
        <v>786</v>
      </c>
      <c r="K625" s="58"/>
      <c r="L625" s="58"/>
      <c r="M625" s="58">
        <v>82947863</v>
      </c>
      <c r="N625" s="2"/>
    </row>
    <row r="626" spans="2:14" ht="10.8" customHeight="1" x14ac:dyDescent="0.3">
      <c r="B626" s="58"/>
      <c r="C626" s="58"/>
      <c r="D626" s="58"/>
      <c r="E626" s="58"/>
      <c r="F626" s="58"/>
      <c r="G626" s="58"/>
      <c r="H626" s="58"/>
      <c r="I626" s="2" t="s">
        <v>61</v>
      </c>
      <c r="J626" s="58"/>
      <c r="K626" s="58"/>
      <c r="L626" s="58"/>
      <c r="M626" s="58"/>
      <c r="N626" s="2"/>
    </row>
    <row r="627" spans="2:14" ht="10.8" customHeight="1" x14ac:dyDescent="0.3">
      <c r="B627" s="58" t="s">
        <v>57</v>
      </c>
      <c r="C627" s="58" t="s">
        <v>209</v>
      </c>
      <c r="D627" s="58">
        <v>10004685</v>
      </c>
      <c r="E627" s="58">
        <v>5</v>
      </c>
      <c r="F627" s="58" t="s">
        <v>59</v>
      </c>
      <c r="G627" s="58">
        <v>0.21</v>
      </c>
      <c r="H627" s="58">
        <v>1.07</v>
      </c>
      <c r="I627" s="2">
        <v>1.4</v>
      </c>
      <c r="J627" s="58" t="s">
        <v>911</v>
      </c>
      <c r="K627" s="58"/>
      <c r="L627" s="58"/>
      <c r="M627" s="58">
        <v>66081902</v>
      </c>
      <c r="N627" s="2"/>
    </row>
    <row r="628" spans="2:14" ht="10.8" customHeight="1" x14ac:dyDescent="0.3">
      <c r="B628" s="58"/>
      <c r="C628" s="58"/>
      <c r="D628" s="58"/>
      <c r="E628" s="58"/>
      <c r="F628" s="58"/>
      <c r="G628" s="58"/>
      <c r="H628" s="58"/>
      <c r="I628" s="2" t="s">
        <v>61</v>
      </c>
      <c r="J628" s="58"/>
      <c r="K628" s="58"/>
      <c r="L628" s="58"/>
      <c r="M628" s="58"/>
      <c r="N628" s="2"/>
    </row>
    <row r="629" spans="2:14" ht="10.8" customHeight="1" x14ac:dyDescent="0.3">
      <c r="B629" s="58" t="s">
        <v>57</v>
      </c>
      <c r="C629" s="58" t="s">
        <v>166</v>
      </c>
      <c r="D629" s="58">
        <v>10073452</v>
      </c>
      <c r="E629" s="58">
        <v>3</v>
      </c>
      <c r="F629" s="58" t="s">
        <v>59</v>
      </c>
      <c r="G629" s="58">
        <v>0.08</v>
      </c>
      <c r="H629" s="58">
        <v>0.25</v>
      </c>
      <c r="I629" s="2">
        <v>0.3</v>
      </c>
      <c r="J629" s="58" t="s">
        <v>793</v>
      </c>
      <c r="K629" s="58"/>
      <c r="L629" s="58"/>
      <c r="M629" s="58">
        <v>60906295</v>
      </c>
      <c r="N629" s="2"/>
    </row>
    <row r="630" spans="2:14" ht="10.8" customHeight="1" x14ac:dyDescent="0.3">
      <c r="B630" s="58"/>
      <c r="C630" s="58"/>
      <c r="D630" s="58"/>
      <c r="E630" s="58"/>
      <c r="F630" s="58"/>
      <c r="G630" s="58"/>
      <c r="H630" s="58"/>
      <c r="I630" s="2" t="s">
        <v>61</v>
      </c>
      <c r="J630" s="58"/>
      <c r="K630" s="58"/>
      <c r="L630" s="58"/>
      <c r="M630" s="58"/>
      <c r="N630" s="2"/>
    </row>
    <row r="631" spans="2:14" ht="10.8" customHeight="1" x14ac:dyDescent="0.3">
      <c r="B631" s="58" t="s">
        <v>57</v>
      </c>
      <c r="C631" s="58" t="s">
        <v>151</v>
      </c>
      <c r="D631" s="58">
        <v>3336922</v>
      </c>
      <c r="E631" s="58">
        <v>2</v>
      </c>
      <c r="F631" s="58" t="s">
        <v>59</v>
      </c>
      <c r="G631" s="58">
        <v>0.25</v>
      </c>
      <c r="H631" s="58">
        <v>0.5</v>
      </c>
      <c r="I631" s="2">
        <v>0.85</v>
      </c>
      <c r="J631" s="58" t="s">
        <v>710</v>
      </c>
      <c r="K631" s="58"/>
      <c r="L631" s="58"/>
      <c r="M631" s="58">
        <v>88304852</v>
      </c>
      <c r="N631" s="2"/>
    </row>
    <row r="632" spans="2:14" ht="10.8" customHeight="1" x14ac:dyDescent="0.3">
      <c r="B632" s="58"/>
      <c r="C632" s="58"/>
      <c r="D632" s="58"/>
      <c r="E632" s="58"/>
      <c r="F632" s="58"/>
      <c r="G632" s="58"/>
      <c r="H632" s="58"/>
      <c r="I632" s="2" t="s">
        <v>61</v>
      </c>
      <c r="J632" s="58"/>
      <c r="K632" s="58"/>
      <c r="L632" s="58"/>
      <c r="M632" s="58"/>
      <c r="N632" s="2"/>
    </row>
    <row r="633" spans="2:14" ht="10.8" customHeight="1" x14ac:dyDescent="0.3">
      <c r="B633" s="58" t="s">
        <v>57</v>
      </c>
      <c r="C633" s="58" t="s">
        <v>471</v>
      </c>
      <c r="D633" s="58">
        <v>3041444</v>
      </c>
      <c r="E633" s="58">
        <v>8</v>
      </c>
      <c r="F633" s="58" t="s">
        <v>59</v>
      </c>
      <c r="G633" s="58">
        <v>0.63</v>
      </c>
      <c r="H633" s="58">
        <v>5.0599999999999996</v>
      </c>
      <c r="I633" s="2">
        <v>1.1000000000000001</v>
      </c>
      <c r="J633" s="58" t="s">
        <v>933</v>
      </c>
      <c r="K633" s="58"/>
      <c r="L633" s="58"/>
      <c r="M633" s="58">
        <v>57433316</v>
      </c>
      <c r="N633" s="2"/>
    </row>
    <row r="634" spans="2:14" ht="10.8" customHeight="1" x14ac:dyDescent="0.3">
      <c r="B634" s="58"/>
      <c r="C634" s="58"/>
      <c r="D634" s="58"/>
      <c r="E634" s="58"/>
      <c r="F634" s="58"/>
      <c r="G634" s="58"/>
      <c r="H634" s="58"/>
      <c r="I634" s="2" t="s">
        <v>61</v>
      </c>
      <c r="J634" s="58"/>
      <c r="K634" s="58"/>
      <c r="L634" s="58"/>
      <c r="M634" s="58"/>
      <c r="N634" s="2"/>
    </row>
    <row r="635" spans="2:14" ht="10.8" customHeight="1" x14ac:dyDescent="0.3">
      <c r="B635" s="58" t="s">
        <v>57</v>
      </c>
      <c r="C635" s="58" t="s">
        <v>381</v>
      </c>
      <c r="D635" s="58">
        <v>3043868</v>
      </c>
      <c r="E635" s="58">
        <v>2</v>
      </c>
      <c r="F635" s="58" t="s">
        <v>59</v>
      </c>
      <c r="G635" s="58">
        <v>0.56999999999999995</v>
      </c>
      <c r="H635" s="58">
        <v>1.1299999999999999</v>
      </c>
      <c r="I635" s="2">
        <v>0.9</v>
      </c>
      <c r="J635" s="58" t="s">
        <v>825</v>
      </c>
      <c r="K635" s="58"/>
      <c r="L635" s="58"/>
      <c r="M635" s="58">
        <v>57435913</v>
      </c>
      <c r="N635" s="2"/>
    </row>
    <row r="636" spans="2:14" ht="10.8" customHeight="1" x14ac:dyDescent="0.3">
      <c r="B636" s="58"/>
      <c r="C636" s="58"/>
      <c r="D636" s="58"/>
      <c r="E636" s="58"/>
      <c r="F636" s="58"/>
      <c r="G636" s="58"/>
      <c r="H636" s="58"/>
      <c r="I636" s="2" t="s">
        <v>61</v>
      </c>
      <c r="J636" s="58"/>
      <c r="K636" s="58"/>
      <c r="L636" s="58"/>
      <c r="M636" s="58"/>
      <c r="N636" s="2"/>
    </row>
    <row r="637" spans="2:14" ht="10.8" customHeight="1" x14ac:dyDescent="0.3">
      <c r="B637" s="58" t="s">
        <v>57</v>
      </c>
      <c r="C637" s="58" t="s">
        <v>934</v>
      </c>
      <c r="D637" s="58">
        <v>3249505</v>
      </c>
      <c r="E637" s="58">
        <v>1</v>
      </c>
      <c r="F637" s="58" t="s">
        <v>59</v>
      </c>
      <c r="G637" s="58">
        <v>0.8</v>
      </c>
      <c r="H637" s="58">
        <v>0.8</v>
      </c>
      <c r="I637" s="2">
        <v>1.95</v>
      </c>
      <c r="J637" s="58" t="s">
        <v>798</v>
      </c>
      <c r="K637" s="58"/>
      <c r="L637" s="58"/>
      <c r="M637" s="58">
        <v>77090788</v>
      </c>
      <c r="N637" s="2"/>
    </row>
    <row r="638" spans="2:14" ht="10.8" customHeight="1" x14ac:dyDescent="0.3">
      <c r="B638" s="58"/>
      <c r="C638" s="58"/>
      <c r="D638" s="58"/>
      <c r="E638" s="58"/>
      <c r="F638" s="58"/>
      <c r="G638" s="58"/>
      <c r="H638" s="58"/>
      <c r="I638" s="2" t="s">
        <v>61</v>
      </c>
      <c r="J638" s="58"/>
      <c r="K638" s="58"/>
      <c r="L638" s="58"/>
      <c r="M638" s="58"/>
      <c r="N638" s="2"/>
    </row>
    <row r="639" spans="2:14" ht="10.8" customHeight="1" x14ac:dyDescent="0.3">
      <c r="B639" s="58" t="s">
        <v>57</v>
      </c>
      <c r="C639" s="58" t="s">
        <v>382</v>
      </c>
      <c r="D639" s="58">
        <v>10069660</v>
      </c>
      <c r="E639" s="58">
        <v>1</v>
      </c>
      <c r="F639" s="58" t="s">
        <v>59</v>
      </c>
      <c r="G639" s="58">
        <v>0.28000000000000003</v>
      </c>
      <c r="H639" s="58">
        <v>0.28000000000000003</v>
      </c>
      <c r="I639" s="2">
        <v>0.95</v>
      </c>
      <c r="J639" s="58" t="s">
        <v>935</v>
      </c>
      <c r="K639" s="58"/>
      <c r="L639" s="58"/>
      <c r="M639" s="58">
        <v>59767315</v>
      </c>
      <c r="N639" s="2"/>
    </row>
    <row r="640" spans="2:14" ht="10.8" customHeight="1" x14ac:dyDescent="0.3">
      <c r="B640" s="58"/>
      <c r="C640" s="58"/>
      <c r="D640" s="58"/>
      <c r="E640" s="58"/>
      <c r="F640" s="58"/>
      <c r="G640" s="58"/>
      <c r="H640" s="58"/>
      <c r="I640" s="2" t="s">
        <v>61</v>
      </c>
      <c r="J640" s="58"/>
      <c r="K640" s="58"/>
      <c r="L640" s="58"/>
      <c r="M640" s="58"/>
      <c r="N640" s="2"/>
    </row>
    <row r="641" spans="2:14" ht="18" customHeight="1" x14ac:dyDescent="0.3">
      <c r="B641" s="58" t="s">
        <v>68</v>
      </c>
      <c r="C641" s="58" t="s">
        <v>377</v>
      </c>
      <c r="D641" s="58">
        <v>5059697699498</v>
      </c>
      <c r="E641" s="58">
        <v>1</v>
      </c>
      <c r="F641" s="58" t="s">
        <v>59</v>
      </c>
      <c r="G641" s="58">
        <v>0.37</v>
      </c>
      <c r="H641" s="58">
        <v>0.37</v>
      </c>
      <c r="I641" s="2">
        <v>3.5</v>
      </c>
      <c r="J641" s="58" t="s">
        <v>806</v>
      </c>
      <c r="K641" s="58"/>
      <c r="L641" s="58"/>
      <c r="M641" s="58">
        <v>90927260</v>
      </c>
      <c r="N641" s="2"/>
    </row>
    <row r="642" spans="2:14" ht="10.8" customHeight="1" x14ac:dyDescent="0.3">
      <c r="B642" s="58"/>
      <c r="C642" s="58"/>
      <c r="D642" s="58"/>
      <c r="E642" s="58"/>
      <c r="F642" s="58"/>
      <c r="G642" s="58"/>
      <c r="H642" s="58"/>
      <c r="I642" s="2" t="s">
        <v>61</v>
      </c>
      <c r="J642" s="58"/>
      <c r="K642" s="58"/>
      <c r="L642" s="58"/>
      <c r="M642" s="58"/>
      <c r="N642" s="2"/>
    </row>
    <row r="643" spans="2:14" ht="18" customHeight="1" x14ac:dyDescent="0.3">
      <c r="B643" s="58" t="s">
        <v>68</v>
      </c>
      <c r="C643" s="58" t="s">
        <v>77</v>
      </c>
      <c r="D643" s="58">
        <v>5057753912444</v>
      </c>
      <c r="E643" s="58">
        <v>3</v>
      </c>
      <c r="F643" s="58" t="s">
        <v>59</v>
      </c>
      <c r="G643" s="58">
        <v>0.22</v>
      </c>
      <c r="H643" s="58">
        <v>0.67</v>
      </c>
      <c r="I643" s="2">
        <v>0.8</v>
      </c>
      <c r="J643" s="58" t="s">
        <v>766</v>
      </c>
      <c r="K643" s="58"/>
      <c r="L643" s="58"/>
      <c r="M643" s="58">
        <v>87542625</v>
      </c>
      <c r="N643" s="2"/>
    </row>
    <row r="644" spans="2:14" ht="10.8" customHeight="1" x14ac:dyDescent="0.3">
      <c r="B644" s="58"/>
      <c r="C644" s="58"/>
      <c r="D644" s="58"/>
      <c r="E644" s="58"/>
      <c r="F644" s="58"/>
      <c r="G644" s="58"/>
      <c r="H644" s="58"/>
      <c r="I644" s="2" t="s">
        <v>61</v>
      </c>
      <c r="J644" s="58"/>
      <c r="K644" s="58"/>
      <c r="L644" s="58"/>
      <c r="M644" s="58"/>
      <c r="N644" s="2"/>
    </row>
    <row r="645" spans="2:14" ht="10.8" customHeight="1" x14ac:dyDescent="0.3">
      <c r="B645" s="58" t="s">
        <v>68</v>
      </c>
      <c r="C645" s="58" t="s">
        <v>76</v>
      </c>
      <c r="D645" s="58">
        <v>3063330</v>
      </c>
      <c r="E645" s="58">
        <v>4</v>
      </c>
      <c r="F645" s="58" t="s">
        <v>59</v>
      </c>
      <c r="G645" s="58">
        <v>0.08</v>
      </c>
      <c r="H645" s="58">
        <v>0.32</v>
      </c>
      <c r="I645" s="2">
        <v>1.1000000000000001</v>
      </c>
      <c r="J645" s="58" t="s">
        <v>716</v>
      </c>
      <c r="K645" s="58"/>
      <c r="L645" s="58"/>
      <c r="M645" s="58">
        <v>67880462</v>
      </c>
      <c r="N645" s="2"/>
    </row>
    <row r="646" spans="2:14" ht="10.8" customHeight="1" x14ac:dyDescent="0.3">
      <c r="B646" s="58"/>
      <c r="C646" s="58"/>
      <c r="D646" s="58"/>
      <c r="E646" s="58"/>
      <c r="F646" s="58"/>
      <c r="G646" s="58"/>
      <c r="H646" s="58"/>
      <c r="I646" s="2" t="s">
        <v>61</v>
      </c>
      <c r="J646" s="58"/>
      <c r="K646" s="58"/>
      <c r="L646" s="58"/>
      <c r="M646" s="58"/>
      <c r="N646" s="2"/>
    </row>
    <row r="647" spans="2:14" ht="18" customHeight="1" x14ac:dyDescent="0.3">
      <c r="B647" s="58" t="s">
        <v>68</v>
      </c>
      <c r="C647" s="58" t="s">
        <v>119</v>
      </c>
      <c r="D647" s="58">
        <v>5059512729744</v>
      </c>
      <c r="E647" s="58">
        <v>1</v>
      </c>
      <c r="F647" s="58" t="s">
        <v>59</v>
      </c>
      <c r="G647" s="58">
        <v>0.39</v>
      </c>
      <c r="H647" s="58">
        <v>0.39</v>
      </c>
      <c r="I647" s="2">
        <v>0.9</v>
      </c>
      <c r="J647" s="58" t="s">
        <v>793</v>
      </c>
      <c r="K647" s="58"/>
      <c r="L647" s="58"/>
      <c r="M647" s="58">
        <v>88887702</v>
      </c>
      <c r="N647" s="2"/>
    </row>
    <row r="648" spans="2:14" ht="10.8" customHeight="1" x14ac:dyDescent="0.3">
      <c r="B648" s="58"/>
      <c r="C648" s="58"/>
      <c r="D648" s="58"/>
      <c r="E648" s="58"/>
      <c r="F648" s="58"/>
      <c r="G648" s="58"/>
      <c r="H648" s="58"/>
      <c r="I648" s="2" t="s">
        <v>61</v>
      </c>
      <c r="J648" s="58"/>
      <c r="K648" s="58"/>
      <c r="L648" s="58"/>
      <c r="M648" s="58"/>
      <c r="N648" s="2"/>
    </row>
    <row r="649" spans="2:14" ht="18" customHeight="1" x14ac:dyDescent="0.3">
      <c r="B649" s="58" t="s">
        <v>68</v>
      </c>
      <c r="C649" s="58" t="s">
        <v>936</v>
      </c>
      <c r="D649" s="58">
        <v>5010043000917</v>
      </c>
      <c r="E649" s="58">
        <v>3</v>
      </c>
      <c r="F649" s="58" t="s">
        <v>59</v>
      </c>
      <c r="G649" s="58">
        <v>0.27</v>
      </c>
      <c r="H649" s="58">
        <v>0.8</v>
      </c>
      <c r="I649" s="2">
        <v>1.6</v>
      </c>
      <c r="J649" s="58" t="s">
        <v>873</v>
      </c>
      <c r="K649" s="58"/>
      <c r="L649" s="58"/>
      <c r="M649" s="58">
        <v>55826834</v>
      </c>
      <c r="N649" s="2"/>
    </row>
    <row r="650" spans="2:14" ht="10.8" customHeight="1" x14ac:dyDescent="0.3">
      <c r="B650" s="58"/>
      <c r="C650" s="58"/>
      <c r="D650" s="58"/>
      <c r="E650" s="58"/>
      <c r="F650" s="58"/>
      <c r="G650" s="58"/>
      <c r="H650" s="58"/>
      <c r="I650" s="2" t="s">
        <v>61</v>
      </c>
      <c r="J650" s="58"/>
      <c r="K650" s="58"/>
      <c r="L650" s="58"/>
      <c r="M650" s="58"/>
      <c r="N650" s="2"/>
    </row>
    <row r="651" spans="2:14" ht="18" customHeight="1" x14ac:dyDescent="0.3">
      <c r="B651" s="58" t="s">
        <v>68</v>
      </c>
      <c r="C651" s="58" t="s">
        <v>104</v>
      </c>
      <c r="D651" s="58">
        <v>5057753909550</v>
      </c>
      <c r="E651" s="58">
        <v>2</v>
      </c>
      <c r="F651" s="58" t="s">
        <v>59</v>
      </c>
      <c r="G651" s="58">
        <v>0.22</v>
      </c>
      <c r="H651" s="58">
        <v>0.44</v>
      </c>
      <c r="I651" s="2">
        <v>0.85</v>
      </c>
      <c r="J651" s="58" t="s">
        <v>825</v>
      </c>
      <c r="K651" s="58"/>
      <c r="L651" s="58"/>
      <c r="M651" s="58">
        <v>87588997</v>
      </c>
      <c r="N651" s="2"/>
    </row>
    <row r="652" spans="2:14" ht="10.8" customHeight="1" x14ac:dyDescent="0.3">
      <c r="B652" s="58"/>
      <c r="C652" s="58"/>
      <c r="D652" s="58"/>
      <c r="E652" s="58"/>
      <c r="F652" s="58"/>
      <c r="G652" s="58"/>
      <c r="H652" s="58"/>
      <c r="I652" s="2" t="s">
        <v>61</v>
      </c>
      <c r="J652" s="58"/>
      <c r="K652" s="58"/>
      <c r="L652" s="58"/>
      <c r="M652" s="58"/>
      <c r="N652" s="2"/>
    </row>
    <row r="653" spans="2:14" ht="18" customHeight="1" x14ac:dyDescent="0.3">
      <c r="B653" s="58" t="s">
        <v>68</v>
      </c>
      <c r="C653" s="58" t="s">
        <v>550</v>
      </c>
      <c r="D653" s="58">
        <v>5010044004679</v>
      </c>
      <c r="E653" s="58">
        <v>1</v>
      </c>
      <c r="F653" s="58" t="s">
        <v>59</v>
      </c>
      <c r="G653" s="58">
        <v>0.25</v>
      </c>
      <c r="H653" s="58">
        <v>0.25</v>
      </c>
      <c r="I653" s="2">
        <v>1.6</v>
      </c>
      <c r="J653" s="58" t="s">
        <v>825</v>
      </c>
      <c r="K653" s="58"/>
      <c r="L653" s="58"/>
      <c r="M653" s="58">
        <v>71644685</v>
      </c>
      <c r="N653" s="2"/>
    </row>
    <row r="654" spans="2:14" ht="10.8" customHeight="1" x14ac:dyDescent="0.3">
      <c r="B654" s="58"/>
      <c r="C654" s="58"/>
      <c r="D654" s="58"/>
      <c r="E654" s="58"/>
      <c r="F654" s="58"/>
      <c r="G654" s="58"/>
      <c r="H654" s="58"/>
      <c r="I654" s="2" t="s">
        <v>61</v>
      </c>
      <c r="J654" s="58"/>
      <c r="K654" s="58"/>
      <c r="L654" s="58"/>
      <c r="M654" s="58"/>
      <c r="N654" s="2"/>
    </row>
    <row r="655" spans="2:14" ht="10.8" customHeight="1" x14ac:dyDescent="0.3">
      <c r="B655" s="58" t="s">
        <v>68</v>
      </c>
      <c r="C655" s="58" t="s">
        <v>72</v>
      </c>
      <c r="D655" s="58">
        <v>3269275</v>
      </c>
      <c r="E655" s="58">
        <v>2</v>
      </c>
      <c r="F655" s="58" t="s">
        <v>59</v>
      </c>
      <c r="G655" s="58">
        <v>7.0000000000000007E-2</v>
      </c>
      <c r="H655" s="58">
        <v>0.14000000000000001</v>
      </c>
      <c r="I655" s="2">
        <v>1.1000000000000001</v>
      </c>
      <c r="J655" s="58" t="s">
        <v>726</v>
      </c>
      <c r="K655" s="58"/>
      <c r="L655" s="58"/>
      <c r="M655" s="58">
        <v>81301454</v>
      </c>
      <c r="N655" s="2"/>
    </row>
    <row r="656" spans="2:14" ht="10.8" customHeight="1" x14ac:dyDescent="0.3">
      <c r="B656" s="58"/>
      <c r="C656" s="58"/>
      <c r="D656" s="58"/>
      <c r="E656" s="58"/>
      <c r="F656" s="58"/>
      <c r="G656" s="58"/>
      <c r="H656" s="58"/>
      <c r="I656" s="2" t="s">
        <v>61</v>
      </c>
      <c r="J656" s="58"/>
      <c r="K656" s="58"/>
      <c r="L656" s="58"/>
      <c r="M656" s="58"/>
      <c r="N656" s="2"/>
    </row>
    <row r="657" spans="1:14" ht="18" customHeight="1" x14ac:dyDescent="0.3">
      <c r="B657" s="58" t="s">
        <v>68</v>
      </c>
      <c r="C657" s="58" t="s">
        <v>434</v>
      </c>
      <c r="D657" s="58">
        <v>5010044002958</v>
      </c>
      <c r="E657" s="58">
        <v>1</v>
      </c>
      <c r="F657" s="58" t="s">
        <v>59</v>
      </c>
      <c r="G657" s="58">
        <v>0.32</v>
      </c>
      <c r="H657" s="58">
        <v>0.32</v>
      </c>
      <c r="I657" s="2">
        <v>1.45</v>
      </c>
      <c r="J657" s="58" t="s">
        <v>829</v>
      </c>
      <c r="K657" s="58"/>
      <c r="L657" s="58"/>
      <c r="M657" s="58">
        <v>63961413</v>
      </c>
      <c r="N657" s="2"/>
    </row>
    <row r="658" spans="1:14" ht="10.8" customHeight="1" x14ac:dyDescent="0.3">
      <c r="B658" s="58"/>
      <c r="C658" s="58"/>
      <c r="D658" s="58"/>
      <c r="E658" s="58"/>
      <c r="F658" s="58"/>
      <c r="G658" s="58"/>
      <c r="H658" s="58"/>
      <c r="I658" s="2" t="s">
        <v>61</v>
      </c>
      <c r="J658" s="58"/>
      <c r="K658" s="58"/>
      <c r="L658" s="58"/>
      <c r="M658" s="58"/>
      <c r="N658" s="2"/>
    </row>
    <row r="659" spans="1:14" ht="10.8" customHeight="1" x14ac:dyDescent="0.3">
      <c r="B659" s="58" t="s">
        <v>68</v>
      </c>
      <c r="C659" s="58" t="s">
        <v>75</v>
      </c>
      <c r="D659" s="58">
        <v>3277621</v>
      </c>
      <c r="E659" s="58">
        <v>2</v>
      </c>
      <c r="F659" s="58" t="s">
        <v>59</v>
      </c>
      <c r="G659" s="58">
        <v>0.08</v>
      </c>
      <c r="H659" s="58">
        <v>0.15</v>
      </c>
      <c r="I659" s="2">
        <v>1.1000000000000001</v>
      </c>
      <c r="J659" s="58" t="s">
        <v>787</v>
      </c>
      <c r="K659" s="58"/>
      <c r="L659" s="58"/>
      <c r="M659" s="58">
        <v>83688234</v>
      </c>
      <c r="N659" s="2"/>
    </row>
    <row r="660" spans="1:14" ht="10.8" customHeight="1" x14ac:dyDescent="0.3">
      <c r="B660" s="58"/>
      <c r="C660" s="58"/>
      <c r="D660" s="58"/>
      <c r="E660" s="58"/>
      <c r="F660" s="58"/>
      <c r="G660" s="58"/>
      <c r="H660" s="58"/>
      <c r="I660" s="2" t="s">
        <v>61</v>
      </c>
      <c r="J660" s="58"/>
      <c r="K660" s="58"/>
      <c r="L660" s="58"/>
      <c r="M660" s="58"/>
      <c r="N660" s="2"/>
    </row>
    <row r="661" spans="1:14" ht="18" customHeight="1" x14ac:dyDescent="0.3">
      <c r="B661" s="58" t="s">
        <v>68</v>
      </c>
      <c r="C661" s="58" t="s">
        <v>463</v>
      </c>
      <c r="D661" s="58">
        <v>5010044004112</v>
      </c>
      <c r="E661" s="58">
        <v>1</v>
      </c>
      <c r="F661" s="58" t="s">
        <v>59</v>
      </c>
      <c r="G661" s="58">
        <v>0.35</v>
      </c>
      <c r="H661" s="58">
        <v>0.35</v>
      </c>
      <c r="I661" s="2">
        <v>1.65</v>
      </c>
      <c r="J661" s="58" t="s">
        <v>863</v>
      </c>
      <c r="K661" s="58"/>
      <c r="L661" s="58"/>
      <c r="M661" s="58">
        <v>67552776</v>
      </c>
      <c r="N661" s="2"/>
    </row>
    <row r="662" spans="1:14" ht="10.8" customHeight="1" x14ac:dyDescent="0.3">
      <c r="B662" s="58"/>
      <c r="C662" s="58"/>
      <c r="D662" s="58"/>
      <c r="E662" s="58"/>
      <c r="F662" s="58"/>
      <c r="G662" s="58"/>
      <c r="H662" s="58"/>
      <c r="I662" s="2" t="s">
        <v>61</v>
      </c>
      <c r="J662" s="58"/>
      <c r="K662" s="58"/>
      <c r="L662" s="58"/>
      <c r="M662" s="58"/>
      <c r="N662" s="2"/>
    </row>
    <row r="663" spans="1:14" ht="18" customHeight="1" x14ac:dyDescent="0.3">
      <c r="B663" s="58" t="s">
        <v>124</v>
      </c>
      <c r="C663" s="58" t="s">
        <v>531</v>
      </c>
      <c r="D663" s="58">
        <v>5024393000114</v>
      </c>
      <c r="E663" s="58">
        <v>14</v>
      </c>
      <c r="F663" s="58" t="s">
        <v>59</v>
      </c>
      <c r="G663" s="58">
        <v>0.38</v>
      </c>
      <c r="H663" s="58">
        <v>5.32</v>
      </c>
      <c r="I663" s="2">
        <v>3.4</v>
      </c>
      <c r="J663" s="58" t="s">
        <v>937</v>
      </c>
      <c r="K663" s="58"/>
      <c r="L663" s="58"/>
      <c r="M663" s="58">
        <v>85749851</v>
      </c>
      <c r="N663" s="2"/>
    </row>
    <row r="664" spans="1:14" ht="10.8" customHeight="1" x14ac:dyDescent="0.3">
      <c r="B664" s="58"/>
      <c r="C664" s="58"/>
      <c r="D664" s="58"/>
      <c r="E664" s="58"/>
      <c r="F664" s="58"/>
      <c r="G664" s="58"/>
      <c r="H664" s="58"/>
      <c r="I664" s="2" t="s">
        <v>61</v>
      </c>
      <c r="J664" s="58"/>
      <c r="K664" s="58"/>
      <c r="L664" s="58"/>
      <c r="M664" s="58"/>
      <c r="N664" s="2"/>
    </row>
    <row r="665" spans="1:14" ht="18" customHeight="1" x14ac:dyDescent="0.3">
      <c r="B665" s="58" t="s">
        <v>81</v>
      </c>
      <c r="C665" s="58" t="s">
        <v>938</v>
      </c>
      <c r="D665" s="58">
        <v>5000168035345</v>
      </c>
      <c r="E665" s="58">
        <v>3</v>
      </c>
      <c r="F665" s="58" t="s">
        <v>59</v>
      </c>
      <c r="G665" s="58">
        <v>0.14000000000000001</v>
      </c>
      <c r="H665" s="58">
        <v>0.41</v>
      </c>
      <c r="I665" s="2">
        <v>2</v>
      </c>
      <c r="J665" s="58" t="s">
        <v>772</v>
      </c>
      <c r="K665" s="58"/>
      <c r="L665" s="58"/>
      <c r="M665" s="58">
        <v>91058191</v>
      </c>
      <c r="N665" s="2"/>
    </row>
    <row r="666" spans="1:14" ht="10.8" customHeight="1" x14ac:dyDescent="0.3">
      <c r="B666" s="58"/>
      <c r="C666" s="58"/>
      <c r="D666" s="58"/>
      <c r="E666" s="58"/>
      <c r="F666" s="58"/>
      <c r="G666" s="58"/>
      <c r="H666" s="58"/>
      <c r="I666" s="2" t="s">
        <v>61</v>
      </c>
      <c r="J666" s="58"/>
      <c r="K666" s="58"/>
      <c r="L666" s="58"/>
      <c r="M666" s="58"/>
      <c r="N666" s="2"/>
    </row>
    <row r="667" spans="1:14" ht="10.8" customHeight="1" x14ac:dyDescent="0.3">
      <c r="A667" s="3">
        <v>45456</v>
      </c>
      <c r="B667" s="58" t="s">
        <v>57</v>
      </c>
      <c r="C667" s="58" t="s">
        <v>939</v>
      </c>
      <c r="D667" s="58">
        <v>3268674</v>
      </c>
      <c r="E667" s="58">
        <v>2</v>
      </c>
      <c r="F667" s="58" t="s">
        <v>59</v>
      </c>
      <c r="G667" s="58">
        <v>0.02</v>
      </c>
      <c r="H667" s="58">
        <v>0.04</v>
      </c>
      <c r="I667" s="2">
        <v>0.85</v>
      </c>
      <c r="J667" s="58" t="s">
        <v>710</v>
      </c>
      <c r="K667" s="58"/>
      <c r="L667" s="58"/>
      <c r="M667" s="58">
        <v>81203720</v>
      </c>
      <c r="N667" s="2"/>
    </row>
    <row r="668" spans="1:14" ht="10.8" customHeight="1" x14ac:dyDescent="0.3">
      <c r="B668" s="58"/>
      <c r="C668" s="58"/>
      <c r="D668" s="58"/>
      <c r="E668" s="58"/>
      <c r="F668" s="58"/>
      <c r="G668" s="58"/>
      <c r="H668" s="58"/>
      <c r="I668" s="2" t="s">
        <v>61</v>
      </c>
      <c r="J668" s="58"/>
      <c r="K668" s="58"/>
      <c r="L668" s="58"/>
      <c r="M668" s="58"/>
      <c r="N668" s="2"/>
    </row>
    <row r="669" spans="1:14" ht="10.8" customHeight="1" x14ac:dyDescent="0.3">
      <c r="B669" s="58" t="s">
        <v>57</v>
      </c>
      <c r="C669" s="58" t="s">
        <v>940</v>
      </c>
      <c r="D669" s="58">
        <v>10066133</v>
      </c>
      <c r="E669" s="58">
        <v>1</v>
      </c>
      <c r="F669" s="58" t="s">
        <v>59</v>
      </c>
      <c r="G669" s="58">
        <v>0.53</v>
      </c>
      <c r="H669" s="58">
        <v>0.53</v>
      </c>
      <c r="I669" s="2">
        <v>2.2000000000000002</v>
      </c>
      <c r="J669" s="58" t="s">
        <v>726</v>
      </c>
      <c r="K669" s="58"/>
      <c r="L669" s="58"/>
      <c r="M669" s="58">
        <v>57756130</v>
      </c>
      <c r="N669" s="2"/>
    </row>
    <row r="670" spans="1:14" ht="10.8" customHeight="1" x14ac:dyDescent="0.3">
      <c r="B670" s="58"/>
      <c r="C670" s="58"/>
      <c r="D670" s="58"/>
      <c r="E670" s="58"/>
      <c r="F670" s="58"/>
      <c r="G670" s="58"/>
      <c r="H670" s="58"/>
      <c r="I670" s="2" t="s">
        <v>61</v>
      </c>
      <c r="J670" s="58"/>
      <c r="K670" s="58"/>
      <c r="L670" s="58"/>
      <c r="M670" s="58"/>
      <c r="N670" s="2"/>
    </row>
    <row r="671" spans="1:14" ht="10.8" customHeight="1" x14ac:dyDescent="0.3">
      <c r="B671" s="58" t="s">
        <v>57</v>
      </c>
      <c r="C671" s="58" t="s">
        <v>435</v>
      </c>
      <c r="D671" s="58">
        <v>10064382</v>
      </c>
      <c r="E671" s="58">
        <v>3</v>
      </c>
      <c r="F671" s="58" t="s">
        <v>59</v>
      </c>
      <c r="G671" s="58">
        <v>0.54</v>
      </c>
      <c r="H671" s="58">
        <v>1.62</v>
      </c>
      <c r="I671" s="2">
        <v>2.1</v>
      </c>
      <c r="J671" s="58" t="s">
        <v>941</v>
      </c>
      <c r="K671" s="58"/>
      <c r="L671" s="58"/>
      <c r="M671" s="58">
        <v>56255350</v>
      </c>
      <c r="N671" s="2"/>
    </row>
    <row r="672" spans="1:14" ht="10.8" customHeight="1" x14ac:dyDescent="0.3">
      <c r="B672" s="58"/>
      <c r="C672" s="58"/>
      <c r="D672" s="58"/>
      <c r="E672" s="58"/>
      <c r="F672" s="58"/>
      <c r="G672" s="58"/>
      <c r="H672" s="58"/>
      <c r="I672" s="2" t="s">
        <v>61</v>
      </c>
      <c r="J672" s="58"/>
      <c r="K672" s="58"/>
      <c r="L672" s="58"/>
      <c r="M672" s="58"/>
      <c r="N672" s="2"/>
    </row>
    <row r="673" spans="2:14" ht="10.8" customHeight="1" x14ac:dyDescent="0.3">
      <c r="B673" s="58" t="s">
        <v>57</v>
      </c>
      <c r="C673" s="58" t="s">
        <v>381</v>
      </c>
      <c r="D673" s="58">
        <v>3043868</v>
      </c>
      <c r="E673" s="58">
        <v>1</v>
      </c>
      <c r="F673" s="58" t="s">
        <v>59</v>
      </c>
      <c r="G673" s="58">
        <v>0.56999999999999995</v>
      </c>
      <c r="H673" s="58">
        <v>0.56999999999999995</v>
      </c>
      <c r="I673" s="2">
        <v>0.9</v>
      </c>
      <c r="J673" s="58" t="s">
        <v>791</v>
      </c>
      <c r="K673" s="58"/>
      <c r="L673" s="58"/>
      <c r="M673" s="58">
        <v>57435913</v>
      </c>
      <c r="N673" s="2"/>
    </row>
    <row r="674" spans="2:14" ht="10.8" customHeight="1" x14ac:dyDescent="0.3">
      <c r="B674" s="58"/>
      <c r="C674" s="58"/>
      <c r="D674" s="58"/>
      <c r="E674" s="58"/>
      <c r="F674" s="58"/>
      <c r="G674" s="58"/>
      <c r="H674" s="58"/>
      <c r="I674" s="2" t="s">
        <v>61</v>
      </c>
      <c r="J674" s="58"/>
      <c r="K674" s="58"/>
      <c r="L674" s="58"/>
      <c r="M674" s="58"/>
      <c r="N674" s="2"/>
    </row>
    <row r="675" spans="2:14" ht="18" customHeight="1" x14ac:dyDescent="0.3">
      <c r="B675" s="58" t="s">
        <v>57</v>
      </c>
      <c r="C675" s="58" t="s">
        <v>411</v>
      </c>
      <c r="D675" s="58">
        <v>3049488</v>
      </c>
      <c r="E675" s="58">
        <v>181</v>
      </c>
      <c r="F675" s="58" t="s">
        <v>59</v>
      </c>
      <c r="G675" s="58">
        <v>0.23</v>
      </c>
      <c r="H675" s="58">
        <v>41.09</v>
      </c>
      <c r="I675" s="2">
        <v>0.27</v>
      </c>
      <c r="J675" s="58" t="s">
        <v>942</v>
      </c>
      <c r="K675" s="58"/>
      <c r="L675" s="58"/>
      <c r="M675" s="58">
        <v>54739758</v>
      </c>
      <c r="N675" s="2"/>
    </row>
    <row r="676" spans="2:14" ht="10.8" customHeight="1" x14ac:dyDescent="0.3">
      <c r="B676" s="58"/>
      <c r="C676" s="58"/>
      <c r="D676" s="58"/>
      <c r="E676" s="58"/>
      <c r="F676" s="58"/>
      <c r="G676" s="58"/>
      <c r="H676" s="58"/>
      <c r="I676" s="2" t="s">
        <v>61</v>
      </c>
      <c r="J676" s="58"/>
      <c r="K676" s="58"/>
      <c r="L676" s="58"/>
      <c r="M676" s="58"/>
      <c r="N676" s="2"/>
    </row>
    <row r="677" spans="2:14" ht="10.8" customHeight="1" x14ac:dyDescent="0.3">
      <c r="B677" s="58" t="s">
        <v>57</v>
      </c>
      <c r="C677" s="58" t="s">
        <v>379</v>
      </c>
      <c r="D677" s="58">
        <v>3274743</v>
      </c>
      <c r="E677" s="58">
        <v>1</v>
      </c>
      <c r="F677" s="58" t="s">
        <v>59</v>
      </c>
      <c r="G677" s="58">
        <v>0.47</v>
      </c>
      <c r="H677" s="58">
        <v>0.47</v>
      </c>
      <c r="I677" s="2">
        <v>1.6</v>
      </c>
      <c r="J677" s="58" t="s">
        <v>825</v>
      </c>
      <c r="K677" s="58"/>
      <c r="L677" s="58"/>
      <c r="M677" s="58">
        <v>82873074</v>
      </c>
      <c r="N677" s="2"/>
    </row>
    <row r="678" spans="2:14" ht="10.8" customHeight="1" x14ac:dyDescent="0.3">
      <c r="B678" s="58"/>
      <c r="C678" s="58"/>
      <c r="D678" s="58"/>
      <c r="E678" s="58"/>
      <c r="F678" s="58"/>
      <c r="G678" s="58"/>
      <c r="H678" s="58"/>
      <c r="I678" s="2" t="s">
        <v>61</v>
      </c>
      <c r="J678" s="58"/>
      <c r="K678" s="58"/>
      <c r="L678" s="58"/>
      <c r="M678" s="58"/>
      <c r="N678" s="2"/>
    </row>
    <row r="679" spans="2:14" ht="10.8" customHeight="1" x14ac:dyDescent="0.3">
      <c r="B679" s="58" t="s">
        <v>57</v>
      </c>
      <c r="C679" s="58" t="s">
        <v>359</v>
      </c>
      <c r="D679" s="58">
        <v>3326572</v>
      </c>
      <c r="E679" s="58">
        <v>2</v>
      </c>
      <c r="F679" s="58" t="s">
        <v>59</v>
      </c>
      <c r="G679" s="58">
        <v>0.28999999999999998</v>
      </c>
      <c r="H679" s="58">
        <v>0.57999999999999996</v>
      </c>
      <c r="I679" s="2">
        <v>1.45</v>
      </c>
      <c r="J679" s="58" t="s">
        <v>918</v>
      </c>
      <c r="K679" s="58"/>
      <c r="L679" s="58"/>
      <c r="M679" s="58">
        <v>87740805</v>
      </c>
      <c r="N679" s="2"/>
    </row>
    <row r="680" spans="2:14" ht="10.8" customHeight="1" x14ac:dyDescent="0.3">
      <c r="B680" s="58"/>
      <c r="C680" s="58"/>
      <c r="D680" s="58"/>
      <c r="E680" s="58"/>
      <c r="F680" s="58"/>
      <c r="G680" s="58"/>
      <c r="H680" s="58"/>
      <c r="I680" s="2" t="s">
        <v>61</v>
      </c>
      <c r="J680" s="58"/>
      <c r="K680" s="58"/>
      <c r="L680" s="58"/>
      <c r="M680" s="58"/>
      <c r="N680" s="2"/>
    </row>
    <row r="681" spans="2:14" ht="10.8" customHeight="1" x14ac:dyDescent="0.3">
      <c r="B681" s="58" t="s">
        <v>57</v>
      </c>
      <c r="C681" s="58" t="s">
        <v>543</v>
      </c>
      <c r="D681" s="58">
        <v>10051986</v>
      </c>
      <c r="E681" s="58">
        <v>1</v>
      </c>
      <c r="F681" s="58" t="s">
        <v>59</v>
      </c>
      <c r="G681" s="58">
        <v>1.22</v>
      </c>
      <c r="H681" s="58">
        <v>1.22</v>
      </c>
      <c r="I681" s="2">
        <v>0.99</v>
      </c>
      <c r="J681" s="58" t="s">
        <v>728</v>
      </c>
      <c r="K681" s="58"/>
      <c r="L681" s="58"/>
      <c r="M681" s="58">
        <v>57747642</v>
      </c>
      <c r="N681" s="2"/>
    </row>
    <row r="682" spans="2:14" ht="10.8" customHeight="1" x14ac:dyDescent="0.3">
      <c r="B682" s="58"/>
      <c r="C682" s="58"/>
      <c r="D682" s="58"/>
      <c r="E682" s="58"/>
      <c r="F682" s="58"/>
      <c r="G682" s="58"/>
      <c r="H682" s="58"/>
      <c r="I682" s="2" t="s">
        <v>61</v>
      </c>
      <c r="J682" s="58"/>
      <c r="K682" s="58"/>
      <c r="L682" s="58"/>
      <c r="M682" s="58"/>
      <c r="N682" s="2"/>
    </row>
    <row r="683" spans="2:14" ht="18" customHeight="1" x14ac:dyDescent="0.3">
      <c r="B683" s="58" t="s">
        <v>68</v>
      </c>
      <c r="C683" s="58" t="s">
        <v>483</v>
      </c>
      <c r="D683" s="58">
        <v>5000119903655</v>
      </c>
      <c r="E683" s="58">
        <v>1</v>
      </c>
      <c r="F683" s="58" t="s">
        <v>59</v>
      </c>
      <c r="G683" s="58">
        <v>0.23</v>
      </c>
      <c r="H683" s="58">
        <v>0.23</v>
      </c>
      <c r="I683" s="2">
        <v>0.8</v>
      </c>
      <c r="J683" s="58" t="s">
        <v>791</v>
      </c>
      <c r="K683" s="58"/>
      <c r="L683" s="58"/>
      <c r="M683" s="58">
        <v>51272256</v>
      </c>
      <c r="N683" s="2"/>
    </row>
    <row r="684" spans="2:14" ht="10.8" customHeight="1" x14ac:dyDescent="0.3">
      <c r="B684" s="58"/>
      <c r="C684" s="58"/>
      <c r="D684" s="58"/>
      <c r="E684" s="58"/>
      <c r="F684" s="58"/>
      <c r="G684" s="58"/>
      <c r="H684" s="58"/>
      <c r="I684" s="2" t="s">
        <v>61</v>
      </c>
      <c r="J684" s="58"/>
      <c r="K684" s="58"/>
      <c r="L684" s="58"/>
      <c r="M684" s="58"/>
      <c r="N684" s="2"/>
    </row>
    <row r="685" spans="2:14" ht="18" customHeight="1" x14ac:dyDescent="0.3">
      <c r="B685" s="58" t="s">
        <v>68</v>
      </c>
      <c r="C685" s="58" t="s">
        <v>438</v>
      </c>
      <c r="D685" s="58">
        <v>5057753932664</v>
      </c>
      <c r="E685" s="58">
        <v>1</v>
      </c>
      <c r="F685" s="58" t="s">
        <v>59</v>
      </c>
      <c r="G685" s="58">
        <v>0.26</v>
      </c>
      <c r="H685" s="58">
        <v>0.26</v>
      </c>
      <c r="I685" s="2">
        <v>0.99</v>
      </c>
      <c r="J685" s="58" t="s">
        <v>789</v>
      </c>
      <c r="K685" s="58"/>
      <c r="L685" s="58"/>
      <c r="M685" s="58">
        <v>87229421</v>
      </c>
      <c r="N685" s="2"/>
    </row>
    <row r="686" spans="2:14" ht="10.8" customHeight="1" x14ac:dyDescent="0.3">
      <c r="B686" s="58"/>
      <c r="C686" s="58"/>
      <c r="D686" s="58"/>
      <c r="E686" s="58"/>
      <c r="F686" s="58"/>
      <c r="G686" s="58"/>
      <c r="H686" s="58"/>
      <c r="I686" s="2" t="s">
        <v>61</v>
      </c>
      <c r="J686" s="58"/>
      <c r="K686" s="58"/>
      <c r="L686" s="58"/>
      <c r="M686" s="58"/>
      <c r="N686" s="2"/>
    </row>
    <row r="687" spans="2:14" ht="18" customHeight="1" x14ac:dyDescent="0.3">
      <c r="B687" s="58" t="s">
        <v>68</v>
      </c>
      <c r="C687" s="58" t="s">
        <v>184</v>
      </c>
      <c r="D687" s="58">
        <v>5052003232372</v>
      </c>
      <c r="E687" s="58">
        <v>3</v>
      </c>
      <c r="F687" s="58" t="s">
        <v>59</v>
      </c>
      <c r="G687" s="58">
        <v>0.23</v>
      </c>
      <c r="H687" s="58">
        <v>0.68</v>
      </c>
      <c r="I687" s="2">
        <v>0.8</v>
      </c>
      <c r="J687" s="58" t="s">
        <v>766</v>
      </c>
      <c r="K687" s="58"/>
      <c r="L687" s="58"/>
      <c r="M687" s="58">
        <v>60100332</v>
      </c>
      <c r="N687" s="2"/>
    </row>
    <row r="688" spans="2:14" ht="10.8" customHeight="1" x14ac:dyDescent="0.3">
      <c r="B688" s="58"/>
      <c r="C688" s="58"/>
      <c r="D688" s="58"/>
      <c r="E688" s="58"/>
      <c r="F688" s="58"/>
      <c r="G688" s="58"/>
      <c r="H688" s="58"/>
      <c r="I688" s="2" t="s">
        <v>61</v>
      </c>
      <c r="J688" s="58"/>
      <c r="K688" s="58"/>
      <c r="L688" s="58"/>
      <c r="M688" s="58"/>
      <c r="N688" s="2"/>
    </row>
    <row r="689" spans="2:14" ht="18" customHeight="1" x14ac:dyDescent="0.3">
      <c r="B689" s="58" t="s">
        <v>68</v>
      </c>
      <c r="C689" s="58" t="s">
        <v>366</v>
      </c>
      <c r="D689" s="58">
        <v>5059697252921</v>
      </c>
      <c r="E689" s="58">
        <v>1</v>
      </c>
      <c r="F689" s="58" t="s">
        <v>59</v>
      </c>
      <c r="G689" s="58">
        <v>0.42</v>
      </c>
      <c r="H689" s="58">
        <v>0.42</v>
      </c>
      <c r="I689" s="2">
        <v>2.2999999999999998</v>
      </c>
      <c r="J689" s="58" t="s">
        <v>855</v>
      </c>
      <c r="K689" s="58"/>
      <c r="L689" s="58"/>
      <c r="M689" s="58">
        <v>90611800</v>
      </c>
      <c r="N689" s="2"/>
    </row>
    <row r="690" spans="2:14" ht="10.8" customHeight="1" x14ac:dyDescent="0.3">
      <c r="B690" s="58"/>
      <c r="C690" s="58"/>
      <c r="D690" s="58"/>
      <c r="E690" s="58"/>
      <c r="F690" s="58"/>
      <c r="G690" s="58"/>
      <c r="H690" s="58"/>
      <c r="I690" s="2" t="s">
        <v>61</v>
      </c>
      <c r="J690" s="58"/>
      <c r="K690" s="58"/>
      <c r="L690" s="58"/>
      <c r="M690" s="58"/>
      <c r="N690" s="2"/>
    </row>
    <row r="691" spans="2:14" ht="18" customHeight="1" x14ac:dyDescent="0.3">
      <c r="B691" s="58" t="s">
        <v>83</v>
      </c>
      <c r="C691" s="58" t="s">
        <v>234</v>
      </c>
      <c r="D691" s="58">
        <v>5053526262983</v>
      </c>
      <c r="E691" s="58">
        <v>3</v>
      </c>
      <c r="F691" s="58" t="s">
        <v>59</v>
      </c>
      <c r="G691" s="58">
        <v>0.12</v>
      </c>
      <c r="H691" s="58">
        <v>0.36</v>
      </c>
      <c r="I691" s="2">
        <v>0.9</v>
      </c>
      <c r="J691" s="58" t="s">
        <v>766</v>
      </c>
      <c r="K691" s="58"/>
      <c r="L691" s="58"/>
      <c r="M691" s="58">
        <v>75174710</v>
      </c>
      <c r="N691" s="2"/>
    </row>
    <row r="692" spans="2:14" ht="10.8" customHeight="1" x14ac:dyDescent="0.3">
      <c r="B692" s="58"/>
      <c r="C692" s="58"/>
      <c r="D692" s="58"/>
      <c r="E692" s="58"/>
      <c r="F692" s="58"/>
      <c r="G692" s="58"/>
      <c r="H692" s="58"/>
      <c r="I692" s="2" t="s">
        <v>61</v>
      </c>
      <c r="J692" s="58"/>
      <c r="K692" s="58"/>
      <c r="L692" s="58"/>
      <c r="M692" s="58"/>
      <c r="N692" s="2"/>
    </row>
    <row r="693" spans="2:14" ht="18" customHeight="1" x14ac:dyDescent="0.3">
      <c r="B693" s="58" t="s">
        <v>83</v>
      </c>
      <c r="C693" s="58" t="s">
        <v>308</v>
      </c>
      <c r="D693" s="58">
        <v>5057753894634</v>
      </c>
      <c r="E693" s="58">
        <v>2</v>
      </c>
      <c r="F693" s="58" t="s">
        <v>59</v>
      </c>
      <c r="G693" s="58">
        <v>0.27</v>
      </c>
      <c r="H693" s="58">
        <v>0.54</v>
      </c>
      <c r="I693" s="2">
        <v>3.25</v>
      </c>
      <c r="J693" s="58" t="s">
        <v>772</v>
      </c>
      <c r="K693" s="58"/>
      <c r="L693" s="58"/>
      <c r="M693" s="58">
        <v>87898405</v>
      </c>
      <c r="N693" s="2"/>
    </row>
    <row r="694" spans="2:14" ht="10.8" customHeight="1" x14ac:dyDescent="0.3">
      <c r="B694" s="58"/>
      <c r="C694" s="58"/>
      <c r="D694" s="58"/>
      <c r="E694" s="58"/>
      <c r="F694" s="58"/>
      <c r="G694" s="58"/>
      <c r="H694" s="58"/>
      <c r="I694" s="2" t="s">
        <v>61</v>
      </c>
      <c r="J694" s="58"/>
      <c r="K694" s="58"/>
      <c r="L694" s="58"/>
      <c r="M694" s="58"/>
      <c r="N694" s="2"/>
    </row>
    <row r="695" spans="2:14" ht="18" customHeight="1" x14ac:dyDescent="0.3">
      <c r="B695" s="58" t="s">
        <v>83</v>
      </c>
      <c r="C695" s="58" t="s">
        <v>943</v>
      </c>
      <c r="D695" s="58">
        <v>5201054017418</v>
      </c>
      <c r="E695" s="58">
        <v>3</v>
      </c>
      <c r="F695" s="58" t="s">
        <v>59</v>
      </c>
      <c r="G695" s="58">
        <v>0.48</v>
      </c>
      <c r="H695" s="58">
        <v>1.45</v>
      </c>
      <c r="I695" s="2">
        <v>3.75</v>
      </c>
      <c r="J695" s="58" t="s">
        <v>944</v>
      </c>
      <c r="K695" s="58"/>
      <c r="L695" s="58"/>
      <c r="M695" s="58">
        <v>89930402</v>
      </c>
      <c r="N695" s="2"/>
    </row>
    <row r="696" spans="2:14" ht="10.8" customHeight="1" x14ac:dyDescent="0.3">
      <c r="B696" s="58"/>
      <c r="C696" s="58"/>
      <c r="D696" s="58"/>
      <c r="E696" s="58"/>
      <c r="F696" s="58"/>
      <c r="G696" s="58"/>
      <c r="H696" s="58"/>
      <c r="I696" s="2" t="s">
        <v>61</v>
      </c>
      <c r="J696" s="58"/>
      <c r="K696" s="58"/>
      <c r="L696" s="58"/>
      <c r="M696" s="58"/>
      <c r="N696" s="2"/>
    </row>
    <row r="697" spans="2:14" ht="18" customHeight="1" x14ac:dyDescent="0.3">
      <c r="B697" s="58" t="s">
        <v>83</v>
      </c>
      <c r="C697" s="58" t="s">
        <v>505</v>
      </c>
      <c r="D697" s="58">
        <v>5022240016103</v>
      </c>
      <c r="E697" s="58">
        <v>3</v>
      </c>
      <c r="F697" s="58" t="s">
        <v>59</v>
      </c>
      <c r="G697" s="58">
        <v>0.14000000000000001</v>
      </c>
      <c r="H697" s="58">
        <v>0.42</v>
      </c>
      <c r="I697" s="2">
        <v>2.5</v>
      </c>
      <c r="J697" s="58" t="s">
        <v>778</v>
      </c>
      <c r="K697" s="58"/>
      <c r="L697" s="58"/>
      <c r="M697" s="58">
        <v>92264336</v>
      </c>
      <c r="N697" s="2"/>
    </row>
    <row r="698" spans="2:14" ht="10.8" customHeight="1" x14ac:dyDescent="0.3">
      <c r="B698" s="58"/>
      <c r="C698" s="58"/>
      <c r="D698" s="58"/>
      <c r="E698" s="58"/>
      <c r="F698" s="58"/>
      <c r="G698" s="58"/>
      <c r="H698" s="58"/>
      <c r="I698" s="2" t="s">
        <v>61</v>
      </c>
      <c r="J698" s="58"/>
      <c r="K698" s="58"/>
      <c r="L698" s="58"/>
      <c r="M698" s="58"/>
      <c r="N698" s="2"/>
    </row>
    <row r="699" spans="2:14" ht="18" customHeight="1" x14ac:dyDescent="0.3">
      <c r="B699" s="58" t="s">
        <v>83</v>
      </c>
      <c r="C699" s="58" t="s">
        <v>220</v>
      </c>
      <c r="D699" s="58">
        <v>5411188116615</v>
      </c>
      <c r="E699" s="58">
        <v>1</v>
      </c>
      <c r="F699" s="58" t="s">
        <v>59</v>
      </c>
      <c r="G699" s="58">
        <v>1.05</v>
      </c>
      <c r="H699" s="58">
        <v>1.05</v>
      </c>
      <c r="I699" s="2">
        <v>2.2999999999999998</v>
      </c>
      <c r="J699" s="58" t="s">
        <v>855</v>
      </c>
      <c r="K699" s="58"/>
      <c r="L699" s="58"/>
      <c r="M699" s="58">
        <v>76274694</v>
      </c>
      <c r="N699" s="2"/>
    </row>
    <row r="700" spans="2:14" ht="10.8" customHeight="1" x14ac:dyDescent="0.3">
      <c r="B700" s="58"/>
      <c r="C700" s="58"/>
      <c r="D700" s="58"/>
      <c r="E700" s="58"/>
      <c r="F700" s="58"/>
      <c r="G700" s="58"/>
      <c r="H700" s="58"/>
      <c r="I700" s="2" t="s">
        <v>61</v>
      </c>
      <c r="J700" s="58"/>
      <c r="K700" s="58"/>
      <c r="L700" s="58"/>
      <c r="M700" s="58"/>
      <c r="N700" s="2"/>
    </row>
    <row r="701" spans="2:14" ht="18" customHeight="1" x14ac:dyDescent="0.3">
      <c r="B701" s="58" t="s">
        <v>83</v>
      </c>
      <c r="C701" s="58" t="s">
        <v>945</v>
      </c>
      <c r="D701" s="58">
        <v>5060963011906</v>
      </c>
      <c r="E701" s="58">
        <v>1</v>
      </c>
      <c r="F701" s="58" t="s">
        <v>59</v>
      </c>
      <c r="G701" s="58">
        <v>0.21</v>
      </c>
      <c r="H701" s="58">
        <v>0.21</v>
      </c>
      <c r="I701" s="2">
        <v>3</v>
      </c>
      <c r="J701" s="58" t="s">
        <v>795</v>
      </c>
      <c r="K701" s="58"/>
      <c r="L701" s="58"/>
      <c r="M701" s="58">
        <v>92607600</v>
      </c>
      <c r="N701" s="2"/>
    </row>
    <row r="702" spans="2:14" ht="10.8" customHeight="1" x14ac:dyDescent="0.3">
      <c r="B702" s="58"/>
      <c r="C702" s="58"/>
      <c r="D702" s="58"/>
      <c r="E702" s="58"/>
      <c r="F702" s="58"/>
      <c r="G702" s="58"/>
      <c r="H702" s="58"/>
      <c r="I702" s="2" t="s">
        <v>61</v>
      </c>
      <c r="J702" s="58"/>
      <c r="K702" s="58"/>
      <c r="L702" s="58"/>
      <c r="M702" s="58"/>
      <c r="N702" s="2"/>
    </row>
    <row r="703" spans="2:14" ht="10.8" customHeight="1" x14ac:dyDescent="0.3">
      <c r="B703" s="58" t="s">
        <v>83</v>
      </c>
      <c r="C703" s="58" t="s">
        <v>548</v>
      </c>
      <c r="D703" s="58">
        <v>3061565</v>
      </c>
      <c r="E703" s="58">
        <v>1</v>
      </c>
      <c r="F703" s="58" t="s">
        <v>59</v>
      </c>
      <c r="G703" s="58">
        <v>0.19</v>
      </c>
      <c r="H703" s="58">
        <v>0.19</v>
      </c>
      <c r="I703" s="2">
        <v>3</v>
      </c>
      <c r="J703" s="58" t="s">
        <v>775</v>
      </c>
      <c r="K703" s="58"/>
      <c r="L703" s="58"/>
      <c r="M703" s="58">
        <v>66869599</v>
      </c>
      <c r="N703" s="2"/>
    </row>
    <row r="704" spans="2:14" ht="10.8" customHeight="1" x14ac:dyDescent="0.3">
      <c r="B704" s="58"/>
      <c r="C704" s="58"/>
      <c r="D704" s="58"/>
      <c r="E704" s="58"/>
      <c r="F704" s="58"/>
      <c r="G704" s="58"/>
      <c r="H704" s="58"/>
      <c r="I704" s="2" t="s">
        <v>61</v>
      </c>
      <c r="J704" s="58"/>
      <c r="K704" s="58"/>
      <c r="L704" s="58"/>
      <c r="M704" s="58"/>
      <c r="N704" s="2"/>
    </row>
    <row r="705" spans="1:14" ht="10.8" customHeight="1" x14ac:dyDescent="0.3">
      <c r="B705" s="58" t="s">
        <v>83</v>
      </c>
      <c r="C705" s="58" t="s">
        <v>517</v>
      </c>
      <c r="D705" s="58">
        <v>3056233</v>
      </c>
      <c r="E705" s="58">
        <v>3</v>
      </c>
      <c r="F705" s="58" t="s">
        <v>59</v>
      </c>
      <c r="G705" s="58">
        <v>0.19</v>
      </c>
      <c r="H705" s="58">
        <v>0.56000000000000005</v>
      </c>
      <c r="I705" s="2">
        <v>2.2000000000000002</v>
      </c>
      <c r="J705" s="58" t="s">
        <v>941</v>
      </c>
      <c r="K705" s="58"/>
      <c r="L705" s="58"/>
      <c r="M705" s="58">
        <v>63875481</v>
      </c>
      <c r="N705" s="2"/>
    </row>
    <row r="706" spans="1:14" ht="10.8" customHeight="1" x14ac:dyDescent="0.3">
      <c r="B706" s="58"/>
      <c r="C706" s="58"/>
      <c r="D706" s="58"/>
      <c r="E706" s="58"/>
      <c r="F706" s="58"/>
      <c r="G706" s="58"/>
      <c r="H706" s="58"/>
      <c r="I706" s="2" t="s">
        <v>61</v>
      </c>
      <c r="J706" s="58"/>
      <c r="K706" s="58"/>
      <c r="L706" s="58"/>
      <c r="M706" s="58"/>
      <c r="N706" s="2"/>
    </row>
    <row r="707" spans="1:14" ht="18" customHeight="1" x14ac:dyDescent="0.3">
      <c r="B707" s="58" t="s">
        <v>83</v>
      </c>
      <c r="C707" s="58" t="s">
        <v>311</v>
      </c>
      <c r="D707" s="58">
        <v>5057753921712</v>
      </c>
      <c r="E707" s="58">
        <v>1</v>
      </c>
      <c r="F707" s="58" t="s">
        <v>59</v>
      </c>
      <c r="G707" s="58">
        <v>0.22</v>
      </c>
      <c r="H707" s="58">
        <v>0.22</v>
      </c>
      <c r="I707" s="2">
        <v>3</v>
      </c>
      <c r="J707" s="58" t="s">
        <v>775</v>
      </c>
      <c r="K707" s="58"/>
      <c r="L707" s="58"/>
      <c r="M707" s="58">
        <v>87868021</v>
      </c>
      <c r="N707" s="2"/>
    </row>
    <row r="708" spans="1:14" ht="10.8" customHeight="1" x14ac:dyDescent="0.3">
      <c r="B708" s="58"/>
      <c r="C708" s="58"/>
      <c r="D708" s="58"/>
      <c r="E708" s="58"/>
      <c r="F708" s="58"/>
      <c r="G708" s="58"/>
      <c r="H708" s="58"/>
      <c r="I708" s="2" t="s">
        <v>61</v>
      </c>
      <c r="J708" s="58"/>
      <c r="K708" s="58"/>
      <c r="L708" s="58"/>
      <c r="M708" s="58"/>
      <c r="N708" s="2"/>
    </row>
    <row r="709" spans="1:14" ht="18" customHeight="1" x14ac:dyDescent="0.3">
      <c r="B709" s="58" t="s">
        <v>83</v>
      </c>
      <c r="C709" s="58" t="s">
        <v>875</v>
      </c>
      <c r="D709" s="58">
        <v>5000436589419</v>
      </c>
      <c r="E709" s="58">
        <v>1</v>
      </c>
      <c r="F709" s="58" t="s">
        <v>59</v>
      </c>
      <c r="G709" s="58">
        <v>2.38</v>
      </c>
      <c r="H709" s="58">
        <v>2.38</v>
      </c>
      <c r="I709" s="2">
        <v>1.55</v>
      </c>
      <c r="J709" s="58" t="s">
        <v>842</v>
      </c>
      <c r="K709" s="58"/>
      <c r="L709" s="58"/>
      <c r="M709" s="58">
        <v>54550971</v>
      </c>
      <c r="N709" s="2"/>
    </row>
    <row r="710" spans="1:14" ht="10.8" customHeight="1" x14ac:dyDescent="0.3">
      <c r="B710" s="58"/>
      <c r="C710" s="58"/>
      <c r="D710" s="58"/>
      <c r="E710" s="58"/>
      <c r="F710" s="58"/>
      <c r="G710" s="58"/>
      <c r="H710" s="58"/>
      <c r="I710" s="2" t="s">
        <v>61</v>
      </c>
      <c r="J710" s="58"/>
      <c r="K710" s="58"/>
      <c r="L710" s="58"/>
      <c r="M710" s="58"/>
      <c r="N710" s="2"/>
    </row>
    <row r="711" spans="1:14" ht="18" customHeight="1" x14ac:dyDescent="0.3">
      <c r="B711" s="58" t="s">
        <v>83</v>
      </c>
      <c r="C711" s="58" t="s">
        <v>160</v>
      </c>
      <c r="D711" s="58">
        <v>5054269268157</v>
      </c>
      <c r="E711" s="58">
        <v>4</v>
      </c>
      <c r="F711" s="58" t="s">
        <v>59</v>
      </c>
      <c r="G711" s="58">
        <v>0.26</v>
      </c>
      <c r="H711" s="58">
        <v>1.03</v>
      </c>
      <c r="I711" s="2">
        <v>2.2000000000000002</v>
      </c>
      <c r="J711" s="58" t="s">
        <v>811</v>
      </c>
      <c r="K711" s="58"/>
      <c r="L711" s="58"/>
      <c r="M711" s="58">
        <v>58748737</v>
      </c>
      <c r="N711" s="2"/>
    </row>
    <row r="712" spans="1:14" ht="10.8" customHeight="1" x14ac:dyDescent="0.3">
      <c r="B712" s="58"/>
      <c r="C712" s="58"/>
      <c r="D712" s="58"/>
      <c r="E712" s="58"/>
      <c r="F712" s="58"/>
      <c r="G712" s="58"/>
      <c r="H712" s="58"/>
      <c r="I712" s="2" t="s">
        <v>61</v>
      </c>
      <c r="J712" s="58"/>
      <c r="K712" s="58"/>
      <c r="L712" s="58"/>
      <c r="M712" s="58"/>
      <c r="N712" s="2"/>
    </row>
    <row r="713" spans="1:14" ht="10.8" customHeight="1" x14ac:dyDescent="0.3">
      <c r="A713" s="3">
        <v>45457</v>
      </c>
      <c r="B713" s="58" t="s">
        <v>68</v>
      </c>
      <c r="C713" s="58" t="s">
        <v>76</v>
      </c>
      <c r="D713" s="58">
        <v>3063330</v>
      </c>
      <c r="E713" s="58">
        <v>1</v>
      </c>
      <c r="F713" s="58" t="s">
        <v>59</v>
      </c>
      <c r="G713" s="58">
        <v>0.08</v>
      </c>
      <c r="H713" s="58">
        <v>0.08</v>
      </c>
      <c r="I713" s="2">
        <v>1.1000000000000001</v>
      </c>
      <c r="J713" s="58" t="s">
        <v>728</v>
      </c>
      <c r="K713" s="58"/>
      <c r="L713" s="58"/>
      <c r="M713" s="58">
        <v>67880462</v>
      </c>
      <c r="N713" s="2"/>
    </row>
    <row r="714" spans="1:14" ht="10.8" customHeight="1" x14ac:dyDescent="0.3">
      <c r="B714" s="58"/>
      <c r="C714" s="58"/>
      <c r="D714" s="58"/>
      <c r="E714" s="58"/>
      <c r="F714" s="58"/>
      <c r="G714" s="58"/>
      <c r="H714" s="58"/>
      <c r="I714" s="2" t="s">
        <v>61</v>
      </c>
      <c r="J714" s="58"/>
      <c r="K714" s="58"/>
      <c r="L714" s="58"/>
      <c r="M714" s="58"/>
      <c r="N714" s="2"/>
    </row>
    <row r="715" spans="1:14" ht="18" customHeight="1" x14ac:dyDescent="0.3">
      <c r="B715" s="58" t="s">
        <v>68</v>
      </c>
      <c r="C715" s="58" t="s">
        <v>415</v>
      </c>
      <c r="D715" s="58">
        <v>5000119155818</v>
      </c>
      <c r="E715" s="58">
        <v>1</v>
      </c>
      <c r="F715" s="58" t="s">
        <v>59</v>
      </c>
      <c r="G715" s="58">
        <v>0.38</v>
      </c>
      <c r="H715" s="58">
        <v>0.38</v>
      </c>
      <c r="I715" s="2">
        <v>2.25</v>
      </c>
      <c r="J715" s="58" t="s">
        <v>833</v>
      </c>
      <c r="K715" s="58"/>
      <c r="L715" s="58"/>
      <c r="M715" s="58">
        <v>50587801</v>
      </c>
      <c r="N715" s="2"/>
    </row>
    <row r="716" spans="1:14" ht="10.8" customHeight="1" x14ac:dyDescent="0.3">
      <c r="B716" s="58"/>
      <c r="C716" s="58"/>
      <c r="D716" s="58"/>
      <c r="E716" s="58"/>
      <c r="F716" s="58"/>
      <c r="G716" s="58"/>
      <c r="H716" s="58"/>
      <c r="I716" s="2" t="s">
        <v>61</v>
      </c>
      <c r="J716" s="58"/>
      <c r="K716" s="58"/>
      <c r="L716" s="58"/>
      <c r="M716" s="58"/>
      <c r="N716" s="2"/>
    </row>
    <row r="717" spans="1:14" ht="18" customHeight="1" x14ac:dyDescent="0.3">
      <c r="B717" s="58" t="s">
        <v>68</v>
      </c>
      <c r="C717" s="58" t="s">
        <v>184</v>
      </c>
      <c r="D717" s="58">
        <v>5052003232372</v>
      </c>
      <c r="E717" s="58">
        <v>1</v>
      </c>
      <c r="F717" s="58" t="s">
        <v>59</v>
      </c>
      <c r="G717" s="58">
        <v>0.23</v>
      </c>
      <c r="H717" s="58">
        <v>0.23</v>
      </c>
      <c r="I717" s="2">
        <v>0.8</v>
      </c>
      <c r="J717" s="58" t="s">
        <v>793</v>
      </c>
      <c r="K717" s="58"/>
      <c r="L717" s="58"/>
      <c r="M717" s="58">
        <v>60100332</v>
      </c>
      <c r="N717" s="2"/>
    </row>
    <row r="718" spans="1:14" ht="10.8" customHeight="1" x14ac:dyDescent="0.3">
      <c r="B718" s="58"/>
      <c r="C718" s="58"/>
      <c r="D718" s="58"/>
      <c r="E718" s="58"/>
      <c r="F718" s="58"/>
      <c r="G718" s="58"/>
      <c r="H718" s="58"/>
      <c r="I718" s="2" t="s">
        <v>61</v>
      </c>
      <c r="J718" s="58"/>
      <c r="K718" s="58"/>
      <c r="L718" s="58"/>
      <c r="M718" s="58"/>
      <c r="N718" s="2"/>
    </row>
    <row r="719" spans="1:14" ht="18" customHeight="1" x14ac:dyDescent="0.3">
      <c r="B719" s="58" t="s">
        <v>68</v>
      </c>
      <c r="C719" s="58" t="s">
        <v>946</v>
      </c>
      <c r="D719" s="58">
        <v>5057967395071</v>
      </c>
      <c r="E719" s="58">
        <v>1</v>
      </c>
      <c r="F719" s="58" t="s">
        <v>59</v>
      </c>
      <c r="G719" s="58">
        <v>0.45</v>
      </c>
      <c r="H719" s="58">
        <v>0.45</v>
      </c>
      <c r="I719" s="2">
        <v>1.8</v>
      </c>
      <c r="J719" s="58" t="s">
        <v>770</v>
      </c>
      <c r="K719" s="58"/>
      <c r="L719" s="58"/>
      <c r="M719" s="58">
        <v>86583946</v>
      </c>
      <c r="N719" s="2"/>
    </row>
    <row r="720" spans="1:14" ht="10.8" customHeight="1" x14ac:dyDescent="0.3">
      <c r="B720" s="58"/>
      <c r="C720" s="58"/>
      <c r="D720" s="58"/>
      <c r="E720" s="58"/>
      <c r="F720" s="58"/>
      <c r="G720" s="58"/>
      <c r="H720" s="58"/>
      <c r="I720" s="2" t="s">
        <v>61</v>
      </c>
      <c r="J720" s="58"/>
      <c r="K720" s="58"/>
      <c r="L720" s="58"/>
      <c r="M720" s="58"/>
      <c r="N720" s="2"/>
    </row>
    <row r="721" spans="2:14" ht="10.8" customHeight="1" x14ac:dyDescent="0.3">
      <c r="B721" s="58" t="s">
        <v>68</v>
      </c>
      <c r="C721" s="58" t="s">
        <v>75</v>
      </c>
      <c r="D721" s="58">
        <v>3277621</v>
      </c>
      <c r="E721" s="58">
        <v>3</v>
      </c>
      <c r="F721" s="58" t="s">
        <v>59</v>
      </c>
      <c r="G721" s="58">
        <v>0.08</v>
      </c>
      <c r="H721" s="58">
        <v>0.23</v>
      </c>
      <c r="I721" s="2">
        <v>1.1000000000000001</v>
      </c>
      <c r="J721" s="58" t="s">
        <v>947</v>
      </c>
      <c r="K721" s="58"/>
      <c r="L721" s="58"/>
      <c r="M721" s="58">
        <v>83688234</v>
      </c>
      <c r="N721" s="2"/>
    </row>
    <row r="722" spans="2:14" ht="10.8" customHeight="1" x14ac:dyDescent="0.3">
      <c r="B722" s="58"/>
      <c r="C722" s="58"/>
      <c r="D722" s="58"/>
      <c r="E722" s="58"/>
      <c r="F722" s="58"/>
      <c r="G722" s="58"/>
      <c r="H722" s="58"/>
      <c r="I722" s="2" t="s">
        <v>61</v>
      </c>
      <c r="J722" s="58"/>
      <c r="K722" s="58"/>
      <c r="L722" s="58"/>
      <c r="M722" s="58"/>
      <c r="N722" s="2"/>
    </row>
    <row r="723" spans="2:14" ht="18" customHeight="1" x14ac:dyDescent="0.3">
      <c r="B723" s="58" t="s">
        <v>68</v>
      </c>
      <c r="C723" s="58" t="s">
        <v>330</v>
      </c>
      <c r="D723" s="58">
        <v>5057967342082</v>
      </c>
      <c r="E723" s="58">
        <v>7</v>
      </c>
      <c r="F723" s="58" t="s">
        <v>59</v>
      </c>
      <c r="G723" s="58">
        <v>0.51</v>
      </c>
      <c r="H723" s="58">
        <v>3.55</v>
      </c>
      <c r="I723" s="2">
        <v>1.3</v>
      </c>
      <c r="J723" s="58" t="s">
        <v>948</v>
      </c>
      <c r="K723" s="58"/>
      <c r="L723" s="58"/>
      <c r="M723" s="58">
        <v>86489079</v>
      </c>
      <c r="N723" s="2"/>
    </row>
    <row r="724" spans="2:14" ht="10.8" customHeight="1" x14ac:dyDescent="0.3">
      <c r="B724" s="58"/>
      <c r="C724" s="58"/>
      <c r="D724" s="58"/>
      <c r="E724" s="58"/>
      <c r="F724" s="58"/>
      <c r="G724" s="58"/>
      <c r="H724" s="58"/>
      <c r="I724" s="2" t="s">
        <v>61</v>
      </c>
      <c r="J724" s="58"/>
      <c r="K724" s="58"/>
      <c r="L724" s="58"/>
      <c r="M724" s="58"/>
      <c r="N724" s="2"/>
    </row>
    <row r="725" spans="2:14" ht="10.8" customHeight="1" x14ac:dyDescent="0.3">
      <c r="B725" s="58" t="s">
        <v>68</v>
      </c>
      <c r="C725" s="58" t="s">
        <v>72</v>
      </c>
      <c r="D725" s="58">
        <v>3269275</v>
      </c>
      <c r="E725" s="58">
        <v>6</v>
      </c>
      <c r="F725" s="58" t="s">
        <v>59</v>
      </c>
      <c r="G725" s="58">
        <v>7.0000000000000007E-2</v>
      </c>
      <c r="H725" s="58">
        <v>0.42</v>
      </c>
      <c r="I725" s="2">
        <v>1.1000000000000001</v>
      </c>
      <c r="J725" s="58" t="s">
        <v>892</v>
      </c>
      <c r="K725" s="58"/>
      <c r="L725" s="58"/>
      <c r="M725" s="58">
        <v>81301454</v>
      </c>
      <c r="N725" s="2"/>
    </row>
    <row r="726" spans="2:14" ht="10.8" customHeight="1" x14ac:dyDescent="0.3">
      <c r="B726" s="58"/>
      <c r="C726" s="58"/>
      <c r="D726" s="58"/>
      <c r="E726" s="58"/>
      <c r="F726" s="58"/>
      <c r="G726" s="58"/>
      <c r="H726" s="58"/>
      <c r="I726" s="2" t="s">
        <v>61</v>
      </c>
      <c r="J726" s="58"/>
      <c r="K726" s="58"/>
      <c r="L726" s="58"/>
      <c r="M726" s="58"/>
      <c r="N726" s="2"/>
    </row>
    <row r="727" spans="2:14" ht="18" customHeight="1" x14ac:dyDescent="0.3">
      <c r="B727" s="58" t="s">
        <v>68</v>
      </c>
      <c r="C727" s="58" t="s">
        <v>483</v>
      </c>
      <c r="D727" s="58">
        <v>5000119903655</v>
      </c>
      <c r="E727" s="58">
        <v>3</v>
      </c>
      <c r="F727" s="58" t="s">
        <v>59</v>
      </c>
      <c r="G727" s="58">
        <v>0.23</v>
      </c>
      <c r="H727" s="58">
        <v>0.68</v>
      </c>
      <c r="I727" s="2">
        <v>0.8</v>
      </c>
      <c r="J727" s="58" t="s">
        <v>787</v>
      </c>
      <c r="K727" s="58"/>
      <c r="L727" s="58"/>
      <c r="M727" s="58">
        <v>51272256</v>
      </c>
      <c r="N727" s="2"/>
    </row>
    <row r="728" spans="2:14" ht="10.8" customHeight="1" x14ac:dyDescent="0.3">
      <c r="B728" s="58"/>
      <c r="C728" s="58"/>
      <c r="D728" s="58"/>
      <c r="E728" s="58"/>
      <c r="F728" s="58"/>
      <c r="G728" s="58"/>
      <c r="H728" s="58"/>
      <c r="I728" s="2" t="s">
        <v>61</v>
      </c>
      <c r="J728" s="58"/>
      <c r="K728" s="58"/>
      <c r="L728" s="58"/>
      <c r="M728" s="58"/>
      <c r="N728" s="2"/>
    </row>
    <row r="729" spans="2:14" ht="18" customHeight="1" x14ac:dyDescent="0.3">
      <c r="B729" s="58" t="s">
        <v>68</v>
      </c>
      <c r="C729" s="58" t="s">
        <v>119</v>
      </c>
      <c r="D729" s="58">
        <v>5059512729744</v>
      </c>
      <c r="E729" s="58">
        <v>1</v>
      </c>
      <c r="F729" s="58" t="s">
        <v>59</v>
      </c>
      <c r="G729" s="58">
        <v>0.39</v>
      </c>
      <c r="H729" s="58">
        <v>0.39</v>
      </c>
      <c r="I729" s="2">
        <v>0.9</v>
      </c>
      <c r="J729" s="58" t="s">
        <v>793</v>
      </c>
      <c r="K729" s="58"/>
      <c r="L729" s="58"/>
      <c r="M729" s="58">
        <v>88887702</v>
      </c>
      <c r="N729" s="2"/>
    </row>
    <row r="730" spans="2:14" ht="10.8" customHeight="1" x14ac:dyDescent="0.3">
      <c r="B730" s="58"/>
      <c r="C730" s="58"/>
      <c r="D730" s="58"/>
      <c r="E730" s="58"/>
      <c r="F730" s="58"/>
      <c r="G730" s="58"/>
      <c r="H730" s="58"/>
      <c r="I730" s="2" t="s">
        <v>61</v>
      </c>
      <c r="J730" s="58"/>
      <c r="K730" s="58"/>
      <c r="L730" s="58"/>
      <c r="M730" s="58"/>
      <c r="N730" s="2"/>
    </row>
    <row r="731" spans="2:14" ht="18" customHeight="1" x14ac:dyDescent="0.3">
      <c r="B731" s="58" t="s">
        <v>68</v>
      </c>
      <c r="C731" s="58" t="s">
        <v>377</v>
      </c>
      <c r="D731" s="58">
        <v>5059697699498</v>
      </c>
      <c r="E731" s="58">
        <v>1</v>
      </c>
      <c r="F731" s="58" t="s">
        <v>59</v>
      </c>
      <c r="G731" s="58">
        <v>0.37</v>
      </c>
      <c r="H731" s="58">
        <v>0.37</v>
      </c>
      <c r="I731" s="2">
        <v>3.5</v>
      </c>
      <c r="J731" s="58" t="s">
        <v>806</v>
      </c>
      <c r="K731" s="58"/>
      <c r="L731" s="58"/>
      <c r="M731" s="58">
        <v>90927260</v>
      </c>
      <c r="N731" s="2"/>
    </row>
    <row r="732" spans="2:14" ht="10.8" customHeight="1" x14ac:dyDescent="0.3">
      <c r="B732" s="58"/>
      <c r="C732" s="58"/>
      <c r="D732" s="58"/>
      <c r="E732" s="58"/>
      <c r="F732" s="58"/>
      <c r="G732" s="58"/>
      <c r="H732" s="58"/>
      <c r="I732" s="2" t="s">
        <v>61</v>
      </c>
      <c r="J732" s="58"/>
      <c r="K732" s="58"/>
      <c r="L732" s="58"/>
      <c r="M732" s="58"/>
      <c r="N732" s="2"/>
    </row>
    <row r="733" spans="2:14" ht="18" customHeight="1" x14ac:dyDescent="0.3">
      <c r="B733" s="58" t="s">
        <v>68</v>
      </c>
      <c r="C733" s="58" t="s">
        <v>103</v>
      </c>
      <c r="D733" s="58">
        <v>5054268240291</v>
      </c>
      <c r="E733" s="58">
        <v>3</v>
      </c>
      <c r="F733" s="58" t="s">
        <v>59</v>
      </c>
      <c r="G733" s="58">
        <v>0.43</v>
      </c>
      <c r="H733" s="58">
        <v>1.28</v>
      </c>
      <c r="I733" s="2">
        <v>2.2999999999999998</v>
      </c>
      <c r="J733" s="58" t="s">
        <v>721</v>
      </c>
      <c r="K733" s="58"/>
      <c r="L733" s="58"/>
      <c r="M733" s="58">
        <v>76539134</v>
      </c>
      <c r="N733" s="2"/>
    </row>
    <row r="734" spans="2:14" ht="10.8" customHeight="1" x14ac:dyDescent="0.3">
      <c r="B734" s="58"/>
      <c r="C734" s="58"/>
      <c r="D734" s="58"/>
      <c r="E734" s="58"/>
      <c r="F734" s="58"/>
      <c r="G734" s="58"/>
      <c r="H734" s="58"/>
      <c r="I734" s="2" t="s">
        <v>61</v>
      </c>
      <c r="J734" s="58"/>
      <c r="K734" s="58"/>
      <c r="L734" s="58"/>
      <c r="M734" s="58"/>
      <c r="N734" s="2"/>
    </row>
    <row r="735" spans="2:14" ht="18" customHeight="1" x14ac:dyDescent="0.3">
      <c r="B735" s="58" t="s">
        <v>68</v>
      </c>
      <c r="C735" s="58" t="s">
        <v>366</v>
      </c>
      <c r="D735" s="58">
        <v>5059697252921</v>
      </c>
      <c r="E735" s="58">
        <v>1</v>
      </c>
      <c r="F735" s="58" t="s">
        <v>59</v>
      </c>
      <c r="G735" s="58">
        <v>0.42</v>
      </c>
      <c r="H735" s="58">
        <v>0.42</v>
      </c>
      <c r="I735" s="2">
        <v>2.2999999999999998</v>
      </c>
      <c r="J735" s="58" t="s">
        <v>855</v>
      </c>
      <c r="K735" s="58"/>
      <c r="L735" s="58"/>
      <c r="M735" s="58">
        <v>90611800</v>
      </c>
      <c r="N735" s="2"/>
    </row>
    <row r="736" spans="2:14" ht="10.8" customHeight="1" x14ac:dyDescent="0.3">
      <c r="B736" s="58"/>
      <c r="C736" s="58"/>
      <c r="D736" s="58"/>
      <c r="E736" s="58"/>
      <c r="F736" s="58"/>
      <c r="G736" s="58"/>
      <c r="H736" s="58"/>
      <c r="I736" s="2" t="s">
        <v>61</v>
      </c>
      <c r="J736" s="58"/>
      <c r="K736" s="58"/>
      <c r="L736" s="58"/>
      <c r="M736" s="58"/>
      <c r="N736" s="2"/>
    </row>
    <row r="737" spans="2:14" ht="10.8" customHeight="1" x14ac:dyDescent="0.3">
      <c r="B737" s="58" t="s">
        <v>83</v>
      </c>
      <c r="C737" s="58" t="s">
        <v>264</v>
      </c>
      <c r="D737" s="58">
        <v>50436705</v>
      </c>
      <c r="E737" s="58">
        <v>1</v>
      </c>
      <c r="F737" s="58" t="s">
        <v>59</v>
      </c>
      <c r="G737" s="58">
        <v>0.19</v>
      </c>
      <c r="H737" s="58">
        <v>0.19</v>
      </c>
      <c r="I737" s="2">
        <v>1.5</v>
      </c>
      <c r="J737" s="58" t="s">
        <v>773</v>
      </c>
      <c r="K737" s="58"/>
      <c r="L737" s="58"/>
      <c r="M737" s="58">
        <v>50349813</v>
      </c>
      <c r="N737" s="2"/>
    </row>
    <row r="738" spans="2:14" ht="10.8" customHeight="1" x14ac:dyDescent="0.3">
      <c r="B738" s="58"/>
      <c r="C738" s="58"/>
      <c r="D738" s="58"/>
      <c r="E738" s="58"/>
      <c r="F738" s="58"/>
      <c r="G738" s="58"/>
      <c r="H738" s="58"/>
      <c r="I738" s="2" t="s">
        <v>61</v>
      </c>
      <c r="J738" s="58"/>
      <c r="K738" s="58"/>
      <c r="L738" s="58"/>
      <c r="M738" s="58"/>
      <c r="N738" s="2"/>
    </row>
    <row r="739" spans="2:14" ht="10.8" customHeight="1" x14ac:dyDescent="0.3">
      <c r="B739" s="58" t="s">
        <v>83</v>
      </c>
      <c r="C739" s="58" t="s">
        <v>158</v>
      </c>
      <c r="D739" s="58">
        <v>3058299</v>
      </c>
      <c r="E739" s="58">
        <v>2</v>
      </c>
      <c r="F739" s="58" t="s">
        <v>59</v>
      </c>
      <c r="G739" s="58">
        <v>0.18</v>
      </c>
      <c r="H739" s="58">
        <v>0.35</v>
      </c>
      <c r="I739" s="2">
        <v>2.2000000000000002</v>
      </c>
      <c r="J739" s="58" t="s">
        <v>786</v>
      </c>
      <c r="K739" s="58"/>
      <c r="L739" s="58"/>
      <c r="M739" s="58">
        <v>52925059</v>
      </c>
      <c r="N739" s="2"/>
    </row>
    <row r="740" spans="2:14" ht="10.8" customHeight="1" x14ac:dyDescent="0.3">
      <c r="B740" s="58"/>
      <c r="C740" s="58"/>
      <c r="D740" s="58"/>
      <c r="E740" s="58"/>
      <c r="F740" s="58"/>
      <c r="G740" s="58"/>
      <c r="H740" s="58"/>
      <c r="I740" s="2" t="s">
        <v>61</v>
      </c>
      <c r="J740" s="58"/>
      <c r="K740" s="58"/>
      <c r="L740" s="58"/>
      <c r="M740" s="58"/>
      <c r="N740" s="2"/>
    </row>
    <row r="741" spans="2:14" ht="18" customHeight="1" x14ac:dyDescent="0.3">
      <c r="B741" s="58" t="s">
        <v>83</v>
      </c>
      <c r="C741" s="58" t="s">
        <v>511</v>
      </c>
      <c r="D741" s="58">
        <v>5059697680106</v>
      </c>
      <c r="E741" s="58">
        <v>16</v>
      </c>
      <c r="F741" s="58" t="s">
        <v>59</v>
      </c>
      <c r="G741" s="58">
        <v>0.21</v>
      </c>
      <c r="H741" s="58">
        <v>3.34</v>
      </c>
      <c r="I741" s="2">
        <v>1.4</v>
      </c>
      <c r="J741" s="58" t="s">
        <v>819</v>
      </c>
      <c r="K741" s="58"/>
      <c r="L741" s="58"/>
      <c r="M741" s="58">
        <v>92200292</v>
      </c>
      <c r="N741" s="2"/>
    </row>
    <row r="742" spans="2:14" ht="10.8" customHeight="1" x14ac:dyDescent="0.3">
      <c r="B742" s="58"/>
      <c r="C742" s="58"/>
      <c r="D742" s="58"/>
      <c r="E742" s="58"/>
      <c r="F742" s="58"/>
      <c r="G742" s="58"/>
      <c r="H742" s="58"/>
      <c r="I742" s="2" t="s">
        <v>61</v>
      </c>
      <c r="J742" s="58"/>
      <c r="K742" s="58"/>
      <c r="L742" s="58"/>
      <c r="M742" s="58"/>
      <c r="N742" s="2"/>
    </row>
    <row r="743" spans="2:14" ht="18" customHeight="1" x14ac:dyDescent="0.3">
      <c r="B743" s="58" t="s">
        <v>83</v>
      </c>
      <c r="C743" s="58" t="s">
        <v>340</v>
      </c>
      <c r="D743" s="58">
        <v>5059697704512</v>
      </c>
      <c r="E743" s="58">
        <v>2</v>
      </c>
      <c r="F743" s="58" t="s">
        <v>59</v>
      </c>
      <c r="G743" s="58">
        <v>0.62</v>
      </c>
      <c r="H743" s="58">
        <v>1.24</v>
      </c>
      <c r="I743" s="2">
        <v>5.2</v>
      </c>
      <c r="J743" s="58" t="s">
        <v>820</v>
      </c>
      <c r="K743" s="58"/>
      <c r="L743" s="58"/>
      <c r="M743" s="58">
        <v>91831554</v>
      </c>
      <c r="N743" s="2"/>
    </row>
    <row r="744" spans="2:14" ht="10.8" customHeight="1" x14ac:dyDescent="0.3">
      <c r="B744" s="58"/>
      <c r="C744" s="58"/>
      <c r="D744" s="58"/>
      <c r="E744" s="58"/>
      <c r="F744" s="58"/>
      <c r="G744" s="58"/>
      <c r="H744" s="58"/>
      <c r="I744" s="2" t="s">
        <v>61</v>
      </c>
      <c r="J744" s="58"/>
      <c r="K744" s="58"/>
      <c r="L744" s="58"/>
      <c r="M744" s="58"/>
      <c r="N744" s="2"/>
    </row>
    <row r="745" spans="2:14" ht="10.8" customHeight="1" x14ac:dyDescent="0.3">
      <c r="B745" s="58" t="s">
        <v>83</v>
      </c>
      <c r="C745" s="58" t="s">
        <v>514</v>
      </c>
      <c r="D745" s="58">
        <v>3022177</v>
      </c>
      <c r="E745" s="58">
        <v>1</v>
      </c>
      <c r="F745" s="58" t="s">
        <v>59</v>
      </c>
      <c r="G745" s="58">
        <v>0.18</v>
      </c>
      <c r="H745" s="58">
        <v>0.18</v>
      </c>
      <c r="I745" s="2">
        <v>1.5</v>
      </c>
      <c r="J745" s="58" t="s">
        <v>773</v>
      </c>
      <c r="K745" s="58"/>
      <c r="L745" s="58"/>
      <c r="M745" s="58">
        <v>52105990</v>
      </c>
      <c r="N745" s="2"/>
    </row>
    <row r="746" spans="2:14" ht="10.8" customHeight="1" x14ac:dyDescent="0.3">
      <c r="B746" s="58"/>
      <c r="C746" s="58"/>
      <c r="D746" s="58"/>
      <c r="E746" s="58"/>
      <c r="F746" s="58"/>
      <c r="G746" s="58"/>
      <c r="H746" s="58"/>
      <c r="I746" s="2" t="s">
        <v>61</v>
      </c>
      <c r="J746" s="58"/>
      <c r="K746" s="58"/>
      <c r="L746" s="58"/>
      <c r="M746" s="58"/>
      <c r="N746" s="2"/>
    </row>
    <row r="747" spans="2:14" ht="18" customHeight="1" x14ac:dyDescent="0.3">
      <c r="B747" s="58" t="s">
        <v>83</v>
      </c>
      <c r="C747" s="58" t="s">
        <v>506</v>
      </c>
      <c r="D747" s="58">
        <v>5030756005795</v>
      </c>
      <c r="E747" s="58">
        <v>1</v>
      </c>
      <c r="F747" s="58" t="s">
        <v>59</v>
      </c>
      <c r="G747" s="58">
        <v>0.23</v>
      </c>
      <c r="H747" s="58">
        <v>0.23</v>
      </c>
      <c r="I747" s="2">
        <v>2</v>
      </c>
      <c r="J747" s="58" t="s">
        <v>855</v>
      </c>
      <c r="K747" s="58"/>
      <c r="L747" s="58"/>
      <c r="M747" s="58">
        <v>87176102</v>
      </c>
      <c r="N747" s="2"/>
    </row>
    <row r="748" spans="2:14" ht="10.8" customHeight="1" x14ac:dyDescent="0.3">
      <c r="B748" s="58"/>
      <c r="C748" s="58"/>
      <c r="D748" s="58"/>
      <c r="E748" s="58"/>
      <c r="F748" s="58"/>
      <c r="G748" s="58"/>
      <c r="H748" s="58"/>
      <c r="I748" s="2" t="s">
        <v>61</v>
      </c>
      <c r="J748" s="58"/>
      <c r="K748" s="58"/>
      <c r="L748" s="58"/>
      <c r="M748" s="58"/>
      <c r="N748" s="2"/>
    </row>
    <row r="749" spans="2:14" ht="18" customHeight="1" x14ac:dyDescent="0.3">
      <c r="B749" s="58" t="s">
        <v>83</v>
      </c>
      <c r="C749" s="58" t="s">
        <v>202</v>
      </c>
      <c r="D749" s="58">
        <v>5052109903343</v>
      </c>
      <c r="E749" s="58">
        <v>1</v>
      </c>
      <c r="F749" s="58" t="s">
        <v>59</v>
      </c>
      <c r="G749" s="58">
        <v>0.23</v>
      </c>
      <c r="H749" s="58">
        <v>0.23</v>
      </c>
      <c r="I749" s="2">
        <v>3.75</v>
      </c>
      <c r="J749" s="58" t="s">
        <v>949</v>
      </c>
      <c r="K749" s="58"/>
      <c r="L749" s="58"/>
      <c r="M749" s="58">
        <v>70639929</v>
      </c>
      <c r="N749" s="2"/>
    </row>
    <row r="750" spans="2:14" ht="10.8" customHeight="1" x14ac:dyDescent="0.3">
      <c r="B750" s="58"/>
      <c r="C750" s="58"/>
      <c r="D750" s="58"/>
      <c r="E750" s="58"/>
      <c r="F750" s="58"/>
      <c r="G750" s="58"/>
      <c r="H750" s="58"/>
      <c r="I750" s="2" t="s">
        <v>61</v>
      </c>
      <c r="J750" s="58"/>
      <c r="K750" s="58"/>
      <c r="L750" s="58"/>
      <c r="M750" s="58"/>
      <c r="N750" s="2"/>
    </row>
    <row r="751" spans="2:14" ht="18" customHeight="1" x14ac:dyDescent="0.3">
      <c r="B751" s="58" t="s">
        <v>83</v>
      </c>
      <c r="C751" s="58" t="s">
        <v>214</v>
      </c>
      <c r="D751" s="58">
        <v>5059697761478</v>
      </c>
      <c r="E751" s="58">
        <v>5</v>
      </c>
      <c r="F751" s="58" t="s">
        <v>59</v>
      </c>
      <c r="G751" s="58">
        <v>0.31</v>
      </c>
      <c r="H751" s="58">
        <v>1.57</v>
      </c>
      <c r="I751" s="2">
        <v>3</v>
      </c>
      <c r="J751" s="58" t="s">
        <v>846</v>
      </c>
      <c r="K751" s="58"/>
      <c r="L751" s="58"/>
      <c r="M751" s="58">
        <v>92380837</v>
      </c>
      <c r="N751" s="2"/>
    </row>
    <row r="752" spans="2:14" ht="10.8" customHeight="1" x14ac:dyDescent="0.3">
      <c r="B752" s="58"/>
      <c r="C752" s="58"/>
      <c r="D752" s="58"/>
      <c r="E752" s="58"/>
      <c r="F752" s="58"/>
      <c r="G752" s="58"/>
      <c r="H752" s="58"/>
      <c r="I752" s="2" t="s">
        <v>61</v>
      </c>
      <c r="J752" s="58"/>
      <c r="K752" s="58"/>
      <c r="L752" s="58"/>
      <c r="M752" s="58"/>
      <c r="N752" s="2"/>
    </row>
    <row r="753" spans="2:14" ht="18" customHeight="1" x14ac:dyDescent="0.3">
      <c r="B753" s="58" t="s">
        <v>83</v>
      </c>
      <c r="C753" s="58" t="s">
        <v>88</v>
      </c>
      <c r="D753" s="58">
        <v>5059697762635</v>
      </c>
      <c r="E753" s="58">
        <v>4</v>
      </c>
      <c r="F753" s="58" t="s">
        <v>59</v>
      </c>
      <c r="G753" s="58">
        <v>0.25</v>
      </c>
      <c r="H753" s="58">
        <v>1.01</v>
      </c>
      <c r="I753" s="2">
        <v>2.15</v>
      </c>
      <c r="J753" s="58" t="s">
        <v>837</v>
      </c>
      <c r="K753" s="58"/>
      <c r="L753" s="58"/>
      <c r="M753" s="58">
        <v>92438068</v>
      </c>
      <c r="N753" s="2"/>
    </row>
    <row r="754" spans="2:14" ht="10.8" customHeight="1" x14ac:dyDescent="0.3">
      <c r="B754" s="58"/>
      <c r="C754" s="58"/>
      <c r="D754" s="58"/>
      <c r="E754" s="58"/>
      <c r="F754" s="58"/>
      <c r="G754" s="58"/>
      <c r="H754" s="58"/>
      <c r="I754" s="2" t="s">
        <v>61</v>
      </c>
      <c r="J754" s="58"/>
      <c r="K754" s="58"/>
      <c r="L754" s="58"/>
      <c r="M754" s="58"/>
      <c r="N754" s="2"/>
    </row>
    <row r="755" spans="2:14" ht="10.8" customHeight="1" x14ac:dyDescent="0.3">
      <c r="B755" s="58" t="s">
        <v>83</v>
      </c>
      <c r="C755" s="58" t="s">
        <v>478</v>
      </c>
      <c r="D755" s="58">
        <v>3061541</v>
      </c>
      <c r="E755" s="58">
        <v>1</v>
      </c>
      <c r="F755" s="58" t="s">
        <v>59</v>
      </c>
      <c r="G755" s="58">
        <v>0.2</v>
      </c>
      <c r="H755" s="58">
        <v>0.2</v>
      </c>
      <c r="I755" s="2">
        <v>3</v>
      </c>
      <c r="J755" s="58" t="s">
        <v>775</v>
      </c>
      <c r="K755" s="58"/>
      <c r="L755" s="58"/>
      <c r="M755" s="58">
        <v>66869576</v>
      </c>
      <c r="N755" s="2"/>
    </row>
    <row r="756" spans="2:14" ht="10.8" customHeight="1" x14ac:dyDescent="0.3">
      <c r="B756" s="58"/>
      <c r="C756" s="58"/>
      <c r="D756" s="58"/>
      <c r="E756" s="58"/>
      <c r="F756" s="58"/>
      <c r="G756" s="58"/>
      <c r="H756" s="58"/>
      <c r="I756" s="2" t="s">
        <v>61</v>
      </c>
      <c r="J756" s="58"/>
      <c r="K756" s="58"/>
      <c r="L756" s="58"/>
      <c r="M756" s="58"/>
      <c r="N756" s="2"/>
    </row>
    <row r="757" spans="2:14" ht="18" customHeight="1" x14ac:dyDescent="0.3">
      <c r="B757" s="58" t="s">
        <v>83</v>
      </c>
      <c r="C757" s="58" t="s">
        <v>711</v>
      </c>
      <c r="D757" s="58">
        <v>5051898561499</v>
      </c>
      <c r="E757" s="58">
        <v>1</v>
      </c>
      <c r="F757" s="58" t="s">
        <v>59</v>
      </c>
      <c r="G757" s="58">
        <v>0.98</v>
      </c>
      <c r="H757" s="58">
        <v>0.98</v>
      </c>
      <c r="I757" s="2">
        <v>4.75</v>
      </c>
      <c r="J757" s="58" t="s">
        <v>712</v>
      </c>
      <c r="K757" s="58"/>
      <c r="L757" s="58"/>
      <c r="M757" s="58">
        <v>56574375</v>
      </c>
      <c r="N757" s="2"/>
    </row>
    <row r="758" spans="2:14" ht="10.8" customHeight="1" x14ac:dyDescent="0.3">
      <c r="B758" s="58"/>
      <c r="C758" s="58"/>
      <c r="D758" s="58"/>
      <c r="E758" s="58"/>
      <c r="F758" s="58"/>
      <c r="G758" s="58"/>
      <c r="H758" s="58"/>
      <c r="I758" s="2" t="s">
        <v>61</v>
      </c>
      <c r="J758" s="58"/>
      <c r="K758" s="58"/>
      <c r="L758" s="58"/>
      <c r="M758" s="58"/>
      <c r="N758" s="2"/>
    </row>
    <row r="759" spans="2:14" ht="10.8" customHeight="1" x14ac:dyDescent="0.3">
      <c r="B759" s="58" t="s">
        <v>83</v>
      </c>
      <c r="C759" s="58" t="s">
        <v>548</v>
      </c>
      <c r="D759" s="58">
        <v>3061565</v>
      </c>
      <c r="E759" s="58">
        <v>1</v>
      </c>
      <c r="F759" s="58" t="s">
        <v>59</v>
      </c>
      <c r="G759" s="58">
        <v>0.19</v>
      </c>
      <c r="H759" s="58">
        <v>0.19</v>
      </c>
      <c r="I759" s="2">
        <v>3</v>
      </c>
      <c r="J759" s="58" t="s">
        <v>775</v>
      </c>
      <c r="K759" s="58"/>
      <c r="L759" s="58"/>
      <c r="M759" s="58">
        <v>66869599</v>
      </c>
      <c r="N759" s="2"/>
    </row>
    <row r="760" spans="2:14" ht="10.8" customHeight="1" x14ac:dyDescent="0.3">
      <c r="B760" s="58"/>
      <c r="C760" s="58"/>
      <c r="D760" s="58"/>
      <c r="E760" s="58"/>
      <c r="F760" s="58"/>
      <c r="G760" s="58"/>
      <c r="H760" s="58"/>
      <c r="I760" s="2" t="s">
        <v>61</v>
      </c>
      <c r="J760" s="58"/>
      <c r="K760" s="58"/>
      <c r="L760" s="58"/>
      <c r="M760" s="58"/>
      <c r="N760" s="2"/>
    </row>
    <row r="761" spans="2:14" ht="10.8" customHeight="1" x14ac:dyDescent="0.3">
      <c r="B761" s="58" t="s">
        <v>83</v>
      </c>
      <c r="C761" s="58" t="s">
        <v>221</v>
      </c>
      <c r="D761" s="58">
        <v>3055533</v>
      </c>
      <c r="E761" s="58">
        <v>1</v>
      </c>
      <c r="F761" s="58" t="s">
        <v>59</v>
      </c>
      <c r="G761" s="58">
        <v>0.19</v>
      </c>
      <c r="H761" s="58">
        <v>0.19</v>
      </c>
      <c r="I761" s="2">
        <v>2.75</v>
      </c>
      <c r="J761" s="58" t="s">
        <v>845</v>
      </c>
      <c r="K761" s="58"/>
      <c r="L761" s="58"/>
      <c r="M761" s="58">
        <v>63527456</v>
      </c>
      <c r="N761" s="2"/>
    </row>
    <row r="762" spans="2:14" ht="10.8" customHeight="1" x14ac:dyDescent="0.3">
      <c r="B762" s="58"/>
      <c r="C762" s="58"/>
      <c r="D762" s="58"/>
      <c r="E762" s="58"/>
      <c r="F762" s="58"/>
      <c r="G762" s="58"/>
      <c r="H762" s="58"/>
      <c r="I762" s="2" t="s">
        <v>61</v>
      </c>
      <c r="J762" s="58"/>
      <c r="K762" s="58"/>
      <c r="L762" s="58"/>
      <c r="M762" s="58"/>
      <c r="N762" s="2"/>
    </row>
    <row r="763" spans="2:14" ht="10.8" customHeight="1" x14ac:dyDescent="0.3">
      <c r="B763" s="58" t="s">
        <v>83</v>
      </c>
      <c r="C763" s="58" t="s">
        <v>517</v>
      </c>
      <c r="D763" s="58">
        <v>3056233</v>
      </c>
      <c r="E763" s="58">
        <v>3</v>
      </c>
      <c r="F763" s="58" t="s">
        <v>59</v>
      </c>
      <c r="G763" s="58">
        <v>0.19</v>
      </c>
      <c r="H763" s="58">
        <v>0.56000000000000005</v>
      </c>
      <c r="I763" s="2">
        <v>2.2000000000000002</v>
      </c>
      <c r="J763" s="58" t="s">
        <v>941</v>
      </c>
      <c r="K763" s="58"/>
      <c r="L763" s="58"/>
      <c r="M763" s="58">
        <v>63875481</v>
      </c>
      <c r="N763" s="2"/>
    </row>
    <row r="764" spans="2:14" ht="10.8" customHeight="1" x14ac:dyDescent="0.3">
      <c r="B764" s="58"/>
      <c r="C764" s="58"/>
      <c r="D764" s="58"/>
      <c r="E764" s="58"/>
      <c r="F764" s="58"/>
      <c r="G764" s="58"/>
      <c r="H764" s="58"/>
      <c r="I764" s="2" t="s">
        <v>61</v>
      </c>
      <c r="J764" s="58"/>
      <c r="K764" s="58"/>
      <c r="L764" s="58"/>
      <c r="M764" s="58"/>
      <c r="N764" s="2"/>
    </row>
    <row r="765" spans="2:14" ht="18" customHeight="1" x14ac:dyDescent="0.3">
      <c r="B765" s="58" t="s">
        <v>83</v>
      </c>
      <c r="C765" s="58" t="s">
        <v>945</v>
      </c>
      <c r="D765" s="58">
        <v>5060963011906</v>
      </c>
      <c r="E765" s="58">
        <v>1</v>
      </c>
      <c r="F765" s="58" t="s">
        <v>59</v>
      </c>
      <c r="G765" s="58">
        <v>0.21</v>
      </c>
      <c r="H765" s="58">
        <v>0.21</v>
      </c>
      <c r="I765" s="2">
        <v>3</v>
      </c>
      <c r="J765" s="58" t="s">
        <v>795</v>
      </c>
      <c r="K765" s="58"/>
      <c r="L765" s="58"/>
      <c r="M765" s="58">
        <v>92607600</v>
      </c>
      <c r="N765" s="2"/>
    </row>
    <row r="766" spans="2:14" ht="10.8" customHeight="1" x14ac:dyDescent="0.3">
      <c r="B766" s="58"/>
      <c r="C766" s="58"/>
      <c r="D766" s="58"/>
      <c r="E766" s="58"/>
      <c r="F766" s="58"/>
      <c r="G766" s="58"/>
      <c r="H766" s="58"/>
      <c r="I766" s="2" t="s">
        <v>61</v>
      </c>
      <c r="J766" s="58"/>
      <c r="K766" s="58"/>
      <c r="L766" s="58"/>
      <c r="M766" s="58"/>
      <c r="N766" s="2"/>
    </row>
    <row r="767" spans="2:14" ht="10.8" customHeight="1" x14ac:dyDescent="0.3">
      <c r="B767" s="58" t="s">
        <v>57</v>
      </c>
      <c r="C767" s="58" t="s">
        <v>303</v>
      </c>
      <c r="D767" s="58">
        <v>3270769</v>
      </c>
      <c r="E767" s="58">
        <v>5</v>
      </c>
      <c r="F767" s="58" t="s">
        <v>59</v>
      </c>
      <c r="G767" s="58">
        <v>0.32</v>
      </c>
      <c r="H767" s="58">
        <v>1.59</v>
      </c>
      <c r="I767" s="2">
        <v>1.45</v>
      </c>
      <c r="J767" s="58" t="s">
        <v>911</v>
      </c>
      <c r="K767" s="58"/>
      <c r="L767" s="58"/>
      <c r="M767" s="58">
        <v>81782557</v>
      </c>
      <c r="N767" s="2"/>
    </row>
    <row r="768" spans="2:14" ht="10.8" customHeight="1" x14ac:dyDescent="0.3">
      <c r="B768" s="58"/>
      <c r="C768" s="58"/>
      <c r="D768" s="58"/>
      <c r="E768" s="58"/>
      <c r="F768" s="58"/>
      <c r="G768" s="58"/>
      <c r="H768" s="58"/>
      <c r="I768" s="2" t="s">
        <v>61</v>
      </c>
      <c r="J768" s="58"/>
      <c r="K768" s="58"/>
      <c r="L768" s="58"/>
      <c r="M768" s="58"/>
      <c r="N768" s="2"/>
    </row>
    <row r="769" spans="2:14" ht="10.8" customHeight="1" x14ac:dyDescent="0.3">
      <c r="B769" s="58" t="s">
        <v>57</v>
      </c>
      <c r="C769" s="58" t="s">
        <v>326</v>
      </c>
      <c r="D769" s="58">
        <v>3268650</v>
      </c>
      <c r="E769" s="58">
        <v>4</v>
      </c>
      <c r="F769" s="58" t="s">
        <v>59</v>
      </c>
      <c r="G769" s="58">
        <v>0.02</v>
      </c>
      <c r="H769" s="58">
        <v>0.08</v>
      </c>
      <c r="I769" s="2">
        <v>0.85</v>
      </c>
      <c r="J769" s="58" t="s">
        <v>827</v>
      </c>
      <c r="K769" s="58"/>
      <c r="L769" s="58"/>
      <c r="M769" s="58">
        <v>81203680</v>
      </c>
      <c r="N769" s="2"/>
    </row>
    <row r="770" spans="2:14" ht="10.8" customHeight="1" x14ac:dyDescent="0.3">
      <c r="B770" s="58"/>
      <c r="C770" s="58"/>
      <c r="D770" s="58"/>
      <c r="E770" s="58"/>
      <c r="F770" s="58"/>
      <c r="G770" s="58"/>
      <c r="H770" s="58"/>
      <c r="I770" s="2" t="s">
        <v>61</v>
      </c>
      <c r="J770" s="58"/>
      <c r="K770" s="58"/>
      <c r="L770" s="58"/>
      <c r="M770" s="58"/>
      <c r="N770" s="2"/>
    </row>
    <row r="771" spans="2:14" ht="10.8" customHeight="1" x14ac:dyDescent="0.3">
      <c r="B771" s="58" t="s">
        <v>57</v>
      </c>
      <c r="C771" s="58" t="s">
        <v>175</v>
      </c>
      <c r="D771" s="58">
        <v>3249543</v>
      </c>
      <c r="E771" s="58">
        <v>1</v>
      </c>
      <c r="F771" s="58" t="s">
        <v>59</v>
      </c>
      <c r="G771" s="58">
        <v>0.78</v>
      </c>
      <c r="H771" s="58">
        <v>0.78</v>
      </c>
      <c r="I771" s="2">
        <v>3.2</v>
      </c>
      <c r="J771" s="58" t="s">
        <v>886</v>
      </c>
      <c r="K771" s="58"/>
      <c r="L771" s="58"/>
      <c r="M771" s="58">
        <v>77090863</v>
      </c>
      <c r="N771" s="2"/>
    </row>
    <row r="772" spans="2:14" ht="10.8" customHeight="1" x14ac:dyDescent="0.3">
      <c r="B772" s="58"/>
      <c r="C772" s="58"/>
      <c r="D772" s="58"/>
      <c r="E772" s="58"/>
      <c r="F772" s="58"/>
      <c r="G772" s="58"/>
      <c r="H772" s="58"/>
      <c r="I772" s="2" t="s">
        <v>61</v>
      </c>
      <c r="J772" s="58"/>
      <c r="K772" s="58"/>
      <c r="L772" s="58"/>
      <c r="M772" s="58"/>
      <c r="N772" s="2"/>
    </row>
    <row r="773" spans="2:14" ht="10.8" customHeight="1" x14ac:dyDescent="0.3">
      <c r="B773" s="58" t="s">
        <v>57</v>
      </c>
      <c r="C773" s="58" t="s">
        <v>543</v>
      </c>
      <c r="D773" s="58">
        <v>10051986</v>
      </c>
      <c r="E773" s="58">
        <v>1</v>
      </c>
      <c r="F773" s="58" t="s">
        <v>59</v>
      </c>
      <c r="G773" s="58">
        <v>1.22</v>
      </c>
      <c r="H773" s="58">
        <v>1.22</v>
      </c>
      <c r="I773" s="2">
        <v>0.99</v>
      </c>
      <c r="J773" s="58" t="s">
        <v>728</v>
      </c>
      <c r="K773" s="58"/>
      <c r="L773" s="58"/>
      <c r="M773" s="58">
        <v>57747642</v>
      </c>
      <c r="N773" s="2"/>
    </row>
    <row r="774" spans="2:14" ht="10.8" customHeight="1" x14ac:dyDescent="0.3">
      <c r="B774" s="58"/>
      <c r="C774" s="58"/>
      <c r="D774" s="58"/>
      <c r="E774" s="58"/>
      <c r="F774" s="58"/>
      <c r="G774" s="58"/>
      <c r="H774" s="58"/>
      <c r="I774" s="2" t="s">
        <v>61</v>
      </c>
      <c r="J774" s="58"/>
      <c r="K774" s="58"/>
      <c r="L774" s="58"/>
      <c r="M774" s="58"/>
      <c r="N774" s="2"/>
    </row>
    <row r="775" spans="2:14" ht="10.8" customHeight="1" x14ac:dyDescent="0.3">
      <c r="B775" s="58" t="s">
        <v>57</v>
      </c>
      <c r="C775" s="58" t="s">
        <v>211</v>
      </c>
      <c r="D775" s="58">
        <v>3250020</v>
      </c>
      <c r="E775" s="58">
        <v>3</v>
      </c>
      <c r="F775" s="58" t="s">
        <v>59</v>
      </c>
      <c r="G775" s="58">
        <v>0.69</v>
      </c>
      <c r="H775" s="58">
        <v>2.0699999999999998</v>
      </c>
      <c r="I775" s="2">
        <v>1.7</v>
      </c>
      <c r="J775" s="58" t="s">
        <v>950</v>
      </c>
      <c r="K775" s="58"/>
      <c r="L775" s="58"/>
      <c r="M775" s="58">
        <v>77116489</v>
      </c>
      <c r="N775" s="2"/>
    </row>
    <row r="776" spans="2:14" ht="10.8" customHeight="1" x14ac:dyDescent="0.3">
      <c r="B776" s="58"/>
      <c r="C776" s="58"/>
      <c r="D776" s="58"/>
      <c r="E776" s="58"/>
      <c r="F776" s="58"/>
      <c r="G776" s="58"/>
      <c r="H776" s="58"/>
      <c r="I776" s="2" t="s">
        <v>61</v>
      </c>
      <c r="J776" s="58"/>
      <c r="K776" s="58"/>
      <c r="L776" s="58"/>
      <c r="M776" s="58"/>
      <c r="N776" s="2"/>
    </row>
    <row r="777" spans="2:14" ht="18" customHeight="1" x14ac:dyDescent="0.3">
      <c r="B777" s="58" t="s">
        <v>57</v>
      </c>
      <c r="C777" s="58" t="s">
        <v>111</v>
      </c>
      <c r="D777" s="58">
        <v>3315262</v>
      </c>
      <c r="E777" s="58">
        <v>13</v>
      </c>
      <c r="F777" s="58" t="s">
        <v>59</v>
      </c>
      <c r="G777" s="58">
        <v>0.45</v>
      </c>
      <c r="H777" s="58">
        <v>5.85</v>
      </c>
      <c r="I777" s="2">
        <v>3.95</v>
      </c>
      <c r="J777" s="58" t="s">
        <v>951</v>
      </c>
      <c r="K777" s="58"/>
      <c r="L777" s="58"/>
      <c r="M777" s="58">
        <v>89634001</v>
      </c>
      <c r="N777" s="2"/>
    </row>
    <row r="778" spans="2:14" ht="10.8" customHeight="1" x14ac:dyDescent="0.3">
      <c r="B778" s="58"/>
      <c r="C778" s="58"/>
      <c r="D778" s="58"/>
      <c r="E778" s="58"/>
      <c r="F778" s="58"/>
      <c r="G778" s="58"/>
      <c r="H778" s="58"/>
      <c r="I778" s="2" t="s">
        <v>61</v>
      </c>
      <c r="J778" s="58"/>
      <c r="K778" s="58"/>
      <c r="L778" s="58"/>
      <c r="M778" s="58"/>
      <c r="N778" s="2"/>
    </row>
    <row r="779" spans="2:14" ht="10.8" customHeight="1" x14ac:dyDescent="0.3">
      <c r="B779" s="58" t="s">
        <v>57</v>
      </c>
      <c r="C779" s="58" t="s">
        <v>709</v>
      </c>
      <c r="D779" s="58">
        <v>3403877</v>
      </c>
      <c r="E779" s="58">
        <v>1</v>
      </c>
      <c r="F779" s="58" t="s">
        <v>59</v>
      </c>
      <c r="G779" s="58">
        <v>0.19</v>
      </c>
      <c r="H779" s="58">
        <v>0.19</v>
      </c>
      <c r="I779" s="2">
        <v>1.75</v>
      </c>
      <c r="J779" s="58" t="s">
        <v>710</v>
      </c>
      <c r="K779" s="58"/>
      <c r="L779" s="58"/>
      <c r="M779" s="58">
        <v>89633359</v>
      </c>
      <c r="N779" s="2"/>
    </row>
    <row r="780" spans="2:14" ht="10.8" customHeight="1" x14ac:dyDescent="0.3">
      <c r="B780" s="58"/>
      <c r="C780" s="58"/>
      <c r="D780" s="58"/>
      <c r="E780" s="58"/>
      <c r="F780" s="58"/>
      <c r="G780" s="58"/>
      <c r="H780" s="58"/>
      <c r="I780" s="2" t="s">
        <v>61</v>
      </c>
      <c r="J780" s="58"/>
      <c r="K780" s="58"/>
      <c r="L780" s="58"/>
      <c r="M780" s="58"/>
      <c r="N780" s="2"/>
    </row>
    <row r="781" spans="2:14" ht="10.8" customHeight="1" x14ac:dyDescent="0.3">
      <c r="B781" s="58" t="s">
        <v>57</v>
      </c>
      <c r="C781" s="58" t="s">
        <v>112</v>
      </c>
      <c r="D781" s="58">
        <v>3257401</v>
      </c>
      <c r="E781" s="58">
        <v>2</v>
      </c>
      <c r="F781" s="58" t="s">
        <v>59</v>
      </c>
      <c r="G781" s="58">
        <v>0.17</v>
      </c>
      <c r="H781" s="58">
        <v>0.33</v>
      </c>
      <c r="I781" s="2">
        <v>2</v>
      </c>
      <c r="J781" s="58" t="s">
        <v>952</v>
      </c>
      <c r="K781" s="58"/>
      <c r="L781" s="58"/>
      <c r="M781" s="58">
        <v>78620587</v>
      </c>
      <c r="N781" s="2"/>
    </row>
    <row r="782" spans="2:14" ht="10.8" customHeight="1" x14ac:dyDescent="0.3">
      <c r="B782" s="58"/>
      <c r="C782" s="58"/>
      <c r="D782" s="58"/>
      <c r="E782" s="58"/>
      <c r="F782" s="58"/>
      <c r="G782" s="58"/>
      <c r="H782" s="58"/>
      <c r="I782" s="2" t="s">
        <v>61</v>
      </c>
      <c r="J782" s="58"/>
      <c r="K782" s="58"/>
      <c r="L782" s="58"/>
      <c r="M782" s="58"/>
      <c r="N782" s="2"/>
    </row>
    <row r="783" spans="2:14" ht="10.8" customHeight="1" x14ac:dyDescent="0.3">
      <c r="B783" s="58" t="s">
        <v>57</v>
      </c>
      <c r="C783" s="58" t="s">
        <v>328</v>
      </c>
      <c r="D783" s="58">
        <v>10004906</v>
      </c>
      <c r="E783" s="58">
        <v>1</v>
      </c>
      <c r="F783" s="58" t="s">
        <v>59</v>
      </c>
      <c r="G783" s="58">
        <v>0.28000000000000003</v>
      </c>
      <c r="H783" s="58">
        <v>0.28000000000000003</v>
      </c>
      <c r="I783" s="2">
        <v>1.25</v>
      </c>
      <c r="J783" s="58" t="s">
        <v>866</v>
      </c>
      <c r="K783" s="58"/>
      <c r="L783" s="58"/>
      <c r="M783" s="58">
        <v>66145943</v>
      </c>
      <c r="N783" s="2"/>
    </row>
    <row r="784" spans="2:14" ht="10.8" customHeight="1" x14ac:dyDescent="0.3">
      <c r="B784" s="58"/>
      <c r="C784" s="58"/>
      <c r="D784" s="58"/>
      <c r="E784" s="58"/>
      <c r="F784" s="58"/>
      <c r="G784" s="58"/>
      <c r="H784" s="58"/>
      <c r="I784" s="2" t="s">
        <v>61</v>
      </c>
      <c r="J784" s="58"/>
      <c r="K784" s="58"/>
      <c r="L784" s="58"/>
      <c r="M784" s="58"/>
      <c r="N784" s="2"/>
    </row>
    <row r="785" spans="2:14" ht="18" customHeight="1" x14ac:dyDescent="0.3">
      <c r="B785" s="58" t="s">
        <v>57</v>
      </c>
      <c r="C785" s="58" t="s">
        <v>542</v>
      </c>
      <c r="D785" s="58">
        <v>3490242</v>
      </c>
      <c r="E785" s="58">
        <v>2</v>
      </c>
      <c r="F785" s="58" t="s">
        <v>59</v>
      </c>
      <c r="G785" s="58">
        <v>0.25</v>
      </c>
      <c r="H785" s="58">
        <v>0.49</v>
      </c>
      <c r="I785" s="2">
        <v>2.5</v>
      </c>
      <c r="J785" s="58" t="s">
        <v>706</v>
      </c>
      <c r="K785" s="58"/>
      <c r="L785" s="58"/>
      <c r="M785" s="58">
        <v>92802138</v>
      </c>
      <c r="N785" s="2"/>
    </row>
    <row r="786" spans="2:14" ht="10.8" customHeight="1" x14ac:dyDescent="0.3">
      <c r="B786" s="58"/>
      <c r="C786" s="58"/>
      <c r="D786" s="58"/>
      <c r="E786" s="58"/>
      <c r="F786" s="58"/>
      <c r="G786" s="58"/>
      <c r="H786" s="58"/>
      <c r="I786" s="2" t="s">
        <v>61</v>
      </c>
      <c r="J786" s="58"/>
      <c r="K786" s="58"/>
      <c r="L786" s="58"/>
      <c r="M786" s="58"/>
      <c r="N786" s="2"/>
    </row>
    <row r="787" spans="2:14" ht="10.8" customHeight="1" x14ac:dyDescent="0.3">
      <c r="B787" s="58" t="s">
        <v>57</v>
      </c>
      <c r="C787" s="58" t="s">
        <v>151</v>
      </c>
      <c r="D787" s="58">
        <v>3336922</v>
      </c>
      <c r="E787" s="58">
        <v>4</v>
      </c>
      <c r="F787" s="58" t="s">
        <v>59</v>
      </c>
      <c r="G787" s="58">
        <v>0.25</v>
      </c>
      <c r="H787" s="58">
        <v>0.99</v>
      </c>
      <c r="I787" s="2">
        <v>0.85</v>
      </c>
      <c r="J787" s="58" t="s">
        <v>827</v>
      </c>
      <c r="K787" s="58"/>
      <c r="L787" s="58"/>
      <c r="M787" s="58">
        <v>88304852</v>
      </c>
      <c r="N787" s="2"/>
    </row>
    <row r="788" spans="2:14" ht="10.8" customHeight="1" x14ac:dyDescent="0.3">
      <c r="B788" s="58"/>
      <c r="C788" s="58"/>
      <c r="D788" s="58"/>
      <c r="E788" s="58"/>
      <c r="F788" s="58"/>
      <c r="G788" s="58"/>
      <c r="H788" s="58"/>
      <c r="I788" s="2" t="s">
        <v>61</v>
      </c>
      <c r="J788" s="58"/>
      <c r="K788" s="58"/>
      <c r="L788" s="58"/>
      <c r="M788" s="58"/>
      <c r="N788" s="2"/>
    </row>
    <row r="789" spans="2:14" ht="18" customHeight="1" x14ac:dyDescent="0.3">
      <c r="B789" s="58" t="s">
        <v>57</v>
      </c>
      <c r="C789" s="58" t="s">
        <v>149</v>
      </c>
      <c r="D789" s="58">
        <v>5060735732879</v>
      </c>
      <c r="E789" s="58">
        <v>7</v>
      </c>
      <c r="F789" s="58" t="s">
        <v>59</v>
      </c>
      <c r="G789" s="58">
        <v>0.09</v>
      </c>
      <c r="H789" s="58">
        <v>0.66</v>
      </c>
      <c r="I789" s="2">
        <v>1.45</v>
      </c>
      <c r="J789" s="58" t="s">
        <v>953</v>
      </c>
      <c r="K789" s="58"/>
      <c r="L789" s="58"/>
      <c r="M789" s="58">
        <v>92128245</v>
      </c>
      <c r="N789" s="2"/>
    </row>
    <row r="790" spans="2:14" ht="10.8" customHeight="1" x14ac:dyDescent="0.3">
      <c r="B790" s="58"/>
      <c r="C790" s="58"/>
      <c r="D790" s="58"/>
      <c r="E790" s="58"/>
      <c r="F790" s="58"/>
      <c r="G790" s="58"/>
      <c r="H790" s="58"/>
      <c r="I790" s="2" t="s">
        <v>61</v>
      </c>
      <c r="J790" s="58"/>
      <c r="K790" s="58"/>
      <c r="L790" s="58"/>
      <c r="M790" s="58"/>
      <c r="N790" s="2"/>
    </row>
    <row r="791" spans="2:14" ht="10.8" customHeight="1" x14ac:dyDescent="0.3">
      <c r="B791" s="58" t="s">
        <v>57</v>
      </c>
      <c r="C791" s="58" t="s">
        <v>934</v>
      </c>
      <c r="D791" s="58">
        <v>3249505</v>
      </c>
      <c r="E791" s="58">
        <v>1</v>
      </c>
      <c r="F791" s="58" t="s">
        <v>59</v>
      </c>
      <c r="G791" s="58">
        <v>0.8</v>
      </c>
      <c r="H791" s="58">
        <v>0.8</v>
      </c>
      <c r="I791" s="2">
        <v>1.95</v>
      </c>
      <c r="J791" s="58" t="s">
        <v>798</v>
      </c>
      <c r="K791" s="58"/>
      <c r="L791" s="58"/>
      <c r="M791" s="58">
        <v>77090788</v>
      </c>
      <c r="N791" s="2"/>
    </row>
    <row r="792" spans="2:14" ht="10.8" customHeight="1" x14ac:dyDescent="0.3">
      <c r="B792" s="58"/>
      <c r="C792" s="58"/>
      <c r="D792" s="58"/>
      <c r="E792" s="58"/>
      <c r="F792" s="58"/>
      <c r="G792" s="58"/>
      <c r="H792" s="58"/>
      <c r="I792" s="2" t="s">
        <v>61</v>
      </c>
      <c r="J792" s="58"/>
      <c r="K792" s="58"/>
      <c r="L792" s="58"/>
      <c r="M792" s="58"/>
      <c r="N792" s="2"/>
    </row>
    <row r="793" spans="2:14" ht="10.8" customHeight="1" x14ac:dyDescent="0.3">
      <c r="B793" s="58" t="s">
        <v>57</v>
      </c>
      <c r="C793" s="58" t="s">
        <v>444</v>
      </c>
      <c r="D793" s="58">
        <v>3287804</v>
      </c>
      <c r="E793" s="58">
        <v>2</v>
      </c>
      <c r="F793" s="58" t="s">
        <v>59</v>
      </c>
      <c r="G793" s="58">
        <v>0.02</v>
      </c>
      <c r="H793" s="58">
        <v>0.05</v>
      </c>
      <c r="I793" s="2">
        <v>0.85</v>
      </c>
      <c r="J793" s="58" t="s">
        <v>710</v>
      </c>
      <c r="K793" s="58"/>
      <c r="L793" s="58"/>
      <c r="M793" s="58">
        <v>85935233</v>
      </c>
      <c r="N793" s="2"/>
    </row>
    <row r="794" spans="2:14" ht="10.8" customHeight="1" x14ac:dyDescent="0.3">
      <c r="B794" s="58"/>
      <c r="C794" s="58"/>
      <c r="D794" s="58"/>
      <c r="E794" s="58"/>
      <c r="F794" s="58"/>
      <c r="G794" s="58"/>
      <c r="H794" s="58"/>
      <c r="I794" s="2" t="s">
        <v>61</v>
      </c>
      <c r="J794" s="58"/>
      <c r="K794" s="58"/>
      <c r="L794" s="58"/>
      <c r="M794" s="58"/>
      <c r="N794" s="2"/>
    </row>
    <row r="795" spans="2:14" ht="10.8" customHeight="1" x14ac:dyDescent="0.3">
      <c r="B795" s="58" t="s">
        <v>57</v>
      </c>
      <c r="C795" s="58" t="s">
        <v>439</v>
      </c>
      <c r="D795" s="58">
        <v>10056547</v>
      </c>
      <c r="E795" s="58">
        <v>2</v>
      </c>
      <c r="F795" s="58" t="s">
        <v>59</v>
      </c>
      <c r="G795" s="58">
        <v>0.31</v>
      </c>
      <c r="H795" s="58">
        <v>0.62</v>
      </c>
      <c r="I795" s="2">
        <v>0.9</v>
      </c>
      <c r="J795" s="58" t="s">
        <v>810</v>
      </c>
      <c r="K795" s="58"/>
      <c r="L795" s="58"/>
      <c r="M795" s="58">
        <v>57477477</v>
      </c>
      <c r="N795" s="2"/>
    </row>
    <row r="796" spans="2:14" ht="10.8" customHeight="1" x14ac:dyDescent="0.3">
      <c r="B796" s="58"/>
      <c r="C796" s="58"/>
      <c r="D796" s="58"/>
      <c r="E796" s="58"/>
      <c r="F796" s="58"/>
      <c r="G796" s="58"/>
      <c r="H796" s="58"/>
      <c r="I796" s="2" t="s">
        <v>61</v>
      </c>
      <c r="J796" s="58"/>
      <c r="K796" s="58"/>
      <c r="L796" s="58"/>
      <c r="M796" s="58"/>
      <c r="N796" s="2"/>
    </row>
    <row r="797" spans="2:14" ht="10.8" customHeight="1" x14ac:dyDescent="0.3">
      <c r="B797" s="58" t="s">
        <v>57</v>
      </c>
      <c r="C797" s="58" t="s">
        <v>168</v>
      </c>
      <c r="D797" s="58">
        <v>3265420</v>
      </c>
      <c r="E797" s="58">
        <v>1</v>
      </c>
      <c r="F797" s="58" t="s">
        <v>59</v>
      </c>
      <c r="G797" s="58">
        <v>0.32</v>
      </c>
      <c r="H797" s="58">
        <v>0.32</v>
      </c>
      <c r="I797" s="2">
        <v>1.45</v>
      </c>
      <c r="J797" s="58" t="s">
        <v>769</v>
      </c>
      <c r="K797" s="58"/>
      <c r="L797" s="58"/>
      <c r="M797" s="58">
        <v>80568030</v>
      </c>
      <c r="N797" s="2"/>
    </row>
    <row r="798" spans="2:14" ht="10.8" customHeight="1" x14ac:dyDescent="0.3">
      <c r="B798" s="58"/>
      <c r="C798" s="58"/>
      <c r="D798" s="58"/>
      <c r="E798" s="58"/>
      <c r="F798" s="58"/>
      <c r="G798" s="58"/>
      <c r="H798" s="58"/>
      <c r="I798" s="2" t="s">
        <v>61</v>
      </c>
      <c r="J798" s="58"/>
      <c r="K798" s="58"/>
      <c r="L798" s="58"/>
      <c r="M798" s="58"/>
      <c r="N798" s="2"/>
    </row>
    <row r="799" spans="2:14" ht="10.8" customHeight="1" x14ac:dyDescent="0.3">
      <c r="B799" s="58" t="s">
        <v>57</v>
      </c>
      <c r="C799" s="58" t="s">
        <v>382</v>
      </c>
      <c r="D799" s="58">
        <v>10069660</v>
      </c>
      <c r="E799" s="58">
        <v>3</v>
      </c>
      <c r="F799" s="58" t="s">
        <v>59</v>
      </c>
      <c r="G799" s="58">
        <v>0.28000000000000003</v>
      </c>
      <c r="H799" s="58">
        <v>0.84</v>
      </c>
      <c r="I799" s="2">
        <v>0.95</v>
      </c>
      <c r="J799" s="58" t="s">
        <v>775</v>
      </c>
      <c r="K799" s="58"/>
      <c r="L799" s="58"/>
      <c r="M799" s="58">
        <v>59767315</v>
      </c>
      <c r="N799" s="2"/>
    </row>
    <row r="800" spans="2:14" ht="10.8" customHeight="1" x14ac:dyDescent="0.3">
      <c r="B800" s="58"/>
      <c r="C800" s="58"/>
      <c r="D800" s="58"/>
      <c r="E800" s="58"/>
      <c r="F800" s="58"/>
      <c r="G800" s="58"/>
      <c r="H800" s="58"/>
      <c r="I800" s="2" t="s">
        <v>61</v>
      </c>
      <c r="J800" s="58"/>
      <c r="K800" s="58"/>
      <c r="L800" s="58"/>
      <c r="M800" s="58"/>
      <c r="N800" s="2"/>
    </row>
    <row r="801" spans="1:14" ht="10.8" customHeight="1" x14ac:dyDescent="0.3">
      <c r="A801" s="3">
        <v>45458</v>
      </c>
      <c r="B801" s="58" t="s">
        <v>57</v>
      </c>
      <c r="C801" s="58" t="s">
        <v>934</v>
      </c>
      <c r="D801" s="58">
        <v>3249505</v>
      </c>
      <c r="E801" s="58">
        <v>1</v>
      </c>
      <c r="F801" s="58" t="s">
        <v>59</v>
      </c>
      <c r="G801" s="58">
        <v>0.8</v>
      </c>
      <c r="H801" s="58">
        <v>0.8</v>
      </c>
      <c r="I801" s="2">
        <v>1.95</v>
      </c>
      <c r="J801" s="58" t="s">
        <v>798</v>
      </c>
      <c r="K801" s="58"/>
      <c r="L801" s="58"/>
      <c r="M801" s="58">
        <v>77090788</v>
      </c>
      <c r="N801" s="2"/>
    </row>
    <row r="802" spans="1:14" ht="10.8" customHeight="1" x14ac:dyDescent="0.3">
      <c r="B802" s="58"/>
      <c r="C802" s="58"/>
      <c r="D802" s="58"/>
      <c r="E802" s="58"/>
      <c r="F802" s="58"/>
      <c r="G802" s="58"/>
      <c r="H802" s="58"/>
      <c r="I802" s="2" t="s">
        <v>61</v>
      </c>
      <c r="J802" s="58"/>
      <c r="K802" s="58"/>
      <c r="L802" s="58"/>
      <c r="M802" s="58"/>
      <c r="N802" s="2"/>
    </row>
    <row r="803" spans="1:14" ht="10.8" customHeight="1" x14ac:dyDescent="0.3">
      <c r="B803" s="58" t="s">
        <v>57</v>
      </c>
      <c r="C803" s="58" t="s">
        <v>166</v>
      </c>
      <c r="D803" s="58">
        <v>10073452</v>
      </c>
      <c r="E803" s="58">
        <v>2</v>
      </c>
      <c r="F803" s="58" t="s">
        <v>59</v>
      </c>
      <c r="G803" s="58">
        <v>0.08</v>
      </c>
      <c r="H803" s="58">
        <v>0.17</v>
      </c>
      <c r="I803" s="2">
        <v>0.3</v>
      </c>
      <c r="J803" s="58" t="s">
        <v>800</v>
      </c>
      <c r="K803" s="58"/>
      <c r="L803" s="58"/>
      <c r="M803" s="58">
        <v>60906295</v>
      </c>
      <c r="N803" s="2"/>
    </row>
    <row r="804" spans="1:14" ht="10.8" customHeight="1" x14ac:dyDescent="0.3">
      <c r="B804" s="58"/>
      <c r="C804" s="58"/>
      <c r="D804" s="58"/>
      <c r="E804" s="58"/>
      <c r="F804" s="58"/>
      <c r="G804" s="58"/>
      <c r="H804" s="58"/>
      <c r="I804" s="2" t="s">
        <v>61</v>
      </c>
      <c r="J804" s="58"/>
      <c r="K804" s="58"/>
      <c r="L804" s="58"/>
      <c r="M804" s="58"/>
      <c r="N804" s="2"/>
    </row>
    <row r="805" spans="1:14" ht="18" customHeight="1" x14ac:dyDescent="0.3">
      <c r="B805" s="58" t="s">
        <v>57</v>
      </c>
      <c r="C805" s="58" t="s">
        <v>346</v>
      </c>
      <c r="D805" s="58">
        <v>5057753494483</v>
      </c>
      <c r="E805" s="58">
        <v>1</v>
      </c>
      <c r="F805" s="58" t="s">
        <v>59</v>
      </c>
      <c r="G805" s="58">
        <v>0.11</v>
      </c>
      <c r="H805" s="58">
        <v>0.11</v>
      </c>
      <c r="I805" s="2">
        <v>1.3</v>
      </c>
      <c r="J805" s="58" t="s">
        <v>718</v>
      </c>
      <c r="K805" s="58"/>
      <c r="L805" s="58"/>
      <c r="M805" s="58">
        <v>85589187</v>
      </c>
      <c r="N805" s="2"/>
    </row>
    <row r="806" spans="1:14" ht="10.8" customHeight="1" x14ac:dyDescent="0.3">
      <c r="B806" s="58"/>
      <c r="C806" s="58"/>
      <c r="D806" s="58"/>
      <c r="E806" s="58"/>
      <c r="F806" s="58"/>
      <c r="G806" s="58"/>
      <c r="H806" s="58"/>
      <c r="I806" s="2" t="s">
        <v>61</v>
      </c>
      <c r="J806" s="58"/>
      <c r="K806" s="58"/>
      <c r="L806" s="58"/>
      <c r="M806" s="58"/>
      <c r="N806" s="2"/>
    </row>
    <row r="807" spans="1:14" ht="10.8" customHeight="1" x14ac:dyDescent="0.3">
      <c r="B807" s="58" t="s">
        <v>57</v>
      </c>
      <c r="C807" s="58" t="s">
        <v>954</v>
      </c>
      <c r="D807" s="58">
        <v>3279137</v>
      </c>
      <c r="E807" s="58">
        <v>5</v>
      </c>
      <c r="F807" s="58" t="s">
        <v>59</v>
      </c>
      <c r="G807" s="58">
        <v>0.13</v>
      </c>
      <c r="H807" s="58">
        <v>0.66</v>
      </c>
      <c r="I807" s="2">
        <v>1.3</v>
      </c>
      <c r="J807" s="58" t="s">
        <v>841</v>
      </c>
      <c r="K807" s="58"/>
      <c r="L807" s="58"/>
      <c r="M807" s="58">
        <v>84348077</v>
      </c>
      <c r="N807" s="2"/>
    </row>
    <row r="808" spans="1:14" ht="10.8" customHeight="1" x14ac:dyDescent="0.3">
      <c r="B808" s="58"/>
      <c r="C808" s="58"/>
      <c r="D808" s="58"/>
      <c r="E808" s="58"/>
      <c r="F808" s="58"/>
      <c r="G808" s="58"/>
      <c r="H808" s="58"/>
      <c r="I808" s="2" t="s">
        <v>61</v>
      </c>
      <c r="J808" s="58"/>
      <c r="K808" s="58"/>
      <c r="L808" s="58"/>
      <c r="M808" s="58"/>
      <c r="N808" s="2"/>
    </row>
    <row r="809" spans="1:14" ht="10.8" customHeight="1" x14ac:dyDescent="0.3">
      <c r="B809" s="58" t="s">
        <v>57</v>
      </c>
      <c r="C809" s="58" t="s">
        <v>164</v>
      </c>
      <c r="D809" s="58">
        <v>3341148</v>
      </c>
      <c r="E809" s="58">
        <v>2</v>
      </c>
      <c r="F809" s="58" t="s">
        <v>59</v>
      </c>
      <c r="G809" s="58">
        <v>0.62</v>
      </c>
      <c r="H809" s="58">
        <v>1.24</v>
      </c>
      <c r="I809" s="2">
        <v>1.35</v>
      </c>
      <c r="J809" s="58" t="s">
        <v>858</v>
      </c>
      <c r="K809" s="58"/>
      <c r="L809" s="58"/>
      <c r="M809" s="58">
        <v>86775489</v>
      </c>
      <c r="N809" s="2"/>
    </row>
    <row r="810" spans="1:14" ht="10.8" customHeight="1" x14ac:dyDescent="0.3">
      <c r="B810" s="58"/>
      <c r="C810" s="58"/>
      <c r="D810" s="58"/>
      <c r="E810" s="58"/>
      <c r="F810" s="58"/>
      <c r="G810" s="58"/>
      <c r="H810" s="58"/>
      <c r="I810" s="2" t="s">
        <v>61</v>
      </c>
      <c r="J810" s="58"/>
      <c r="K810" s="58"/>
      <c r="L810" s="58"/>
      <c r="M810" s="58"/>
      <c r="N810" s="2"/>
    </row>
    <row r="811" spans="1:14" ht="10.8" customHeight="1" x14ac:dyDescent="0.3">
      <c r="B811" s="58" t="s">
        <v>57</v>
      </c>
      <c r="C811" s="58" t="s">
        <v>544</v>
      </c>
      <c r="D811" s="58">
        <v>10057520</v>
      </c>
      <c r="E811" s="58">
        <v>2</v>
      </c>
      <c r="F811" s="58" t="s">
        <v>59</v>
      </c>
      <c r="G811" s="58">
        <v>0.23</v>
      </c>
      <c r="H811" s="58">
        <v>0.46</v>
      </c>
      <c r="I811" s="2">
        <v>0.65</v>
      </c>
      <c r="J811" s="58" t="s">
        <v>718</v>
      </c>
      <c r="K811" s="58"/>
      <c r="L811" s="58"/>
      <c r="M811" s="58">
        <v>50211728</v>
      </c>
      <c r="N811" s="2"/>
    </row>
    <row r="812" spans="1:14" ht="10.8" customHeight="1" x14ac:dyDescent="0.3">
      <c r="B812" s="58"/>
      <c r="C812" s="58"/>
      <c r="D812" s="58"/>
      <c r="E812" s="58"/>
      <c r="F812" s="58"/>
      <c r="G812" s="58"/>
      <c r="H812" s="58"/>
      <c r="I812" s="2" t="s">
        <v>61</v>
      </c>
      <c r="J812" s="58"/>
      <c r="K812" s="58"/>
      <c r="L812" s="58"/>
      <c r="M812" s="58"/>
      <c r="N812" s="2"/>
    </row>
    <row r="813" spans="1:14" ht="10.8" customHeight="1" x14ac:dyDescent="0.3">
      <c r="B813" s="58" t="s">
        <v>57</v>
      </c>
      <c r="C813" s="58" t="s">
        <v>519</v>
      </c>
      <c r="D813" s="58">
        <v>3465707</v>
      </c>
      <c r="E813" s="58">
        <v>1</v>
      </c>
      <c r="F813" s="58" t="s">
        <v>59</v>
      </c>
      <c r="G813" s="58">
        <v>0.91</v>
      </c>
      <c r="H813" s="58">
        <v>0.91</v>
      </c>
      <c r="I813" s="2">
        <v>0.8</v>
      </c>
      <c r="J813" s="58" t="s">
        <v>791</v>
      </c>
      <c r="K813" s="58"/>
      <c r="L813" s="58"/>
      <c r="M813" s="58">
        <v>90728903</v>
      </c>
      <c r="N813" s="2"/>
    </row>
    <row r="814" spans="1:14" ht="10.8" customHeight="1" x14ac:dyDescent="0.3">
      <c r="B814" s="58"/>
      <c r="C814" s="58"/>
      <c r="D814" s="58"/>
      <c r="E814" s="58"/>
      <c r="F814" s="58"/>
      <c r="G814" s="58"/>
      <c r="H814" s="58"/>
      <c r="I814" s="2" t="s">
        <v>61</v>
      </c>
      <c r="J814" s="58"/>
      <c r="K814" s="58"/>
      <c r="L814" s="58"/>
      <c r="M814" s="58"/>
      <c r="N814" s="2"/>
    </row>
    <row r="815" spans="1:14" ht="18" customHeight="1" x14ac:dyDescent="0.3">
      <c r="B815" s="58" t="s">
        <v>83</v>
      </c>
      <c r="C815" s="58" t="s">
        <v>222</v>
      </c>
      <c r="D815" s="58">
        <v>5057753897697</v>
      </c>
      <c r="E815" s="58">
        <v>1</v>
      </c>
      <c r="F815" s="58" t="s">
        <v>59</v>
      </c>
      <c r="G815" s="58">
        <v>7.0000000000000007E-2</v>
      </c>
      <c r="H815" s="58">
        <v>7.0000000000000007E-2</v>
      </c>
      <c r="I815" s="2">
        <v>1.3</v>
      </c>
      <c r="J815" s="58" t="s">
        <v>718</v>
      </c>
      <c r="K815" s="58"/>
      <c r="L815" s="58"/>
      <c r="M815" s="58">
        <v>87796290</v>
      </c>
      <c r="N815" s="2"/>
    </row>
    <row r="816" spans="1:14" ht="10.8" customHeight="1" x14ac:dyDescent="0.3">
      <c r="B816" s="58"/>
      <c r="C816" s="58"/>
      <c r="D816" s="58"/>
      <c r="E816" s="58"/>
      <c r="F816" s="58"/>
      <c r="G816" s="58"/>
      <c r="H816" s="58"/>
      <c r="I816" s="2" t="s">
        <v>61</v>
      </c>
      <c r="J816" s="58"/>
      <c r="K816" s="58"/>
      <c r="L816" s="58"/>
      <c r="M816" s="58"/>
      <c r="N816" s="2"/>
    </row>
    <row r="817" spans="2:14" ht="18" customHeight="1" x14ac:dyDescent="0.3">
      <c r="B817" s="58" t="s">
        <v>83</v>
      </c>
      <c r="C817" s="58" t="s">
        <v>91</v>
      </c>
      <c r="D817" s="58">
        <v>5059697734304</v>
      </c>
      <c r="E817" s="58">
        <v>1</v>
      </c>
      <c r="F817" s="58" t="s">
        <v>59</v>
      </c>
      <c r="G817" s="58">
        <v>0.34</v>
      </c>
      <c r="H817" s="58">
        <v>0.34</v>
      </c>
      <c r="I817" s="2">
        <v>4</v>
      </c>
      <c r="J817" s="58" t="s">
        <v>952</v>
      </c>
      <c r="K817" s="58"/>
      <c r="L817" s="58"/>
      <c r="M817" s="58">
        <v>92754315</v>
      </c>
      <c r="N817" s="2"/>
    </row>
    <row r="818" spans="2:14" ht="10.8" customHeight="1" x14ac:dyDescent="0.3">
      <c r="B818" s="58"/>
      <c r="C818" s="58"/>
      <c r="D818" s="58"/>
      <c r="E818" s="58"/>
      <c r="F818" s="58"/>
      <c r="G818" s="58"/>
      <c r="H818" s="58"/>
      <c r="I818" s="2" t="s">
        <v>61</v>
      </c>
      <c r="J818" s="58"/>
      <c r="K818" s="58"/>
      <c r="L818" s="58"/>
      <c r="M818" s="58"/>
      <c r="N818" s="2"/>
    </row>
    <row r="819" spans="2:14" ht="18" customHeight="1" x14ac:dyDescent="0.3">
      <c r="B819" s="58" t="s">
        <v>83</v>
      </c>
      <c r="C819" s="58" t="s">
        <v>914</v>
      </c>
      <c r="D819" s="58">
        <v>3329770062467</v>
      </c>
      <c r="E819" s="58">
        <v>1</v>
      </c>
      <c r="F819" s="58" t="s">
        <v>59</v>
      </c>
      <c r="G819" s="58">
        <v>0.37</v>
      </c>
      <c r="H819" s="58">
        <v>0.37</v>
      </c>
      <c r="I819" s="2">
        <v>2.4</v>
      </c>
      <c r="J819" s="58" t="s">
        <v>787</v>
      </c>
      <c r="K819" s="58"/>
      <c r="L819" s="58"/>
      <c r="M819" s="58">
        <v>85953793</v>
      </c>
      <c r="N819" s="2"/>
    </row>
    <row r="820" spans="2:14" ht="10.8" customHeight="1" x14ac:dyDescent="0.3">
      <c r="B820" s="58"/>
      <c r="C820" s="58"/>
      <c r="D820" s="58"/>
      <c r="E820" s="58"/>
      <c r="F820" s="58"/>
      <c r="G820" s="58"/>
      <c r="H820" s="58"/>
      <c r="I820" s="2" t="s">
        <v>61</v>
      </c>
      <c r="J820" s="58"/>
      <c r="K820" s="58"/>
      <c r="L820" s="58"/>
      <c r="M820" s="58"/>
      <c r="N820" s="2"/>
    </row>
    <row r="821" spans="2:14" ht="18" customHeight="1" x14ac:dyDescent="0.3">
      <c r="B821" s="58" t="s">
        <v>83</v>
      </c>
      <c r="C821" s="58" t="s">
        <v>955</v>
      </c>
      <c r="D821" s="58">
        <v>3023290453674</v>
      </c>
      <c r="E821" s="58">
        <v>4</v>
      </c>
      <c r="F821" s="58" t="s">
        <v>59</v>
      </c>
      <c r="G821" s="58">
        <v>0.36</v>
      </c>
      <c r="H821" s="58">
        <v>1.45</v>
      </c>
      <c r="I821" s="2">
        <v>2</v>
      </c>
      <c r="J821" s="58" t="s">
        <v>805</v>
      </c>
      <c r="K821" s="58"/>
      <c r="L821" s="58"/>
      <c r="M821" s="58">
        <v>58430940</v>
      </c>
      <c r="N821" s="2"/>
    </row>
    <row r="822" spans="2:14" ht="10.8" customHeight="1" x14ac:dyDescent="0.3">
      <c r="B822" s="58"/>
      <c r="C822" s="58"/>
      <c r="D822" s="58"/>
      <c r="E822" s="58"/>
      <c r="F822" s="58"/>
      <c r="G822" s="58"/>
      <c r="H822" s="58"/>
      <c r="I822" s="2" t="s">
        <v>61</v>
      </c>
      <c r="J822" s="58"/>
      <c r="K822" s="58"/>
      <c r="L822" s="58"/>
      <c r="M822" s="58"/>
      <c r="N822" s="2"/>
    </row>
    <row r="823" spans="2:14" ht="18" customHeight="1" x14ac:dyDescent="0.3">
      <c r="B823" s="58" t="s">
        <v>83</v>
      </c>
      <c r="C823" s="58" t="s">
        <v>254</v>
      </c>
      <c r="D823" s="58">
        <v>5052320483495</v>
      </c>
      <c r="E823" s="58">
        <v>4</v>
      </c>
      <c r="F823" s="58" t="s">
        <v>59</v>
      </c>
      <c r="G823" s="58">
        <v>0.15</v>
      </c>
      <c r="H823" s="58">
        <v>0.6</v>
      </c>
      <c r="I823" s="2">
        <v>2.1</v>
      </c>
      <c r="J823" s="58" t="s">
        <v>727</v>
      </c>
      <c r="K823" s="58"/>
      <c r="L823" s="58"/>
      <c r="M823" s="58">
        <v>67596539</v>
      </c>
      <c r="N823" s="2"/>
    </row>
    <row r="824" spans="2:14" ht="10.8" customHeight="1" x14ac:dyDescent="0.3">
      <c r="B824" s="58"/>
      <c r="C824" s="58"/>
      <c r="D824" s="58"/>
      <c r="E824" s="58"/>
      <c r="F824" s="58"/>
      <c r="G824" s="58"/>
      <c r="H824" s="58"/>
      <c r="I824" s="2" t="s">
        <v>61</v>
      </c>
      <c r="J824" s="58"/>
      <c r="K824" s="58"/>
      <c r="L824" s="58"/>
      <c r="M824" s="58"/>
      <c r="N824" s="2"/>
    </row>
    <row r="825" spans="2:14" ht="10.8" customHeight="1" x14ac:dyDescent="0.3">
      <c r="B825" s="58" t="s">
        <v>83</v>
      </c>
      <c r="C825" s="58" t="s">
        <v>370</v>
      </c>
      <c r="D825" s="58">
        <v>10089156</v>
      </c>
      <c r="E825" s="58">
        <v>3</v>
      </c>
      <c r="F825" s="58" t="s">
        <v>59</v>
      </c>
      <c r="G825" s="58">
        <v>0.33</v>
      </c>
      <c r="H825" s="58">
        <v>0.99</v>
      </c>
      <c r="I825" s="2">
        <v>2.85</v>
      </c>
      <c r="J825" s="58" t="s">
        <v>881</v>
      </c>
      <c r="K825" s="58"/>
      <c r="L825" s="58"/>
      <c r="M825" s="58">
        <v>56533257</v>
      </c>
      <c r="N825" s="2"/>
    </row>
    <row r="826" spans="2:14" ht="10.8" customHeight="1" x14ac:dyDescent="0.3">
      <c r="B826" s="58"/>
      <c r="C826" s="58"/>
      <c r="D826" s="58"/>
      <c r="E826" s="58"/>
      <c r="F826" s="58"/>
      <c r="G826" s="58"/>
      <c r="H826" s="58"/>
      <c r="I826" s="2" t="s">
        <v>61</v>
      </c>
      <c r="J826" s="58"/>
      <c r="K826" s="58"/>
      <c r="L826" s="58"/>
      <c r="M826" s="58"/>
      <c r="N826" s="2"/>
    </row>
    <row r="827" spans="2:14" ht="18" customHeight="1" x14ac:dyDescent="0.3">
      <c r="B827" s="58" t="s">
        <v>83</v>
      </c>
      <c r="C827" s="58" t="s">
        <v>192</v>
      </c>
      <c r="D827" s="58">
        <v>5059697728235</v>
      </c>
      <c r="E827" s="58">
        <v>2</v>
      </c>
      <c r="F827" s="58" t="s">
        <v>59</v>
      </c>
      <c r="G827" s="58">
        <v>0.48</v>
      </c>
      <c r="H827" s="58">
        <v>0.96</v>
      </c>
      <c r="I827" s="2">
        <v>3.5</v>
      </c>
      <c r="J827" s="58" t="s">
        <v>911</v>
      </c>
      <c r="K827" s="58"/>
      <c r="L827" s="58"/>
      <c r="M827" s="58">
        <v>89981122</v>
      </c>
      <c r="N827" s="2"/>
    </row>
    <row r="828" spans="2:14" ht="10.8" customHeight="1" x14ac:dyDescent="0.3">
      <c r="B828" s="58"/>
      <c r="C828" s="58"/>
      <c r="D828" s="58"/>
      <c r="E828" s="58"/>
      <c r="F828" s="58"/>
      <c r="G828" s="58"/>
      <c r="H828" s="58"/>
      <c r="I828" s="2" t="s">
        <v>61</v>
      </c>
      <c r="J828" s="58"/>
      <c r="K828" s="58"/>
      <c r="L828" s="58"/>
      <c r="M828" s="58"/>
      <c r="N828" s="2"/>
    </row>
    <row r="829" spans="2:14" ht="18" customHeight="1" x14ac:dyDescent="0.3">
      <c r="B829" s="58" t="s">
        <v>83</v>
      </c>
      <c r="C829" s="58" t="s">
        <v>201</v>
      </c>
      <c r="D829" s="58">
        <v>5036589200970</v>
      </c>
      <c r="E829" s="58">
        <v>3</v>
      </c>
      <c r="F829" s="58" t="s">
        <v>59</v>
      </c>
      <c r="G829" s="58">
        <v>0.47</v>
      </c>
      <c r="H829" s="58">
        <v>1.41</v>
      </c>
      <c r="I829" s="2">
        <v>2.35</v>
      </c>
      <c r="J829" s="58" t="s">
        <v>956</v>
      </c>
      <c r="K829" s="58"/>
      <c r="L829" s="58"/>
      <c r="M829" s="58">
        <v>57761152</v>
      </c>
      <c r="N829" s="2"/>
    </row>
    <row r="830" spans="2:14" ht="10.8" customHeight="1" x14ac:dyDescent="0.3">
      <c r="B830" s="58"/>
      <c r="C830" s="58"/>
      <c r="D830" s="58"/>
      <c r="E830" s="58"/>
      <c r="F830" s="58"/>
      <c r="G830" s="58"/>
      <c r="H830" s="58"/>
      <c r="I830" s="2" t="s">
        <v>61</v>
      </c>
      <c r="J830" s="58"/>
      <c r="K830" s="58"/>
      <c r="L830" s="58"/>
      <c r="M830" s="58"/>
      <c r="N830" s="2"/>
    </row>
    <row r="831" spans="2:14" ht="18" customHeight="1" x14ac:dyDescent="0.3">
      <c r="B831" s="58" t="s">
        <v>68</v>
      </c>
      <c r="C831" s="58" t="s">
        <v>314</v>
      </c>
      <c r="D831" s="58">
        <v>5054269805611</v>
      </c>
      <c r="E831" s="58">
        <v>9</v>
      </c>
      <c r="F831" s="58" t="s">
        <v>59</v>
      </c>
      <c r="G831" s="58">
        <v>0.38</v>
      </c>
      <c r="H831" s="58">
        <v>3.45</v>
      </c>
      <c r="I831" s="2">
        <v>0.55000000000000004</v>
      </c>
      <c r="J831" s="58" t="s">
        <v>957</v>
      </c>
      <c r="K831" s="58"/>
      <c r="L831" s="58"/>
      <c r="M831" s="58">
        <v>79801003</v>
      </c>
      <c r="N831" s="2"/>
    </row>
    <row r="832" spans="2:14" ht="10.8" customHeight="1" x14ac:dyDescent="0.3">
      <c r="B832" s="58"/>
      <c r="C832" s="58"/>
      <c r="D832" s="58"/>
      <c r="E832" s="58"/>
      <c r="F832" s="58"/>
      <c r="G832" s="58"/>
      <c r="H832" s="58"/>
      <c r="I832" s="2" t="s">
        <v>61</v>
      </c>
      <c r="J832" s="58"/>
      <c r="K832" s="58"/>
      <c r="L832" s="58"/>
      <c r="M832" s="58"/>
      <c r="N832" s="2"/>
    </row>
    <row r="833" spans="2:14" ht="18" customHeight="1" x14ac:dyDescent="0.3">
      <c r="B833" s="58" t="s">
        <v>68</v>
      </c>
      <c r="C833" s="58" t="s">
        <v>550</v>
      </c>
      <c r="D833" s="58">
        <v>5010044004679</v>
      </c>
      <c r="E833" s="58">
        <v>1</v>
      </c>
      <c r="F833" s="58" t="s">
        <v>59</v>
      </c>
      <c r="G833" s="58">
        <v>0.25</v>
      </c>
      <c r="H833" s="58">
        <v>0.25</v>
      </c>
      <c r="I833" s="2">
        <v>1.6</v>
      </c>
      <c r="J833" s="58" t="s">
        <v>825</v>
      </c>
      <c r="K833" s="58"/>
      <c r="L833" s="58"/>
      <c r="M833" s="58">
        <v>71644685</v>
      </c>
      <c r="N833" s="2"/>
    </row>
    <row r="834" spans="2:14" ht="10.8" customHeight="1" x14ac:dyDescent="0.3">
      <c r="B834" s="58"/>
      <c r="C834" s="58"/>
      <c r="D834" s="58"/>
      <c r="E834" s="58"/>
      <c r="F834" s="58"/>
      <c r="G834" s="58"/>
      <c r="H834" s="58"/>
      <c r="I834" s="2" t="s">
        <v>61</v>
      </c>
      <c r="J834" s="58"/>
      <c r="K834" s="58"/>
      <c r="L834" s="58"/>
      <c r="M834" s="58"/>
      <c r="N834" s="2"/>
    </row>
    <row r="835" spans="2:14" ht="18" customHeight="1" x14ac:dyDescent="0.3">
      <c r="B835" s="58" t="s">
        <v>68</v>
      </c>
      <c r="C835" s="58" t="s">
        <v>363</v>
      </c>
      <c r="D835" s="58">
        <v>5054269805581</v>
      </c>
      <c r="E835" s="58">
        <v>5</v>
      </c>
      <c r="F835" s="58" t="s">
        <v>59</v>
      </c>
      <c r="G835" s="58">
        <v>0.37</v>
      </c>
      <c r="H835" s="58">
        <v>1.86</v>
      </c>
      <c r="I835" s="2">
        <v>0.65</v>
      </c>
      <c r="J835" s="58" t="s">
        <v>958</v>
      </c>
      <c r="K835" s="58"/>
      <c r="L835" s="58"/>
      <c r="M835" s="58">
        <v>79800972</v>
      </c>
      <c r="N835" s="2"/>
    </row>
    <row r="836" spans="2:14" ht="10.8" customHeight="1" x14ac:dyDescent="0.3">
      <c r="B836" s="58"/>
      <c r="C836" s="58"/>
      <c r="D836" s="58"/>
      <c r="E836" s="58"/>
      <c r="F836" s="58"/>
      <c r="G836" s="58"/>
      <c r="H836" s="58"/>
      <c r="I836" s="2" t="s">
        <v>61</v>
      </c>
      <c r="J836" s="58"/>
      <c r="K836" s="58"/>
      <c r="L836" s="58"/>
      <c r="M836" s="58"/>
      <c r="N836" s="2"/>
    </row>
    <row r="837" spans="2:14" ht="18" customHeight="1" x14ac:dyDescent="0.3">
      <c r="B837" s="58" t="s">
        <v>68</v>
      </c>
      <c r="C837" s="58" t="s">
        <v>171</v>
      </c>
      <c r="D837" s="58">
        <v>5022824240061</v>
      </c>
      <c r="E837" s="58">
        <v>1</v>
      </c>
      <c r="F837" s="58" t="s">
        <v>59</v>
      </c>
      <c r="G837" s="58">
        <v>0.5</v>
      </c>
      <c r="H837" s="58">
        <v>0.5</v>
      </c>
      <c r="I837" s="2">
        <v>1.25</v>
      </c>
      <c r="J837" s="58" t="s">
        <v>866</v>
      </c>
      <c r="K837" s="58"/>
      <c r="L837" s="58"/>
      <c r="M837" s="58">
        <v>61699364</v>
      </c>
      <c r="N837" s="2"/>
    </row>
    <row r="838" spans="2:14" ht="10.8" customHeight="1" x14ac:dyDescent="0.3">
      <c r="B838" s="58"/>
      <c r="C838" s="58"/>
      <c r="D838" s="58"/>
      <c r="E838" s="58"/>
      <c r="F838" s="58"/>
      <c r="G838" s="58"/>
      <c r="H838" s="58"/>
      <c r="I838" s="2" t="s">
        <v>61</v>
      </c>
      <c r="J838" s="58"/>
      <c r="K838" s="58"/>
      <c r="L838" s="58"/>
      <c r="M838" s="58"/>
      <c r="N838" s="2"/>
    </row>
    <row r="839" spans="2:14" ht="10.8" customHeight="1" x14ac:dyDescent="0.3">
      <c r="B839" s="58" t="s">
        <v>68</v>
      </c>
      <c r="C839" s="58" t="s">
        <v>79</v>
      </c>
      <c r="D839" s="58">
        <v>3269299</v>
      </c>
      <c r="E839" s="58">
        <v>1</v>
      </c>
      <c r="F839" s="58" t="s">
        <v>59</v>
      </c>
      <c r="G839" s="58">
        <v>0.09</v>
      </c>
      <c r="H839" s="58">
        <v>0.09</v>
      </c>
      <c r="I839" s="2">
        <v>1.1000000000000001</v>
      </c>
      <c r="J839" s="58" t="s">
        <v>728</v>
      </c>
      <c r="K839" s="58"/>
      <c r="L839" s="58"/>
      <c r="M839" s="58">
        <v>81301517</v>
      </c>
      <c r="N839" s="2"/>
    </row>
    <row r="840" spans="2:14" ht="10.8" customHeight="1" x14ac:dyDescent="0.3">
      <c r="B840" s="58"/>
      <c r="C840" s="58"/>
      <c r="D840" s="58"/>
      <c r="E840" s="58"/>
      <c r="F840" s="58"/>
      <c r="G840" s="58"/>
      <c r="H840" s="58"/>
      <c r="I840" s="2" t="s">
        <v>61</v>
      </c>
      <c r="J840" s="58"/>
      <c r="K840" s="58"/>
      <c r="L840" s="58"/>
      <c r="M840" s="58"/>
      <c r="N840" s="2"/>
    </row>
    <row r="841" spans="2:14" ht="18" customHeight="1" x14ac:dyDescent="0.3">
      <c r="B841" s="58" t="s">
        <v>68</v>
      </c>
      <c r="C841" s="58" t="s">
        <v>959</v>
      </c>
      <c r="D841" s="58">
        <v>5011579451501</v>
      </c>
      <c r="E841" s="58">
        <v>6</v>
      </c>
      <c r="F841" s="58" t="s">
        <v>59</v>
      </c>
      <c r="G841" s="58">
        <v>0.82</v>
      </c>
      <c r="H841" s="58">
        <v>4.91</v>
      </c>
      <c r="I841" s="2">
        <v>1.35</v>
      </c>
      <c r="J841" s="58" t="s">
        <v>898</v>
      </c>
      <c r="K841" s="58"/>
      <c r="L841" s="58"/>
      <c r="M841" s="58">
        <v>90984472</v>
      </c>
      <c r="N841" s="2"/>
    </row>
    <row r="842" spans="2:14" ht="10.8" customHeight="1" x14ac:dyDescent="0.3">
      <c r="B842" s="58"/>
      <c r="C842" s="58"/>
      <c r="D842" s="58"/>
      <c r="E842" s="58"/>
      <c r="F842" s="58"/>
      <c r="G842" s="58"/>
      <c r="H842" s="58"/>
      <c r="I842" s="2" t="s">
        <v>61</v>
      </c>
      <c r="J842" s="58"/>
      <c r="K842" s="58"/>
      <c r="L842" s="58"/>
      <c r="M842" s="58"/>
      <c r="N842" s="2"/>
    </row>
    <row r="843" spans="2:14" ht="18" customHeight="1" x14ac:dyDescent="0.3">
      <c r="B843" s="58" t="s">
        <v>68</v>
      </c>
      <c r="C843" s="58" t="s">
        <v>438</v>
      </c>
      <c r="D843" s="58">
        <v>5057753932664</v>
      </c>
      <c r="E843" s="58">
        <v>1</v>
      </c>
      <c r="F843" s="58" t="s">
        <v>59</v>
      </c>
      <c r="G843" s="58">
        <v>0.26</v>
      </c>
      <c r="H843" s="58">
        <v>0.26</v>
      </c>
      <c r="I843" s="2">
        <v>0.99</v>
      </c>
      <c r="J843" s="58" t="s">
        <v>789</v>
      </c>
      <c r="K843" s="58"/>
      <c r="L843" s="58"/>
      <c r="M843" s="58">
        <v>87229421</v>
      </c>
      <c r="N843" s="2"/>
    </row>
    <row r="844" spans="2:14" ht="10.8" customHeight="1" x14ac:dyDescent="0.3">
      <c r="B844" s="58"/>
      <c r="C844" s="58"/>
      <c r="D844" s="58"/>
      <c r="E844" s="58"/>
      <c r="F844" s="58"/>
      <c r="G844" s="58"/>
      <c r="H844" s="58"/>
      <c r="I844" s="2" t="s">
        <v>61</v>
      </c>
      <c r="J844" s="58"/>
      <c r="K844" s="58"/>
      <c r="L844" s="58"/>
      <c r="M844" s="58"/>
      <c r="N844" s="2"/>
    </row>
    <row r="845" spans="2:14" ht="18" customHeight="1" x14ac:dyDescent="0.3">
      <c r="B845" s="58" t="s">
        <v>68</v>
      </c>
      <c r="C845" s="58" t="s">
        <v>960</v>
      </c>
      <c r="D845" s="58">
        <v>3178530407983</v>
      </c>
      <c r="E845" s="58">
        <v>1</v>
      </c>
      <c r="F845" s="58" t="s">
        <v>59</v>
      </c>
      <c r="G845" s="58">
        <v>0.18</v>
      </c>
      <c r="H845" s="58">
        <v>0.18</v>
      </c>
      <c r="I845" s="2">
        <v>2.75</v>
      </c>
      <c r="J845" s="58" t="s">
        <v>894</v>
      </c>
      <c r="K845" s="58"/>
      <c r="L845" s="58"/>
      <c r="M845" s="58">
        <v>64383617</v>
      </c>
      <c r="N845" s="2"/>
    </row>
    <row r="846" spans="2:14" ht="10.8" customHeight="1" x14ac:dyDescent="0.3">
      <c r="B846" s="58"/>
      <c r="C846" s="58"/>
      <c r="D846" s="58"/>
      <c r="E846" s="58"/>
      <c r="F846" s="58"/>
      <c r="G846" s="58"/>
      <c r="H846" s="58"/>
      <c r="I846" s="2" t="s">
        <v>61</v>
      </c>
      <c r="J846" s="58"/>
      <c r="K846" s="58"/>
      <c r="L846" s="58"/>
      <c r="M846" s="58"/>
      <c r="N846" s="2"/>
    </row>
    <row r="847" spans="2:14" ht="18" customHeight="1" x14ac:dyDescent="0.3">
      <c r="B847" s="58" t="s">
        <v>68</v>
      </c>
      <c r="C847" s="58" t="s">
        <v>832</v>
      </c>
      <c r="D847" s="58">
        <v>5010044000305</v>
      </c>
      <c r="E847" s="58">
        <v>1</v>
      </c>
      <c r="F847" s="58" t="s">
        <v>59</v>
      </c>
      <c r="G847" s="58">
        <v>0.41</v>
      </c>
      <c r="H847" s="58">
        <v>0.41</v>
      </c>
      <c r="I847" s="2">
        <v>1.4</v>
      </c>
      <c r="J847" s="58" t="s">
        <v>769</v>
      </c>
      <c r="K847" s="58"/>
      <c r="L847" s="58"/>
      <c r="M847" s="58">
        <v>51203282</v>
      </c>
      <c r="N847" s="2"/>
    </row>
    <row r="848" spans="2:14" ht="10.8" customHeight="1" x14ac:dyDescent="0.3">
      <c r="B848" s="58"/>
      <c r="C848" s="58"/>
      <c r="D848" s="58"/>
      <c r="E848" s="58"/>
      <c r="F848" s="58"/>
      <c r="G848" s="58"/>
      <c r="H848" s="58"/>
      <c r="I848" s="2" t="s">
        <v>61</v>
      </c>
      <c r="J848" s="58"/>
      <c r="K848" s="58"/>
      <c r="L848" s="58"/>
      <c r="M848" s="58"/>
      <c r="N848" s="2"/>
    </row>
    <row r="849" spans="1:14" ht="10.8" customHeight="1" x14ac:dyDescent="0.3">
      <c r="B849" s="58" t="s">
        <v>68</v>
      </c>
      <c r="C849" s="58" t="s">
        <v>80</v>
      </c>
      <c r="D849" s="58">
        <v>3048979</v>
      </c>
      <c r="E849" s="58">
        <v>1</v>
      </c>
      <c r="F849" s="58" t="s">
        <v>59</v>
      </c>
      <c r="G849" s="58">
        <v>0.09</v>
      </c>
      <c r="H849" s="58">
        <v>0.09</v>
      </c>
      <c r="I849" s="2">
        <v>1.1000000000000001</v>
      </c>
      <c r="J849" s="58" t="s">
        <v>728</v>
      </c>
      <c r="K849" s="58"/>
      <c r="L849" s="58"/>
      <c r="M849" s="58">
        <v>52412171</v>
      </c>
      <c r="N849" s="2"/>
    </row>
    <row r="850" spans="1:14" ht="10.8" customHeight="1" x14ac:dyDescent="0.3">
      <c r="B850" s="58"/>
      <c r="C850" s="58"/>
      <c r="D850" s="58"/>
      <c r="E850" s="58"/>
      <c r="F850" s="58"/>
      <c r="G850" s="58"/>
      <c r="H850" s="58"/>
      <c r="I850" s="2" t="s">
        <v>61</v>
      </c>
      <c r="J850" s="58"/>
      <c r="K850" s="58"/>
      <c r="L850" s="58"/>
      <c r="M850" s="58"/>
      <c r="N850" s="2"/>
    </row>
    <row r="851" spans="1:14" ht="10.8" customHeight="1" x14ac:dyDescent="0.3">
      <c r="B851" s="58" t="s">
        <v>68</v>
      </c>
      <c r="C851" s="58" t="s">
        <v>72</v>
      </c>
      <c r="D851" s="58">
        <v>3269275</v>
      </c>
      <c r="E851" s="58">
        <v>3</v>
      </c>
      <c r="F851" s="58" t="s">
        <v>59</v>
      </c>
      <c r="G851" s="58">
        <v>7.0000000000000007E-2</v>
      </c>
      <c r="H851" s="58">
        <v>0.21</v>
      </c>
      <c r="I851" s="2">
        <v>1.1000000000000001</v>
      </c>
      <c r="J851" s="58" t="s">
        <v>826</v>
      </c>
      <c r="K851" s="58"/>
      <c r="L851" s="58"/>
      <c r="M851" s="58">
        <v>81301454</v>
      </c>
      <c r="N851" s="2"/>
    </row>
    <row r="852" spans="1:14" ht="10.8" customHeight="1" x14ac:dyDescent="0.3">
      <c r="B852" s="58"/>
      <c r="C852" s="58"/>
      <c r="D852" s="58"/>
      <c r="E852" s="58"/>
      <c r="F852" s="58"/>
      <c r="G852" s="58"/>
      <c r="H852" s="58"/>
      <c r="I852" s="2" t="s">
        <v>61</v>
      </c>
      <c r="J852" s="58"/>
      <c r="K852" s="58"/>
      <c r="L852" s="58"/>
      <c r="M852" s="58"/>
      <c r="N852" s="2"/>
    </row>
    <row r="853" spans="1:14" ht="18" customHeight="1" x14ac:dyDescent="0.3">
      <c r="B853" s="58" t="s">
        <v>68</v>
      </c>
      <c r="C853" s="58" t="s">
        <v>140</v>
      </c>
      <c r="D853" s="58">
        <v>5010044005577</v>
      </c>
      <c r="E853" s="58">
        <v>1</v>
      </c>
      <c r="F853" s="58" t="s">
        <v>59</v>
      </c>
      <c r="G853" s="58">
        <v>0.3</v>
      </c>
      <c r="H853" s="58">
        <v>0.3</v>
      </c>
      <c r="I853" s="2">
        <v>1.85</v>
      </c>
      <c r="J853" s="58" t="s">
        <v>801</v>
      </c>
      <c r="K853" s="58"/>
      <c r="L853" s="58"/>
      <c r="M853" s="58">
        <v>78775835</v>
      </c>
      <c r="N853" s="2"/>
    </row>
    <row r="854" spans="1:14" ht="10.8" customHeight="1" x14ac:dyDescent="0.3">
      <c r="B854" s="58"/>
      <c r="C854" s="58"/>
      <c r="D854" s="58"/>
      <c r="E854" s="58"/>
      <c r="F854" s="58"/>
      <c r="G854" s="58"/>
      <c r="H854" s="58"/>
      <c r="I854" s="2" t="s">
        <v>61</v>
      </c>
      <c r="J854" s="58"/>
      <c r="K854" s="58"/>
      <c r="L854" s="58"/>
      <c r="M854" s="58"/>
      <c r="N854" s="2"/>
    </row>
    <row r="855" spans="1:14" ht="18" customHeight="1" x14ac:dyDescent="0.3">
      <c r="B855" s="58" t="s">
        <v>68</v>
      </c>
      <c r="C855" s="58" t="s">
        <v>463</v>
      </c>
      <c r="D855" s="58">
        <v>5010044004112</v>
      </c>
      <c r="E855" s="58">
        <v>2</v>
      </c>
      <c r="F855" s="58" t="s">
        <v>59</v>
      </c>
      <c r="G855" s="58">
        <v>0.35</v>
      </c>
      <c r="H855" s="58">
        <v>0.7</v>
      </c>
      <c r="I855" s="2">
        <v>1.65</v>
      </c>
      <c r="J855" s="58" t="s">
        <v>826</v>
      </c>
      <c r="K855" s="58"/>
      <c r="L855" s="58"/>
      <c r="M855" s="58">
        <v>67552776</v>
      </c>
      <c r="N855" s="2"/>
    </row>
    <row r="856" spans="1:14" ht="10.8" customHeight="1" x14ac:dyDescent="0.3">
      <c r="B856" s="58"/>
      <c r="C856" s="58"/>
      <c r="D856" s="58"/>
      <c r="E856" s="58"/>
      <c r="F856" s="58"/>
      <c r="G856" s="58"/>
      <c r="H856" s="58"/>
      <c r="I856" s="2" t="s">
        <v>61</v>
      </c>
      <c r="J856" s="58"/>
      <c r="K856" s="58"/>
      <c r="L856" s="58"/>
      <c r="M856" s="58"/>
      <c r="N856" s="2"/>
    </row>
    <row r="857" spans="1:14" ht="18" customHeight="1" x14ac:dyDescent="0.3">
      <c r="B857" s="58" t="s">
        <v>68</v>
      </c>
      <c r="C857" s="58" t="s">
        <v>76</v>
      </c>
      <c r="D857" s="58">
        <v>3063330</v>
      </c>
      <c r="E857" s="58">
        <v>10</v>
      </c>
      <c r="F857" s="58" t="s">
        <v>59</v>
      </c>
      <c r="G857" s="58">
        <v>0.08</v>
      </c>
      <c r="H857" s="58">
        <v>0.8</v>
      </c>
      <c r="I857" s="2">
        <v>1.1000000000000001</v>
      </c>
      <c r="J857" s="58" t="s">
        <v>723</v>
      </c>
      <c r="K857" s="58"/>
      <c r="L857" s="58"/>
      <c r="M857" s="58">
        <v>67880462</v>
      </c>
      <c r="N857" s="2"/>
    </row>
    <row r="858" spans="1:14" ht="10.8" customHeight="1" x14ac:dyDescent="0.3">
      <c r="B858" s="58"/>
      <c r="C858" s="58"/>
      <c r="D858" s="58"/>
      <c r="E858" s="58"/>
      <c r="F858" s="58"/>
      <c r="G858" s="58"/>
      <c r="H858" s="58"/>
      <c r="I858" s="2" t="s">
        <v>61</v>
      </c>
      <c r="J858" s="58"/>
      <c r="K858" s="58"/>
      <c r="L858" s="58"/>
      <c r="M858" s="58"/>
      <c r="N858" s="2"/>
    </row>
    <row r="859" spans="1:14" ht="18" customHeight="1" x14ac:dyDescent="0.3">
      <c r="B859" s="58" t="s">
        <v>68</v>
      </c>
      <c r="C859" s="58" t="s">
        <v>568</v>
      </c>
      <c r="D859" s="58">
        <v>5057373843746</v>
      </c>
      <c r="E859" s="58">
        <v>2</v>
      </c>
      <c r="F859" s="58" t="s">
        <v>59</v>
      </c>
      <c r="G859" s="58">
        <v>0.2</v>
      </c>
      <c r="H859" s="58">
        <v>0.4</v>
      </c>
      <c r="I859" s="2">
        <v>1.65</v>
      </c>
      <c r="J859" s="58" t="s">
        <v>804</v>
      </c>
      <c r="K859" s="58"/>
      <c r="L859" s="58"/>
      <c r="M859" s="58">
        <v>54183967</v>
      </c>
      <c r="N859" s="2"/>
    </row>
    <row r="860" spans="1:14" ht="10.8" customHeight="1" x14ac:dyDescent="0.3">
      <c r="B860" s="58"/>
      <c r="C860" s="58"/>
      <c r="D860" s="58"/>
      <c r="E860" s="58"/>
      <c r="F860" s="58"/>
      <c r="G860" s="58"/>
      <c r="H860" s="58"/>
      <c r="I860" s="2" t="s">
        <v>61</v>
      </c>
      <c r="J860" s="58"/>
      <c r="K860" s="58"/>
      <c r="L860" s="58"/>
      <c r="M860" s="58"/>
      <c r="N860" s="2"/>
    </row>
    <row r="861" spans="1:14" ht="18" customHeight="1" x14ac:dyDescent="0.3">
      <c r="A861" s="3">
        <v>45459</v>
      </c>
      <c r="B861" s="58" t="s">
        <v>124</v>
      </c>
      <c r="C861" s="58" t="s">
        <v>219</v>
      </c>
      <c r="D861" s="58">
        <v>5057753932657</v>
      </c>
      <c r="E861" s="58">
        <v>2</v>
      </c>
      <c r="F861" s="58" t="s">
        <v>59</v>
      </c>
      <c r="G861" s="58">
        <v>0.27</v>
      </c>
      <c r="H861" s="58">
        <v>0.55000000000000004</v>
      </c>
      <c r="I861" s="2">
        <v>3</v>
      </c>
      <c r="J861" s="58" t="s">
        <v>772</v>
      </c>
      <c r="K861" s="58"/>
      <c r="L861" s="58"/>
      <c r="M861" s="58">
        <v>87874877</v>
      </c>
      <c r="N861" s="2"/>
    </row>
    <row r="862" spans="1:14" ht="10.8" customHeight="1" x14ac:dyDescent="0.3">
      <c r="B862" s="58"/>
      <c r="C862" s="58"/>
      <c r="D862" s="58"/>
      <c r="E862" s="58"/>
      <c r="F862" s="58"/>
      <c r="G862" s="58"/>
      <c r="H862" s="58"/>
      <c r="I862" s="2" t="s">
        <v>61</v>
      </c>
      <c r="J862" s="58"/>
      <c r="K862" s="58"/>
      <c r="L862" s="58"/>
      <c r="M862" s="58"/>
      <c r="N862" s="2"/>
    </row>
    <row r="863" spans="1:14" ht="10.8" customHeight="1" x14ac:dyDescent="0.3">
      <c r="B863" s="58" t="s">
        <v>57</v>
      </c>
      <c r="C863" s="58" t="s">
        <v>305</v>
      </c>
      <c r="D863" s="58">
        <v>10065907</v>
      </c>
      <c r="E863" s="58">
        <v>5</v>
      </c>
      <c r="F863" s="58" t="s">
        <v>59</v>
      </c>
      <c r="G863" s="58">
        <v>0.22</v>
      </c>
      <c r="H863" s="58">
        <v>1.1200000000000001</v>
      </c>
      <c r="I863" s="2">
        <v>1.4</v>
      </c>
      <c r="J863" s="58" t="s">
        <v>911</v>
      </c>
      <c r="K863" s="58"/>
      <c r="L863" s="58"/>
      <c r="M863" s="58">
        <v>51996033</v>
      </c>
      <c r="N863" s="2"/>
    </row>
    <row r="864" spans="1:14" ht="10.8" customHeight="1" x14ac:dyDescent="0.3">
      <c r="B864" s="58"/>
      <c r="C864" s="58"/>
      <c r="D864" s="58"/>
      <c r="E864" s="58"/>
      <c r="F864" s="58"/>
      <c r="G864" s="58"/>
      <c r="H864" s="58"/>
      <c r="I864" s="2" t="s">
        <v>61</v>
      </c>
      <c r="J864" s="58"/>
      <c r="K864" s="58"/>
      <c r="L864" s="58"/>
      <c r="M864" s="58"/>
      <c r="N864" s="2"/>
    </row>
    <row r="865" spans="2:14" ht="10.8" customHeight="1" x14ac:dyDescent="0.3">
      <c r="B865" s="58" t="s">
        <v>57</v>
      </c>
      <c r="C865" s="58" t="s">
        <v>66</v>
      </c>
      <c r="D865" s="58">
        <v>3474433</v>
      </c>
      <c r="E865" s="58">
        <v>4</v>
      </c>
      <c r="F865" s="58" t="s">
        <v>59</v>
      </c>
      <c r="G865" s="58">
        <v>0.1</v>
      </c>
      <c r="H865" s="58">
        <v>0.41</v>
      </c>
      <c r="I865" s="2">
        <v>1.3</v>
      </c>
      <c r="J865" s="58" t="s">
        <v>712</v>
      </c>
      <c r="K865" s="58"/>
      <c r="L865" s="58"/>
      <c r="M865" s="58">
        <v>91258893</v>
      </c>
      <c r="N865" s="2"/>
    </row>
    <row r="866" spans="2:14" ht="10.8" customHeight="1" x14ac:dyDescent="0.3">
      <c r="B866" s="58"/>
      <c r="C866" s="58"/>
      <c r="D866" s="58"/>
      <c r="E866" s="58"/>
      <c r="F866" s="58"/>
      <c r="G866" s="58"/>
      <c r="H866" s="58"/>
      <c r="I866" s="2" t="s">
        <v>61</v>
      </c>
      <c r="J866" s="58"/>
      <c r="K866" s="58"/>
      <c r="L866" s="58"/>
      <c r="M866" s="58"/>
      <c r="N866" s="2"/>
    </row>
    <row r="867" spans="2:14" ht="18" customHeight="1" x14ac:dyDescent="0.3">
      <c r="B867" s="58" t="s">
        <v>83</v>
      </c>
      <c r="C867" s="58" t="s">
        <v>446</v>
      </c>
      <c r="D867" s="58">
        <v>5059512734236</v>
      </c>
      <c r="E867" s="58">
        <v>1</v>
      </c>
      <c r="F867" s="58" t="s">
        <v>59</v>
      </c>
      <c r="G867" s="58">
        <v>0.44</v>
      </c>
      <c r="H867" s="58">
        <v>0.44</v>
      </c>
      <c r="I867" s="2">
        <v>3.25</v>
      </c>
      <c r="J867" s="58" t="s">
        <v>806</v>
      </c>
      <c r="K867" s="58"/>
      <c r="L867" s="58"/>
      <c r="M867" s="58">
        <v>89934723</v>
      </c>
      <c r="N867" s="2"/>
    </row>
    <row r="868" spans="2:14" ht="10.8" customHeight="1" x14ac:dyDescent="0.3">
      <c r="B868" s="58"/>
      <c r="C868" s="58"/>
      <c r="D868" s="58"/>
      <c r="E868" s="58"/>
      <c r="F868" s="58"/>
      <c r="G868" s="58"/>
      <c r="H868" s="58"/>
      <c r="I868" s="2" t="s">
        <v>61</v>
      </c>
      <c r="J868" s="58"/>
      <c r="K868" s="58"/>
      <c r="L868" s="58"/>
      <c r="M868" s="58"/>
      <c r="N868" s="2"/>
    </row>
    <row r="869" spans="2:14" ht="18" customHeight="1" x14ac:dyDescent="0.3">
      <c r="B869" s="58" t="s">
        <v>83</v>
      </c>
      <c r="C869" s="58" t="s">
        <v>459</v>
      </c>
      <c r="D869" s="58">
        <v>5053947788154</v>
      </c>
      <c r="E869" s="58">
        <v>3</v>
      </c>
      <c r="F869" s="58" t="s">
        <v>59</v>
      </c>
      <c r="G869" s="58">
        <v>0.19</v>
      </c>
      <c r="H869" s="58">
        <v>0.57999999999999996</v>
      </c>
      <c r="I869" s="2">
        <v>3</v>
      </c>
      <c r="J869" s="58" t="s">
        <v>802</v>
      </c>
      <c r="K869" s="58"/>
      <c r="L869" s="58"/>
      <c r="M869" s="58">
        <v>50149445</v>
      </c>
      <c r="N869" s="2"/>
    </row>
    <row r="870" spans="2:14" ht="10.8" customHeight="1" x14ac:dyDescent="0.3">
      <c r="B870" s="58"/>
      <c r="C870" s="58"/>
      <c r="D870" s="58"/>
      <c r="E870" s="58"/>
      <c r="F870" s="58"/>
      <c r="G870" s="58"/>
      <c r="H870" s="58"/>
      <c r="I870" s="2" t="s">
        <v>61</v>
      </c>
      <c r="J870" s="58"/>
      <c r="K870" s="58"/>
      <c r="L870" s="58"/>
      <c r="M870" s="58"/>
      <c r="N870" s="2"/>
    </row>
    <row r="871" spans="2:14" ht="18" customHeight="1" x14ac:dyDescent="0.3">
      <c r="B871" s="58" t="s">
        <v>83</v>
      </c>
      <c r="C871" s="58" t="s">
        <v>912</v>
      </c>
      <c r="D871" s="58">
        <v>5054402849366</v>
      </c>
      <c r="E871" s="58">
        <v>1</v>
      </c>
      <c r="F871" s="58" t="s">
        <v>59</v>
      </c>
      <c r="G871" s="58">
        <v>0.3</v>
      </c>
      <c r="H871" s="58">
        <v>0.3</v>
      </c>
      <c r="I871" s="2">
        <v>3</v>
      </c>
      <c r="J871" s="58" t="s">
        <v>894</v>
      </c>
      <c r="K871" s="58"/>
      <c r="L871" s="58"/>
      <c r="M871" s="58">
        <v>78664615</v>
      </c>
      <c r="N871" s="2"/>
    </row>
    <row r="872" spans="2:14" ht="10.8" customHeight="1" x14ac:dyDescent="0.3">
      <c r="B872" s="58"/>
      <c r="C872" s="58"/>
      <c r="D872" s="58"/>
      <c r="E872" s="58"/>
      <c r="F872" s="58"/>
      <c r="G872" s="58"/>
      <c r="H872" s="58"/>
      <c r="I872" s="2" t="s">
        <v>61</v>
      </c>
      <c r="J872" s="58"/>
      <c r="K872" s="58"/>
      <c r="L872" s="58"/>
      <c r="M872" s="58"/>
      <c r="N872" s="2"/>
    </row>
    <row r="873" spans="2:14" ht="18" customHeight="1" x14ac:dyDescent="0.3">
      <c r="B873" s="58" t="s">
        <v>83</v>
      </c>
      <c r="C873" s="58" t="s">
        <v>961</v>
      </c>
      <c r="D873" s="58">
        <v>4025500277765</v>
      </c>
      <c r="E873" s="58">
        <v>2</v>
      </c>
      <c r="F873" s="58" t="s">
        <v>59</v>
      </c>
      <c r="G873" s="58">
        <v>0.48</v>
      </c>
      <c r="H873" s="58">
        <v>0.95</v>
      </c>
      <c r="I873" s="2">
        <v>3.25</v>
      </c>
      <c r="J873" s="58" t="s">
        <v>841</v>
      </c>
      <c r="K873" s="58"/>
      <c r="L873" s="58"/>
      <c r="M873" s="58">
        <v>90611914</v>
      </c>
      <c r="N873" s="2"/>
    </row>
    <row r="874" spans="2:14" ht="10.8" customHeight="1" x14ac:dyDescent="0.3">
      <c r="B874" s="58"/>
      <c r="C874" s="58"/>
      <c r="D874" s="58"/>
      <c r="E874" s="58"/>
      <c r="F874" s="58"/>
      <c r="G874" s="58"/>
      <c r="H874" s="58"/>
      <c r="I874" s="2" t="s">
        <v>61</v>
      </c>
      <c r="J874" s="58"/>
      <c r="K874" s="58"/>
      <c r="L874" s="58"/>
      <c r="M874" s="58"/>
      <c r="N874" s="2"/>
    </row>
    <row r="875" spans="2:14" ht="18" customHeight="1" x14ac:dyDescent="0.3">
      <c r="B875" s="58" t="s">
        <v>83</v>
      </c>
      <c r="C875" s="58" t="s">
        <v>962</v>
      </c>
      <c r="D875" s="58">
        <v>5059697761195</v>
      </c>
      <c r="E875" s="58">
        <v>1</v>
      </c>
      <c r="F875" s="58" t="s">
        <v>59</v>
      </c>
      <c r="G875" s="58">
        <v>0.44</v>
      </c>
      <c r="H875" s="58">
        <v>0.44</v>
      </c>
      <c r="I875" s="2">
        <v>4.5</v>
      </c>
      <c r="J875" s="58" t="s">
        <v>853</v>
      </c>
      <c r="K875" s="58"/>
      <c r="L875" s="58"/>
      <c r="M875" s="58">
        <v>92979395</v>
      </c>
      <c r="N875" s="2"/>
    </row>
    <row r="876" spans="2:14" ht="10.8" customHeight="1" x14ac:dyDescent="0.3">
      <c r="B876" s="58"/>
      <c r="C876" s="58"/>
      <c r="D876" s="58"/>
      <c r="E876" s="58"/>
      <c r="F876" s="58"/>
      <c r="G876" s="58"/>
      <c r="H876" s="58"/>
      <c r="I876" s="2" t="s">
        <v>61</v>
      </c>
      <c r="J876" s="58"/>
      <c r="K876" s="58"/>
      <c r="L876" s="58"/>
      <c r="M876" s="58"/>
      <c r="N876" s="2"/>
    </row>
    <row r="877" spans="2:14" ht="10.8" customHeight="1" x14ac:dyDescent="0.3">
      <c r="B877" s="58" t="s">
        <v>83</v>
      </c>
      <c r="C877" s="58" t="s">
        <v>339</v>
      </c>
      <c r="D877" s="58">
        <v>3236420</v>
      </c>
      <c r="E877" s="58">
        <v>1</v>
      </c>
      <c r="F877" s="58" t="s">
        <v>59</v>
      </c>
      <c r="G877" s="58">
        <v>0.33</v>
      </c>
      <c r="H877" s="58">
        <v>0.33</v>
      </c>
      <c r="I877" s="2">
        <v>2.85</v>
      </c>
      <c r="J877" s="58" t="s">
        <v>775</v>
      </c>
      <c r="K877" s="58"/>
      <c r="L877" s="58"/>
      <c r="M877" s="58">
        <v>74411224</v>
      </c>
      <c r="N877" s="2"/>
    </row>
    <row r="878" spans="2:14" ht="10.8" customHeight="1" x14ac:dyDescent="0.3">
      <c r="B878" s="58"/>
      <c r="C878" s="58"/>
      <c r="D878" s="58"/>
      <c r="E878" s="58"/>
      <c r="F878" s="58"/>
      <c r="G878" s="58"/>
      <c r="H878" s="58"/>
      <c r="I878" s="2" t="s">
        <v>61</v>
      </c>
      <c r="J878" s="58"/>
      <c r="K878" s="58"/>
      <c r="L878" s="58"/>
      <c r="M878" s="58"/>
      <c r="N878" s="2"/>
    </row>
    <row r="879" spans="2:14" ht="18" customHeight="1" x14ac:dyDescent="0.3">
      <c r="B879" s="58" t="s">
        <v>83</v>
      </c>
      <c r="C879" s="58" t="s">
        <v>205</v>
      </c>
      <c r="D879" s="58">
        <v>5057753917999</v>
      </c>
      <c r="E879" s="58">
        <v>4</v>
      </c>
      <c r="F879" s="58" t="s">
        <v>59</v>
      </c>
      <c r="G879" s="58">
        <v>0.64</v>
      </c>
      <c r="H879" s="58">
        <v>2.57</v>
      </c>
      <c r="I879" s="2">
        <v>5.4</v>
      </c>
      <c r="J879" s="58" t="s">
        <v>963</v>
      </c>
      <c r="K879" s="58"/>
      <c r="L879" s="58"/>
      <c r="M879" s="58">
        <v>87892164</v>
      </c>
      <c r="N879" s="2"/>
    </row>
    <row r="880" spans="2:14" ht="10.8" customHeight="1" x14ac:dyDescent="0.3">
      <c r="B880" s="58"/>
      <c r="C880" s="58"/>
      <c r="D880" s="58"/>
      <c r="E880" s="58"/>
      <c r="F880" s="58"/>
      <c r="G880" s="58"/>
      <c r="H880" s="58"/>
      <c r="I880" s="2" t="s">
        <v>61</v>
      </c>
      <c r="J880" s="58"/>
      <c r="K880" s="58"/>
      <c r="L880" s="58"/>
      <c r="M880" s="58"/>
      <c r="N880" s="2"/>
    </row>
    <row r="881" spans="1:14" ht="18" customHeight="1" x14ac:dyDescent="0.3">
      <c r="B881" s="58" t="s">
        <v>83</v>
      </c>
      <c r="C881" s="58" t="s">
        <v>964</v>
      </c>
      <c r="D881" s="58">
        <v>5000436868941</v>
      </c>
      <c r="E881" s="58">
        <v>3</v>
      </c>
      <c r="F881" s="58" t="s">
        <v>59</v>
      </c>
      <c r="G881" s="58">
        <v>0.26</v>
      </c>
      <c r="H881" s="58">
        <v>0.78</v>
      </c>
      <c r="I881" s="2">
        <v>1.35</v>
      </c>
      <c r="J881" s="58" t="s">
        <v>868</v>
      </c>
      <c r="K881" s="58"/>
      <c r="L881" s="58"/>
      <c r="M881" s="58">
        <v>54926314</v>
      </c>
      <c r="N881" s="2"/>
    </row>
    <row r="882" spans="1:14" ht="10.8" customHeight="1" x14ac:dyDescent="0.3">
      <c r="B882" s="58"/>
      <c r="C882" s="58"/>
      <c r="D882" s="58"/>
      <c r="E882" s="58"/>
      <c r="F882" s="58"/>
      <c r="G882" s="58"/>
      <c r="H882" s="58"/>
      <c r="I882" s="2" t="s">
        <v>61</v>
      </c>
      <c r="J882" s="58"/>
      <c r="K882" s="58"/>
      <c r="L882" s="58"/>
      <c r="M882" s="58"/>
      <c r="N882" s="2"/>
    </row>
    <row r="883" spans="1:14" ht="18" customHeight="1" x14ac:dyDescent="0.3">
      <c r="B883" s="58" t="s">
        <v>83</v>
      </c>
      <c r="C883" s="58" t="s">
        <v>193</v>
      </c>
      <c r="D883" s="58">
        <v>5059697710421</v>
      </c>
      <c r="E883" s="58">
        <v>3</v>
      </c>
      <c r="F883" s="58" t="s">
        <v>59</v>
      </c>
      <c r="G883" s="58">
        <v>0.18</v>
      </c>
      <c r="H883" s="58">
        <v>0.53</v>
      </c>
      <c r="I883" s="2">
        <v>3</v>
      </c>
      <c r="J883" s="58" t="s">
        <v>802</v>
      </c>
      <c r="K883" s="58"/>
      <c r="L883" s="58"/>
      <c r="M883" s="58">
        <v>92326903</v>
      </c>
      <c r="N883" s="2"/>
    </row>
    <row r="884" spans="1:14" ht="10.8" customHeight="1" x14ac:dyDescent="0.3">
      <c r="B884" s="58"/>
      <c r="C884" s="58"/>
      <c r="D884" s="58"/>
      <c r="E884" s="58"/>
      <c r="F884" s="58"/>
      <c r="G884" s="58"/>
      <c r="H884" s="58"/>
      <c r="I884" s="2" t="s">
        <v>61</v>
      </c>
      <c r="J884" s="58"/>
      <c r="K884" s="58"/>
      <c r="L884" s="58"/>
      <c r="M884" s="58"/>
      <c r="N884" s="2"/>
    </row>
    <row r="885" spans="1:14" ht="18" customHeight="1" x14ac:dyDescent="0.3">
      <c r="B885" s="58" t="s">
        <v>83</v>
      </c>
      <c r="C885" s="58" t="s">
        <v>137</v>
      </c>
      <c r="D885" s="58">
        <v>5057753859527</v>
      </c>
      <c r="E885" s="58">
        <v>2</v>
      </c>
      <c r="F885" s="58" t="s">
        <v>59</v>
      </c>
      <c r="G885" s="58">
        <v>0.37</v>
      </c>
      <c r="H885" s="58">
        <v>0.74</v>
      </c>
      <c r="I885" s="2">
        <v>3</v>
      </c>
      <c r="J885" s="58" t="s">
        <v>772</v>
      </c>
      <c r="K885" s="58"/>
      <c r="L885" s="58"/>
      <c r="M885" s="58">
        <v>86046333</v>
      </c>
      <c r="N885" s="2"/>
    </row>
    <row r="886" spans="1:14" ht="10.8" customHeight="1" x14ac:dyDescent="0.3">
      <c r="B886" s="58"/>
      <c r="C886" s="58"/>
      <c r="D886" s="58"/>
      <c r="E886" s="58"/>
      <c r="F886" s="58"/>
      <c r="G886" s="58"/>
      <c r="H886" s="58"/>
      <c r="I886" s="2" t="s">
        <v>61</v>
      </c>
      <c r="J886" s="58"/>
      <c r="K886" s="58"/>
      <c r="L886" s="58"/>
      <c r="M886" s="58"/>
      <c r="N886" s="2"/>
    </row>
    <row r="887" spans="1:14" ht="10.8" customHeight="1" x14ac:dyDescent="0.3">
      <c r="A887" s="3">
        <v>45460</v>
      </c>
      <c r="B887" s="58" t="s">
        <v>57</v>
      </c>
      <c r="C887" s="58" t="s">
        <v>343</v>
      </c>
      <c r="D887" s="58">
        <v>3267158</v>
      </c>
      <c r="E887" s="58">
        <v>2</v>
      </c>
      <c r="F887" s="58" t="s">
        <v>59</v>
      </c>
      <c r="G887" s="58">
        <v>0.16</v>
      </c>
      <c r="H887" s="58">
        <v>0.32</v>
      </c>
      <c r="I887" s="2">
        <v>1.1499999999999999</v>
      </c>
      <c r="J887" s="58" t="s">
        <v>855</v>
      </c>
      <c r="K887" s="58"/>
      <c r="L887" s="58"/>
      <c r="M887" s="58">
        <v>81117350</v>
      </c>
      <c r="N887" s="2"/>
    </row>
    <row r="888" spans="1:14" ht="10.8" customHeight="1" x14ac:dyDescent="0.3">
      <c r="B888" s="58"/>
      <c r="C888" s="58"/>
      <c r="D888" s="58"/>
      <c r="E888" s="58"/>
      <c r="F888" s="58"/>
      <c r="G888" s="58"/>
      <c r="H888" s="58"/>
      <c r="I888" s="2" t="s">
        <v>61</v>
      </c>
      <c r="J888" s="58"/>
      <c r="K888" s="58"/>
      <c r="L888" s="58"/>
      <c r="M888" s="58"/>
      <c r="N888" s="2"/>
    </row>
    <row r="889" spans="1:14" ht="18" customHeight="1" x14ac:dyDescent="0.3">
      <c r="B889" s="58" t="s">
        <v>57</v>
      </c>
      <c r="C889" s="58" t="s">
        <v>320</v>
      </c>
      <c r="D889" s="58">
        <v>3274767</v>
      </c>
      <c r="E889" s="58">
        <v>2</v>
      </c>
      <c r="F889" s="58" t="s">
        <v>59</v>
      </c>
      <c r="G889" s="58">
        <v>0.56000000000000005</v>
      </c>
      <c r="H889" s="58">
        <v>1.1200000000000001</v>
      </c>
      <c r="I889" s="2">
        <v>2</v>
      </c>
      <c r="J889" s="58" t="s">
        <v>952</v>
      </c>
      <c r="K889" s="58"/>
      <c r="L889" s="58"/>
      <c r="M889" s="58">
        <v>82873097</v>
      </c>
      <c r="N889" s="2"/>
    </row>
    <row r="890" spans="1:14" ht="10.8" customHeight="1" x14ac:dyDescent="0.3">
      <c r="B890" s="58"/>
      <c r="C890" s="58"/>
      <c r="D890" s="58"/>
      <c r="E890" s="58"/>
      <c r="F890" s="58"/>
      <c r="G890" s="58"/>
      <c r="H890" s="58"/>
      <c r="I890" s="2" t="s">
        <v>61</v>
      </c>
      <c r="J890" s="58"/>
      <c r="K890" s="58"/>
      <c r="L890" s="58"/>
      <c r="M890" s="58"/>
      <c r="N890" s="2"/>
    </row>
    <row r="891" spans="1:14" ht="10.8" customHeight="1" x14ac:dyDescent="0.3">
      <c r="B891" s="58" t="s">
        <v>57</v>
      </c>
      <c r="C891" s="58" t="s">
        <v>529</v>
      </c>
      <c r="D891" s="58">
        <v>3243381</v>
      </c>
      <c r="E891" s="58">
        <v>1</v>
      </c>
      <c r="F891" s="58" t="s">
        <v>59</v>
      </c>
      <c r="G891" s="58">
        <v>0.37</v>
      </c>
      <c r="H891" s="58">
        <v>0.37</v>
      </c>
      <c r="I891" s="2">
        <v>1.5</v>
      </c>
      <c r="J891" s="58" t="s">
        <v>773</v>
      </c>
      <c r="K891" s="58"/>
      <c r="L891" s="58"/>
      <c r="M891" s="58">
        <v>59063105</v>
      </c>
      <c r="N891" s="2"/>
    </row>
    <row r="892" spans="1:14" ht="10.8" customHeight="1" x14ac:dyDescent="0.3">
      <c r="B892" s="58"/>
      <c r="C892" s="58"/>
      <c r="D892" s="58"/>
      <c r="E892" s="58"/>
      <c r="F892" s="58"/>
      <c r="G892" s="58"/>
      <c r="H892" s="58"/>
      <c r="I892" s="2" t="s">
        <v>61</v>
      </c>
      <c r="J892" s="58"/>
      <c r="K892" s="58"/>
      <c r="L892" s="58"/>
      <c r="M892" s="58"/>
      <c r="N892" s="2"/>
    </row>
    <row r="893" spans="1:14" ht="10.8" customHeight="1" x14ac:dyDescent="0.3">
      <c r="B893" s="58" t="s">
        <v>57</v>
      </c>
      <c r="C893" s="58" t="s">
        <v>362</v>
      </c>
      <c r="D893" s="58">
        <v>3264195</v>
      </c>
      <c r="E893" s="58">
        <v>6</v>
      </c>
      <c r="F893" s="58" t="s">
        <v>59</v>
      </c>
      <c r="G893" s="58">
        <v>7.0000000000000007E-2</v>
      </c>
      <c r="H893" s="58">
        <v>0.39</v>
      </c>
      <c r="I893" s="2">
        <v>0.7</v>
      </c>
      <c r="J893" s="58" t="s">
        <v>947</v>
      </c>
      <c r="K893" s="58"/>
      <c r="L893" s="58"/>
      <c r="M893" s="58">
        <v>80223142</v>
      </c>
      <c r="N893" s="2"/>
    </row>
    <row r="894" spans="1:14" ht="10.8" customHeight="1" x14ac:dyDescent="0.3">
      <c r="B894" s="58"/>
      <c r="C894" s="58"/>
      <c r="D894" s="58"/>
      <c r="E894" s="58"/>
      <c r="F894" s="58"/>
      <c r="G894" s="58"/>
      <c r="H894" s="58"/>
      <c r="I894" s="2" t="s">
        <v>61</v>
      </c>
      <c r="J894" s="58"/>
      <c r="K894" s="58"/>
      <c r="L894" s="58"/>
      <c r="M894" s="58"/>
      <c r="N894" s="2"/>
    </row>
    <row r="895" spans="1:14" ht="18" customHeight="1" x14ac:dyDescent="0.3">
      <c r="B895" s="58" t="s">
        <v>83</v>
      </c>
      <c r="C895" s="58" t="s">
        <v>713</v>
      </c>
      <c r="D895" s="58">
        <v>5057753925345</v>
      </c>
      <c r="E895" s="58">
        <v>1</v>
      </c>
      <c r="F895" s="58" t="s">
        <v>59</v>
      </c>
      <c r="G895" s="58">
        <v>0.97</v>
      </c>
      <c r="H895" s="58">
        <v>0.97</v>
      </c>
      <c r="I895" s="2">
        <v>5.2</v>
      </c>
      <c r="J895" s="58" t="s">
        <v>712</v>
      </c>
      <c r="K895" s="58"/>
      <c r="L895" s="58"/>
      <c r="M895" s="58">
        <v>88496142</v>
      </c>
      <c r="N895" s="2"/>
    </row>
    <row r="896" spans="1:14" ht="10.8" customHeight="1" x14ac:dyDescent="0.3">
      <c r="B896" s="58"/>
      <c r="C896" s="58"/>
      <c r="D896" s="58"/>
      <c r="E896" s="58"/>
      <c r="F896" s="58"/>
      <c r="G896" s="58"/>
      <c r="H896" s="58"/>
      <c r="I896" s="2" t="s">
        <v>61</v>
      </c>
      <c r="J896" s="58"/>
      <c r="K896" s="58"/>
      <c r="L896" s="58"/>
      <c r="M896" s="58"/>
      <c r="N896" s="2"/>
    </row>
    <row r="897" spans="2:14" ht="18" customHeight="1" x14ac:dyDescent="0.3">
      <c r="B897" s="58" t="s">
        <v>83</v>
      </c>
      <c r="C897" s="58" t="s">
        <v>178</v>
      </c>
      <c r="D897" s="58">
        <v>5057753600990</v>
      </c>
      <c r="E897" s="58">
        <v>3</v>
      </c>
      <c r="F897" s="58" t="s">
        <v>59</v>
      </c>
      <c r="G897" s="58">
        <v>0.64</v>
      </c>
      <c r="H897" s="58">
        <v>1.92</v>
      </c>
      <c r="I897" s="2">
        <v>4.55</v>
      </c>
      <c r="J897" s="58" t="s">
        <v>965</v>
      </c>
      <c r="K897" s="58"/>
      <c r="L897" s="58"/>
      <c r="M897" s="58">
        <v>85735591</v>
      </c>
      <c r="N897" s="2"/>
    </row>
    <row r="898" spans="2:14" ht="10.8" customHeight="1" x14ac:dyDescent="0.3">
      <c r="B898" s="58"/>
      <c r="C898" s="58"/>
      <c r="D898" s="58"/>
      <c r="E898" s="58"/>
      <c r="F898" s="58"/>
      <c r="G898" s="58"/>
      <c r="H898" s="58"/>
      <c r="I898" s="2" t="s">
        <v>61</v>
      </c>
      <c r="J898" s="58"/>
      <c r="K898" s="58"/>
      <c r="L898" s="58"/>
      <c r="M898" s="58"/>
      <c r="N898" s="2"/>
    </row>
    <row r="899" spans="2:14" ht="18" customHeight="1" x14ac:dyDescent="0.3">
      <c r="B899" s="58" t="s">
        <v>83</v>
      </c>
      <c r="C899" s="58" t="s">
        <v>180</v>
      </c>
      <c r="D899" s="58">
        <v>5053526662318</v>
      </c>
      <c r="E899" s="58">
        <v>2</v>
      </c>
      <c r="F899" s="58" t="s">
        <v>59</v>
      </c>
      <c r="G899" s="58">
        <v>0.22</v>
      </c>
      <c r="H899" s="58">
        <v>0.43</v>
      </c>
      <c r="I899" s="2">
        <v>5.5</v>
      </c>
      <c r="J899" s="58" t="s">
        <v>723</v>
      </c>
      <c r="K899" s="58"/>
      <c r="L899" s="58"/>
      <c r="M899" s="58">
        <v>63753896</v>
      </c>
      <c r="N899" s="2"/>
    </row>
    <row r="900" spans="2:14" ht="10.8" customHeight="1" x14ac:dyDescent="0.3">
      <c r="B900" s="58"/>
      <c r="C900" s="58"/>
      <c r="D900" s="58"/>
      <c r="E900" s="58"/>
      <c r="F900" s="58"/>
      <c r="G900" s="58"/>
      <c r="H900" s="58"/>
      <c r="I900" s="2" t="s">
        <v>61</v>
      </c>
      <c r="J900" s="58"/>
      <c r="K900" s="58"/>
      <c r="L900" s="58"/>
      <c r="M900" s="58"/>
      <c r="N900" s="2"/>
    </row>
    <row r="901" spans="2:14" ht="18" customHeight="1" x14ac:dyDescent="0.3">
      <c r="B901" s="58" t="s">
        <v>83</v>
      </c>
      <c r="C901" s="58" t="s">
        <v>966</v>
      </c>
      <c r="D901" s="58">
        <v>5059697706653</v>
      </c>
      <c r="E901" s="58">
        <v>1</v>
      </c>
      <c r="F901" s="58" t="s">
        <v>59</v>
      </c>
      <c r="G901" s="58">
        <v>0.43</v>
      </c>
      <c r="H901" s="58">
        <v>0.43</v>
      </c>
      <c r="I901" s="2">
        <v>3.25</v>
      </c>
      <c r="J901" s="58" t="s">
        <v>806</v>
      </c>
      <c r="K901" s="58"/>
      <c r="L901" s="58"/>
      <c r="M901" s="58">
        <v>89960812</v>
      </c>
      <c r="N901" s="2"/>
    </row>
    <row r="902" spans="2:14" ht="10.8" customHeight="1" x14ac:dyDescent="0.3">
      <c r="B902" s="58"/>
      <c r="C902" s="58"/>
      <c r="D902" s="58"/>
      <c r="E902" s="58"/>
      <c r="F902" s="58"/>
      <c r="G902" s="58"/>
      <c r="H902" s="58"/>
      <c r="I902" s="2" t="s">
        <v>61</v>
      </c>
      <c r="J902" s="58"/>
      <c r="K902" s="58"/>
      <c r="L902" s="58"/>
      <c r="M902" s="58"/>
      <c r="N902" s="2"/>
    </row>
    <row r="903" spans="2:14" ht="18" customHeight="1" x14ac:dyDescent="0.3">
      <c r="B903" s="58" t="s">
        <v>83</v>
      </c>
      <c r="C903" s="58" t="s">
        <v>222</v>
      </c>
      <c r="D903" s="58">
        <v>5057753897697</v>
      </c>
      <c r="E903" s="58">
        <v>2</v>
      </c>
      <c r="F903" s="58" t="s">
        <v>59</v>
      </c>
      <c r="G903" s="58">
        <v>7.0000000000000007E-2</v>
      </c>
      <c r="H903" s="58">
        <v>0.14000000000000001</v>
      </c>
      <c r="I903" s="2">
        <v>1.3</v>
      </c>
      <c r="J903" s="58" t="s">
        <v>845</v>
      </c>
      <c r="K903" s="58"/>
      <c r="L903" s="58"/>
      <c r="M903" s="58">
        <v>87796290</v>
      </c>
      <c r="N903" s="2"/>
    </row>
    <row r="904" spans="2:14" ht="10.8" customHeight="1" x14ac:dyDescent="0.3">
      <c r="B904" s="58"/>
      <c r="C904" s="58"/>
      <c r="D904" s="58"/>
      <c r="E904" s="58"/>
      <c r="F904" s="58"/>
      <c r="G904" s="58"/>
      <c r="H904" s="58"/>
      <c r="I904" s="2" t="s">
        <v>61</v>
      </c>
      <c r="J904" s="58"/>
      <c r="K904" s="58"/>
      <c r="L904" s="58"/>
      <c r="M904" s="58"/>
      <c r="N904" s="2"/>
    </row>
    <row r="905" spans="2:14" ht="18" customHeight="1" x14ac:dyDescent="0.3">
      <c r="B905" s="58" t="s">
        <v>83</v>
      </c>
      <c r="C905" s="58" t="s">
        <v>945</v>
      </c>
      <c r="D905" s="58">
        <v>5060963011906</v>
      </c>
      <c r="E905" s="58">
        <v>2</v>
      </c>
      <c r="F905" s="58" t="s">
        <v>59</v>
      </c>
      <c r="G905" s="58">
        <v>0.21</v>
      </c>
      <c r="H905" s="58">
        <v>0.41</v>
      </c>
      <c r="I905" s="2">
        <v>3</v>
      </c>
      <c r="J905" s="58" t="s">
        <v>772</v>
      </c>
      <c r="K905" s="58"/>
      <c r="L905" s="58"/>
      <c r="M905" s="58">
        <v>92607600</v>
      </c>
      <c r="N905" s="2"/>
    </row>
    <row r="906" spans="2:14" ht="10.8" customHeight="1" x14ac:dyDescent="0.3">
      <c r="B906" s="58"/>
      <c r="C906" s="58"/>
      <c r="D906" s="58"/>
      <c r="E906" s="58"/>
      <c r="F906" s="58"/>
      <c r="G906" s="58"/>
      <c r="H906" s="58"/>
      <c r="I906" s="2" t="s">
        <v>61</v>
      </c>
      <c r="J906" s="58"/>
      <c r="K906" s="58"/>
      <c r="L906" s="58"/>
      <c r="M906" s="58"/>
      <c r="N906" s="2"/>
    </row>
    <row r="907" spans="2:14" ht="18" customHeight="1" x14ac:dyDescent="0.3">
      <c r="B907" s="58" t="s">
        <v>83</v>
      </c>
      <c r="C907" s="58" t="s">
        <v>967</v>
      </c>
      <c r="D907" s="58">
        <v>3341502000110</v>
      </c>
      <c r="E907" s="58">
        <v>1</v>
      </c>
      <c r="F907" s="58" t="s">
        <v>59</v>
      </c>
      <c r="G907" s="58">
        <v>0.17</v>
      </c>
      <c r="H907" s="58">
        <v>0.17</v>
      </c>
      <c r="I907" s="2">
        <v>3.3</v>
      </c>
      <c r="J907" s="58" t="s">
        <v>826</v>
      </c>
      <c r="K907" s="58"/>
      <c r="L907" s="58"/>
      <c r="M907" s="58">
        <v>51405855</v>
      </c>
      <c r="N907" s="2"/>
    </row>
    <row r="908" spans="2:14" ht="10.8" customHeight="1" x14ac:dyDescent="0.3">
      <c r="B908" s="58"/>
      <c r="C908" s="58"/>
      <c r="D908" s="58"/>
      <c r="E908" s="58"/>
      <c r="F908" s="58"/>
      <c r="G908" s="58"/>
      <c r="H908" s="58"/>
      <c r="I908" s="2" t="s">
        <v>61</v>
      </c>
      <c r="J908" s="58"/>
      <c r="K908" s="58"/>
      <c r="L908" s="58"/>
      <c r="M908" s="58"/>
      <c r="N908" s="2"/>
    </row>
    <row r="909" spans="2:14" ht="18" customHeight="1" x14ac:dyDescent="0.3">
      <c r="B909" s="58" t="s">
        <v>83</v>
      </c>
      <c r="C909" s="58" t="s">
        <v>968</v>
      </c>
      <c r="D909" s="58">
        <v>5054269267976</v>
      </c>
      <c r="E909" s="58">
        <v>1</v>
      </c>
      <c r="F909" s="58" t="s">
        <v>59</v>
      </c>
      <c r="G909" s="58">
        <v>0.45</v>
      </c>
      <c r="H909" s="58">
        <v>0.45</v>
      </c>
      <c r="I909" s="2">
        <v>3.25</v>
      </c>
      <c r="J909" s="58" t="s">
        <v>806</v>
      </c>
      <c r="K909" s="58"/>
      <c r="L909" s="58"/>
      <c r="M909" s="58">
        <v>64556575</v>
      </c>
      <c r="N909" s="2"/>
    </row>
    <row r="910" spans="2:14" ht="10.8" customHeight="1" x14ac:dyDescent="0.3">
      <c r="B910" s="58"/>
      <c r="C910" s="58"/>
      <c r="D910" s="58"/>
      <c r="E910" s="58"/>
      <c r="F910" s="58"/>
      <c r="G910" s="58"/>
      <c r="H910" s="58"/>
      <c r="I910" s="2" t="s">
        <v>61</v>
      </c>
      <c r="J910" s="58"/>
      <c r="K910" s="58"/>
      <c r="L910" s="58"/>
      <c r="M910" s="58"/>
      <c r="N910" s="2"/>
    </row>
    <row r="911" spans="2:14" ht="18" customHeight="1" x14ac:dyDescent="0.3">
      <c r="B911" s="58" t="s">
        <v>83</v>
      </c>
      <c r="C911" s="58" t="s">
        <v>356</v>
      </c>
      <c r="D911" s="58">
        <v>4025500277239</v>
      </c>
      <c r="E911" s="58">
        <v>4</v>
      </c>
      <c r="F911" s="58" t="s">
        <v>59</v>
      </c>
      <c r="G911" s="58">
        <v>0.14000000000000001</v>
      </c>
      <c r="H911" s="58">
        <v>0.57999999999999996</v>
      </c>
      <c r="I911" s="2">
        <v>0.95</v>
      </c>
      <c r="J911" s="58" t="s">
        <v>783</v>
      </c>
      <c r="K911" s="58"/>
      <c r="L911" s="58"/>
      <c r="M911" s="58">
        <v>90779600</v>
      </c>
      <c r="N911" s="2"/>
    </row>
    <row r="912" spans="2:14" ht="10.8" customHeight="1" x14ac:dyDescent="0.3">
      <c r="B912" s="58"/>
      <c r="C912" s="58"/>
      <c r="D912" s="58"/>
      <c r="E912" s="58"/>
      <c r="F912" s="58"/>
      <c r="G912" s="58"/>
      <c r="H912" s="58"/>
      <c r="I912" s="2" t="s">
        <v>61</v>
      </c>
      <c r="J912" s="58"/>
      <c r="K912" s="58"/>
      <c r="L912" s="58"/>
      <c r="M912" s="58"/>
      <c r="N912" s="2"/>
    </row>
    <row r="913" spans="2:14" ht="18" customHeight="1" x14ac:dyDescent="0.3">
      <c r="B913" s="58" t="s">
        <v>83</v>
      </c>
      <c r="C913" s="58" t="s">
        <v>547</v>
      </c>
      <c r="D913" s="58">
        <v>5411188118121</v>
      </c>
      <c r="E913" s="58">
        <v>3</v>
      </c>
      <c r="F913" s="58" t="s">
        <v>59</v>
      </c>
      <c r="G913" s="58">
        <v>0.52</v>
      </c>
      <c r="H913" s="58">
        <v>1.56</v>
      </c>
      <c r="I913" s="2">
        <v>2.4</v>
      </c>
      <c r="J913" s="58" t="s">
        <v>824</v>
      </c>
      <c r="K913" s="58"/>
      <c r="L913" s="58"/>
      <c r="M913" s="58">
        <v>84898030</v>
      </c>
      <c r="N913" s="2"/>
    </row>
    <row r="914" spans="2:14" ht="10.8" customHeight="1" x14ac:dyDescent="0.3">
      <c r="B914" s="58"/>
      <c r="C914" s="58"/>
      <c r="D914" s="58"/>
      <c r="E914" s="58"/>
      <c r="F914" s="58"/>
      <c r="G914" s="58"/>
      <c r="H914" s="58"/>
      <c r="I914" s="2" t="s">
        <v>61</v>
      </c>
      <c r="J914" s="58"/>
      <c r="K914" s="58"/>
      <c r="L914" s="58"/>
      <c r="M914" s="58"/>
      <c r="N914" s="2"/>
    </row>
    <row r="915" spans="2:14" ht="10.8" customHeight="1" x14ac:dyDescent="0.3">
      <c r="B915" s="58" t="s">
        <v>83</v>
      </c>
      <c r="C915" s="58" t="s">
        <v>370</v>
      </c>
      <c r="D915" s="58">
        <v>10089156</v>
      </c>
      <c r="E915" s="58">
        <v>1</v>
      </c>
      <c r="F915" s="58" t="s">
        <v>59</v>
      </c>
      <c r="G915" s="58">
        <v>0.33</v>
      </c>
      <c r="H915" s="58">
        <v>0.33</v>
      </c>
      <c r="I915" s="2">
        <v>2.85</v>
      </c>
      <c r="J915" s="58" t="s">
        <v>775</v>
      </c>
      <c r="K915" s="58"/>
      <c r="L915" s="58"/>
      <c r="M915" s="58">
        <v>56533257</v>
      </c>
      <c r="N915" s="2"/>
    </row>
    <row r="916" spans="2:14" ht="10.8" customHeight="1" x14ac:dyDescent="0.3">
      <c r="B916" s="58"/>
      <c r="C916" s="58"/>
      <c r="D916" s="58"/>
      <c r="E916" s="58"/>
      <c r="F916" s="58"/>
      <c r="G916" s="58"/>
      <c r="H916" s="58"/>
      <c r="I916" s="2" t="s">
        <v>61</v>
      </c>
      <c r="J916" s="58"/>
      <c r="K916" s="58"/>
      <c r="L916" s="58"/>
      <c r="M916" s="58"/>
      <c r="N916" s="2"/>
    </row>
    <row r="917" spans="2:14" ht="18" customHeight="1" x14ac:dyDescent="0.3">
      <c r="B917" s="58" t="s">
        <v>83</v>
      </c>
      <c r="C917" s="58" t="s">
        <v>204</v>
      </c>
      <c r="D917" s="58">
        <v>5201054017012</v>
      </c>
      <c r="E917" s="58">
        <v>2</v>
      </c>
      <c r="F917" s="58" t="s">
        <v>59</v>
      </c>
      <c r="G917" s="58">
        <v>0.16</v>
      </c>
      <c r="H917" s="58">
        <v>0.33</v>
      </c>
      <c r="I917" s="2">
        <v>1.6</v>
      </c>
      <c r="J917" s="58" t="s">
        <v>886</v>
      </c>
      <c r="K917" s="58"/>
      <c r="L917" s="58"/>
      <c r="M917" s="58">
        <v>89628389</v>
      </c>
      <c r="N917" s="2"/>
    </row>
    <row r="918" spans="2:14" ht="10.8" customHeight="1" x14ac:dyDescent="0.3">
      <c r="B918" s="58"/>
      <c r="C918" s="58"/>
      <c r="D918" s="58"/>
      <c r="E918" s="58"/>
      <c r="F918" s="58"/>
      <c r="G918" s="58"/>
      <c r="H918" s="58"/>
      <c r="I918" s="2" t="s">
        <v>61</v>
      </c>
      <c r="J918" s="58"/>
      <c r="K918" s="58"/>
      <c r="L918" s="58"/>
      <c r="M918" s="58"/>
      <c r="N918" s="2"/>
    </row>
    <row r="919" spans="2:14" ht="18" customHeight="1" x14ac:dyDescent="0.3">
      <c r="B919" s="58" t="s">
        <v>68</v>
      </c>
      <c r="C919" s="58" t="s">
        <v>143</v>
      </c>
      <c r="D919" s="58">
        <v>5057967395088</v>
      </c>
      <c r="E919" s="58">
        <v>3</v>
      </c>
      <c r="F919" s="58" t="s">
        <v>59</v>
      </c>
      <c r="G919" s="58">
        <v>0.46</v>
      </c>
      <c r="H919" s="58">
        <v>1.38</v>
      </c>
      <c r="I919" s="2">
        <v>2.1</v>
      </c>
      <c r="J919" s="58" t="s">
        <v>941</v>
      </c>
      <c r="K919" s="58"/>
      <c r="L919" s="58"/>
      <c r="M919" s="58">
        <v>86583952</v>
      </c>
      <c r="N919" s="2"/>
    </row>
    <row r="920" spans="2:14" ht="10.8" customHeight="1" x14ac:dyDescent="0.3">
      <c r="B920" s="58"/>
      <c r="C920" s="58"/>
      <c r="D920" s="58"/>
      <c r="E920" s="58"/>
      <c r="F920" s="58"/>
      <c r="G920" s="58"/>
      <c r="H920" s="58"/>
      <c r="I920" s="2" t="s">
        <v>61</v>
      </c>
      <c r="J920" s="58"/>
      <c r="K920" s="58"/>
      <c r="L920" s="58"/>
      <c r="M920" s="58"/>
      <c r="N920" s="2"/>
    </row>
    <row r="921" spans="2:14" ht="10.8" customHeight="1" x14ac:dyDescent="0.3">
      <c r="B921" s="58" t="s">
        <v>68</v>
      </c>
      <c r="C921" s="58" t="s">
        <v>295</v>
      </c>
      <c r="D921" s="58">
        <v>5010003000339</v>
      </c>
      <c r="E921" s="58">
        <v>4</v>
      </c>
      <c r="F921" s="58" t="s">
        <v>59</v>
      </c>
      <c r="G921" s="58">
        <v>0.81</v>
      </c>
      <c r="H921" s="58">
        <v>3.24</v>
      </c>
      <c r="I921" s="2">
        <v>1.39</v>
      </c>
      <c r="J921" s="58" t="s">
        <v>843</v>
      </c>
      <c r="K921" s="58"/>
      <c r="L921" s="58"/>
      <c r="M921" s="58">
        <v>50994601</v>
      </c>
      <c r="N921" s="2"/>
    </row>
    <row r="922" spans="2:14" ht="10.8" customHeight="1" x14ac:dyDescent="0.3">
      <c r="B922" s="58"/>
      <c r="C922" s="58"/>
      <c r="D922" s="58"/>
      <c r="E922" s="58"/>
      <c r="F922" s="58"/>
      <c r="G922" s="58"/>
      <c r="H922" s="58"/>
      <c r="I922" s="2" t="s">
        <v>61</v>
      </c>
      <c r="J922" s="58"/>
      <c r="K922" s="58"/>
      <c r="L922" s="58"/>
      <c r="M922" s="58"/>
      <c r="N922" s="2"/>
    </row>
    <row r="923" spans="2:14" ht="10.8" customHeight="1" x14ac:dyDescent="0.3">
      <c r="B923" s="58" t="s">
        <v>68</v>
      </c>
      <c r="C923" s="58" t="s">
        <v>333</v>
      </c>
      <c r="D923" s="58">
        <v>5010003064744</v>
      </c>
      <c r="E923" s="58">
        <v>2</v>
      </c>
      <c r="F923" s="58" t="s">
        <v>59</v>
      </c>
      <c r="G923" s="58">
        <v>0.81</v>
      </c>
      <c r="H923" s="58">
        <v>1.62</v>
      </c>
      <c r="I923" s="2">
        <v>1.85</v>
      </c>
      <c r="J923" s="58" t="s">
        <v>786</v>
      </c>
      <c r="K923" s="58"/>
      <c r="L923" s="58"/>
      <c r="M923" s="58">
        <v>72367199</v>
      </c>
      <c r="N923" s="2"/>
    </row>
    <row r="924" spans="2:14" ht="10.8" customHeight="1" x14ac:dyDescent="0.3">
      <c r="B924" s="58"/>
      <c r="C924" s="58"/>
      <c r="D924" s="58"/>
      <c r="E924" s="58"/>
      <c r="F924" s="58"/>
      <c r="G924" s="58"/>
      <c r="H924" s="58"/>
      <c r="I924" s="2" t="s">
        <v>61</v>
      </c>
      <c r="J924" s="58"/>
      <c r="K924" s="58"/>
      <c r="L924" s="58"/>
      <c r="M924" s="58"/>
      <c r="N924" s="2"/>
    </row>
    <row r="925" spans="2:14" ht="18" customHeight="1" x14ac:dyDescent="0.3">
      <c r="B925" s="58" t="s">
        <v>68</v>
      </c>
      <c r="C925" s="58" t="s">
        <v>969</v>
      </c>
      <c r="D925" s="58">
        <v>5054269960853</v>
      </c>
      <c r="E925" s="58">
        <v>3</v>
      </c>
      <c r="F925" s="58" t="s">
        <v>59</v>
      </c>
      <c r="G925" s="58">
        <v>0.34</v>
      </c>
      <c r="H925" s="58">
        <v>1.01</v>
      </c>
      <c r="I925" s="2">
        <v>1.1000000000000001</v>
      </c>
      <c r="J925" s="58" t="s">
        <v>949</v>
      </c>
      <c r="K925" s="58"/>
      <c r="L925" s="58"/>
      <c r="M925" s="58">
        <v>79983322</v>
      </c>
      <c r="N925" s="2"/>
    </row>
    <row r="926" spans="2:14" ht="10.8" customHeight="1" x14ac:dyDescent="0.3">
      <c r="B926" s="58"/>
      <c r="C926" s="58"/>
      <c r="D926" s="58"/>
      <c r="E926" s="58"/>
      <c r="F926" s="58"/>
      <c r="G926" s="58"/>
      <c r="H926" s="58"/>
      <c r="I926" s="2" t="s">
        <v>61</v>
      </c>
      <c r="J926" s="58"/>
      <c r="K926" s="58"/>
      <c r="L926" s="58"/>
      <c r="M926" s="58"/>
      <c r="N926" s="2"/>
    </row>
    <row r="927" spans="2:14" ht="18" customHeight="1" x14ac:dyDescent="0.3">
      <c r="B927" s="58" t="s">
        <v>68</v>
      </c>
      <c r="C927" s="58" t="s">
        <v>539</v>
      </c>
      <c r="D927" s="58">
        <v>5010044002552</v>
      </c>
      <c r="E927" s="58">
        <v>1</v>
      </c>
      <c r="F927" s="58" t="s">
        <v>59</v>
      </c>
      <c r="G927" s="58">
        <v>0.82</v>
      </c>
      <c r="H927" s="58">
        <v>0.82</v>
      </c>
      <c r="I927" s="2">
        <v>2.1</v>
      </c>
      <c r="J927" s="58" t="s">
        <v>770</v>
      </c>
      <c r="K927" s="58"/>
      <c r="L927" s="58"/>
      <c r="M927" s="58">
        <v>54772702</v>
      </c>
      <c r="N927" s="2"/>
    </row>
    <row r="928" spans="2:14" ht="10.8" customHeight="1" x14ac:dyDescent="0.3">
      <c r="B928" s="58"/>
      <c r="C928" s="58"/>
      <c r="D928" s="58"/>
      <c r="E928" s="58"/>
      <c r="F928" s="58"/>
      <c r="G928" s="58"/>
      <c r="H928" s="58"/>
      <c r="I928" s="2" t="s">
        <v>61</v>
      </c>
      <c r="J928" s="58"/>
      <c r="K928" s="58"/>
      <c r="L928" s="58"/>
      <c r="M928" s="58"/>
      <c r="N928" s="2"/>
    </row>
    <row r="929" spans="1:14" ht="18" customHeight="1" x14ac:dyDescent="0.3">
      <c r="B929" s="58" t="s">
        <v>68</v>
      </c>
      <c r="C929" s="58" t="s">
        <v>560</v>
      </c>
      <c r="D929" s="58">
        <v>5050179876512</v>
      </c>
      <c r="E929" s="58">
        <v>3</v>
      </c>
      <c r="F929" s="58" t="s">
        <v>59</v>
      </c>
      <c r="G929" s="58">
        <v>0.41</v>
      </c>
      <c r="H929" s="58">
        <v>1.22</v>
      </c>
      <c r="I929" s="2">
        <v>0.89</v>
      </c>
      <c r="J929" s="58" t="s">
        <v>795</v>
      </c>
      <c r="K929" s="58"/>
      <c r="L929" s="58"/>
      <c r="M929" s="58">
        <v>55763124</v>
      </c>
      <c r="N929" s="2"/>
    </row>
    <row r="930" spans="1:14" ht="10.8" customHeight="1" x14ac:dyDescent="0.3">
      <c r="B930" s="58"/>
      <c r="C930" s="58"/>
      <c r="D930" s="58"/>
      <c r="E930" s="58"/>
      <c r="F930" s="58"/>
      <c r="G930" s="58"/>
      <c r="H930" s="58"/>
      <c r="I930" s="2" t="s">
        <v>61</v>
      </c>
      <c r="J930" s="58"/>
      <c r="K930" s="58"/>
      <c r="L930" s="58"/>
      <c r="M930" s="58"/>
      <c r="N930" s="2"/>
    </row>
    <row r="931" spans="1:14" ht="18" customHeight="1" x14ac:dyDescent="0.3">
      <c r="A931" s="3">
        <v>45461</v>
      </c>
      <c r="B931" s="58" t="s">
        <v>68</v>
      </c>
      <c r="C931" s="58" t="s">
        <v>102</v>
      </c>
      <c r="D931" s="58">
        <v>5057753913267</v>
      </c>
      <c r="E931" s="58">
        <v>2</v>
      </c>
      <c r="F931" s="58" t="s">
        <v>59</v>
      </c>
      <c r="G931" s="58">
        <v>0.32</v>
      </c>
      <c r="H931" s="58">
        <v>0.65</v>
      </c>
      <c r="I931" s="2">
        <v>1.7</v>
      </c>
      <c r="J931" s="58" t="s">
        <v>827</v>
      </c>
      <c r="K931" s="58"/>
      <c r="L931" s="58"/>
      <c r="M931" s="58">
        <v>86019308</v>
      </c>
      <c r="N931" s="2"/>
    </row>
    <row r="932" spans="1:14" ht="10.8" customHeight="1" x14ac:dyDescent="0.3">
      <c r="B932" s="58"/>
      <c r="C932" s="58"/>
      <c r="D932" s="58"/>
      <c r="E932" s="58"/>
      <c r="F932" s="58"/>
      <c r="G932" s="58"/>
      <c r="H932" s="58"/>
      <c r="I932" s="2" t="s">
        <v>61</v>
      </c>
      <c r="J932" s="58"/>
      <c r="K932" s="58"/>
      <c r="L932" s="58"/>
      <c r="M932" s="58"/>
      <c r="N932" s="2"/>
    </row>
    <row r="933" spans="1:14" ht="18" customHeight="1" x14ac:dyDescent="0.3">
      <c r="B933" s="58" t="s">
        <v>68</v>
      </c>
      <c r="C933" s="58" t="s">
        <v>217</v>
      </c>
      <c r="D933" s="58">
        <v>5057545889619</v>
      </c>
      <c r="E933" s="58">
        <v>3</v>
      </c>
      <c r="F933" s="58" t="s">
        <v>59</v>
      </c>
      <c r="G933" s="58">
        <v>0.3</v>
      </c>
      <c r="H933" s="58">
        <v>0.89</v>
      </c>
      <c r="I933" s="2">
        <v>0.8</v>
      </c>
      <c r="J933" s="58" t="s">
        <v>766</v>
      </c>
      <c r="K933" s="58"/>
      <c r="L933" s="58"/>
      <c r="M933" s="58">
        <v>84827904</v>
      </c>
      <c r="N933" s="2"/>
    </row>
    <row r="934" spans="1:14" ht="10.8" customHeight="1" x14ac:dyDescent="0.3">
      <c r="B934" s="58"/>
      <c r="C934" s="58"/>
      <c r="D934" s="58"/>
      <c r="E934" s="58"/>
      <c r="F934" s="58"/>
      <c r="G934" s="58"/>
      <c r="H934" s="58"/>
      <c r="I934" s="2" t="s">
        <v>61</v>
      </c>
      <c r="J934" s="58"/>
      <c r="K934" s="58"/>
      <c r="L934" s="58"/>
      <c r="M934" s="58"/>
      <c r="N934" s="2"/>
    </row>
    <row r="935" spans="1:14" ht="18" customHeight="1" x14ac:dyDescent="0.3">
      <c r="B935" s="58" t="s">
        <v>68</v>
      </c>
      <c r="C935" s="58" t="s">
        <v>143</v>
      </c>
      <c r="D935" s="58">
        <v>5057967395088</v>
      </c>
      <c r="E935" s="58">
        <v>2</v>
      </c>
      <c r="F935" s="58" t="s">
        <v>59</v>
      </c>
      <c r="G935" s="58">
        <v>0.46</v>
      </c>
      <c r="H935" s="58">
        <v>0.92</v>
      </c>
      <c r="I935" s="2">
        <v>2.1</v>
      </c>
      <c r="J935" s="58" t="s">
        <v>786</v>
      </c>
      <c r="K935" s="58"/>
      <c r="L935" s="58"/>
      <c r="M935" s="58">
        <v>86583952</v>
      </c>
      <c r="N935" s="2"/>
    </row>
    <row r="936" spans="1:14" ht="10.8" customHeight="1" x14ac:dyDescent="0.3">
      <c r="B936" s="58"/>
      <c r="C936" s="58"/>
      <c r="D936" s="58"/>
      <c r="E936" s="58"/>
      <c r="F936" s="58"/>
      <c r="G936" s="58"/>
      <c r="H936" s="58"/>
      <c r="I936" s="2" t="s">
        <v>61</v>
      </c>
      <c r="J936" s="58"/>
      <c r="K936" s="58"/>
      <c r="L936" s="58"/>
      <c r="M936" s="58"/>
      <c r="N936" s="2"/>
    </row>
    <row r="937" spans="1:14" ht="18" customHeight="1" x14ac:dyDescent="0.3">
      <c r="B937" s="58" t="s">
        <v>68</v>
      </c>
      <c r="C937" s="58" t="s">
        <v>832</v>
      </c>
      <c r="D937" s="58">
        <v>5010044000305</v>
      </c>
      <c r="E937" s="58">
        <v>2</v>
      </c>
      <c r="F937" s="58" t="s">
        <v>59</v>
      </c>
      <c r="G937" s="58">
        <v>0.41</v>
      </c>
      <c r="H937" s="58">
        <v>0.82</v>
      </c>
      <c r="I937" s="2">
        <v>1.4</v>
      </c>
      <c r="J937" s="58" t="s">
        <v>803</v>
      </c>
      <c r="K937" s="58"/>
      <c r="L937" s="58"/>
      <c r="M937" s="58">
        <v>51203282</v>
      </c>
      <c r="N937" s="2"/>
    </row>
    <row r="938" spans="1:14" ht="10.8" customHeight="1" x14ac:dyDescent="0.3">
      <c r="B938" s="58"/>
      <c r="C938" s="58"/>
      <c r="D938" s="58"/>
      <c r="E938" s="58"/>
      <c r="F938" s="58"/>
      <c r="G938" s="58"/>
      <c r="H938" s="58"/>
      <c r="I938" s="2" t="s">
        <v>61</v>
      </c>
      <c r="J938" s="58"/>
      <c r="K938" s="58"/>
      <c r="L938" s="58"/>
      <c r="M938" s="58"/>
      <c r="N938" s="2"/>
    </row>
    <row r="939" spans="1:14" ht="18" customHeight="1" x14ac:dyDescent="0.3">
      <c r="B939" s="58" t="s">
        <v>68</v>
      </c>
      <c r="C939" s="58" t="s">
        <v>183</v>
      </c>
      <c r="D939" s="58">
        <v>5057545619520</v>
      </c>
      <c r="E939" s="58">
        <v>1</v>
      </c>
      <c r="F939" s="58" t="s">
        <v>59</v>
      </c>
      <c r="G939" s="58">
        <v>0.82</v>
      </c>
      <c r="H939" s="58">
        <v>0.82</v>
      </c>
      <c r="I939" s="2">
        <v>0.75</v>
      </c>
      <c r="J939" s="58" t="s">
        <v>796</v>
      </c>
      <c r="K939" s="58"/>
      <c r="L939" s="58"/>
      <c r="M939" s="58">
        <v>84525708</v>
      </c>
      <c r="N939" s="2"/>
    </row>
    <row r="940" spans="1:14" ht="10.8" customHeight="1" x14ac:dyDescent="0.3">
      <c r="B940" s="58"/>
      <c r="C940" s="58"/>
      <c r="D940" s="58"/>
      <c r="E940" s="58"/>
      <c r="F940" s="58"/>
      <c r="G940" s="58"/>
      <c r="H940" s="58"/>
      <c r="I940" s="2" t="s">
        <v>61</v>
      </c>
      <c r="J940" s="58"/>
      <c r="K940" s="58"/>
      <c r="L940" s="58"/>
      <c r="M940" s="58"/>
      <c r="N940" s="2"/>
    </row>
    <row r="941" spans="1:14" ht="18" customHeight="1" x14ac:dyDescent="0.3">
      <c r="B941" s="58" t="s">
        <v>68</v>
      </c>
      <c r="C941" s="58" t="s">
        <v>725</v>
      </c>
      <c r="D941" s="58">
        <v>5059697693960</v>
      </c>
      <c r="E941" s="58">
        <v>4</v>
      </c>
      <c r="F941" s="58" t="s">
        <v>59</v>
      </c>
      <c r="G941" s="58">
        <v>0.55000000000000004</v>
      </c>
      <c r="H941" s="58">
        <v>2.2200000000000002</v>
      </c>
      <c r="I941" s="2">
        <v>2.2000000000000002</v>
      </c>
      <c r="J941" s="58" t="s">
        <v>933</v>
      </c>
      <c r="K941" s="58"/>
      <c r="L941" s="58"/>
      <c r="M941" s="58">
        <v>89631966</v>
      </c>
      <c r="N941" s="2"/>
    </row>
    <row r="942" spans="1:14" ht="10.8" customHeight="1" x14ac:dyDescent="0.3">
      <c r="B942" s="58"/>
      <c r="C942" s="58"/>
      <c r="D942" s="58"/>
      <c r="E942" s="58"/>
      <c r="F942" s="58"/>
      <c r="G942" s="58"/>
      <c r="H942" s="58"/>
      <c r="I942" s="2" t="s">
        <v>61</v>
      </c>
      <c r="J942" s="58"/>
      <c r="K942" s="58"/>
      <c r="L942" s="58"/>
      <c r="M942" s="58"/>
      <c r="N942" s="2"/>
    </row>
    <row r="943" spans="1:14" ht="18" customHeight="1" x14ac:dyDescent="0.3">
      <c r="B943" s="58" t="s">
        <v>68</v>
      </c>
      <c r="C943" s="58" t="s">
        <v>970</v>
      </c>
      <c r="D943" s="58">
        <v>5010044000251</v>
      </c>
      <c r="E943" s="58">
        <v>2</v>
      </c>
      <c r="F943" s="58" t="s">
        <v>59</v>
      </c>
      <c r="G943" s="58">
        <v>0.81</v>
      </c>
      <c r="H943" s="58">
        <v>1.62</v>
      </c>
      <c r="I943" s="2">
        <v>1.35</v>
      </c>
      <c r="J943" s="58" t="s">
        <v>858</v>
      </c>
      <c r="K943" s="58"/>
      <c r="L943" s="58"/>
      <c r="M943" s="58">
        <v>50606884</v>
      </c>
      <c r="N943" s="2"/>
    </row>
    <row r="944" spans="1:14" ht="10.8" customHeight="1" x14ac:dyDescent="0.3">
      <c r="B944" s="58"/>
      <c r="C944" s="58"/>
      <c r="D944" s="58"/>
      <c r="E944" s="58"/>
      <c r="F944" s="58"/>
      <c r="G944" s="58"/>
      <c r="H944" s="58"/>
      <c r="I944" s="2" t="s">
        <v>61</v>
      </c>
      <c r="J944" s="58"/>
      <c r="K944" s="58"/>
      <c r="L944" s="58"/>
      <c r="M944" s="58"/>
      <c r="N944" s="2"/>
    </row>
    <row r="945" spans="2:14" ht="18" customHeight="1" x14ac:dyDescent="0.3">
      <c r="B945" s="58" t="s">
        <v>68</v>
      </c>
      <c r="C945" s="58" t="s">
        <v>321</v>
      </c>
      <c r="D945" s="58">
        <v>5060151181992</v>
      </c>
      <c r="E945" s="58">
        <v>3</v>
      </c>
      <c r="F945" s="58" t="s">
        <v>59</v>
      </c>
      <c r="G945" s="58">
        <v>0.26</v>
      </c>
      <c r="H945" s="58">
        <v>0.77</v>
      </c>
      <c r="I945" s="2">
        <v>2.15</v>
      </c>
      <c r="J945" s="58" t="s">
        <v>957</v>
      </c>
      <c r="K945" s="58"/>
      <c r="L945" s="58"/>
      <c r="M945" s="58">
        <v>92806854</v>
      </c>
      <c r="N945" s="2"/>
    </row>
    <row r="946" spans="2:14" ht="10.8" customHeight="1" x14ac:dyDescent="0.3">
      <c r="B946" s="58"/>
      <c r="C946" s="58"/>
      <c r="D946" s="58"/>
      <c r="E946" s="58"/>
      <c r="F946" s="58"/>
      <c r="G946" s="58"/>
      <c r="H946" s="58"/>
      <c r="I946" s="2" t="s">
        <v>61</v>
      </c>
      <c r="J946" s="58"/>
      <c r="K946" s="58"/>
      <c r="L946" s="58"/>
      <c r="M946" s="58"/>
      <c r="N946" s="2"/>
    </row>
    <row r="947" spans="2:14" ht="10.8" customHeight="1" x14ac:dyDescent="0.3">
      <c r="B947" s="58" t="s">
        <v>83</v>
      </c>
      <c r="C947" s="58" t="s">
        <v>238</v>
      </c>
      <c r="D947" s="58">
        <v>3048214</v>
      </c>
      <c r="E947" s="58">
        <v>2</v>
      </c>
      <c r="F947" s="58" t="s">
        <v>59</v>
      </c>
      <c r="G947" s="58">
        <v>0.13</v>
      </c>
      <c r="H947" s="58">
        <v>0.27</v>
      </c>
      <c r="I947" s="2">
        <v>1.5</v>
      </c>
      <c r="J947" s="58" t="s">
        <v>795</v>
      </c>
      <c r="K947" s="58"/>
      <c r="L947" s="58"/>
      <c r="M947" s="58">
        <v>58958137</v>
      </c>
      <c r="N947" s="2"/>
    </row>
    <row r="948" spans="2:14" ht="10.8" customHeight="1" x14ac:dyDescent="0.3">
      <c r="B948" s="58"/>
      <c r="C948" s="58"/>
      <c r="D948" s="58"/>
      <c r="E948" s="58"/>
      <c r="F948" s="58"/>
      <c r="G948" s="58"/>
      <c r="H948" s="58"/>
      <c r="I948" s="2" t="s">
        <v>61</v>
      </c>
      <c r="J948" s="58"/>
      <c r="K948" s="58"/>
      <c r="L948" s="58"/>
      <c r="M948" s="58"/>
      <c r="N948" s="2"/>
    </row>
    <row r="949" spans="2:14" ht="18" customHeight="1" x14ac:dyDescent="0.3">
      <c r="B949" s="58" t="s">
        <v>83</v>
      </c>
      <c r="C949" s="58" t="s">
        <v>971</v>
      </c>
      <c r="D949" s="58">
        <v>5052909897415</v>
      </c>
      <c r="E949" s="58">
        <v>2</v>
      </c>
      <c r="F949" s="58" t="s">
        <v>59</v>
      </c>
      <c r="G949" s="58">
        <v>0.36</v>
      </c>
      <c r="H949" s="58">
        <v>0.71</v>
      </c>
      <c r="I949" s="2">
        <v>5.95</v>
      </c>
      <c r="J949" s="58" t="s">
        <v>972</v>
      </c>
      <c r="K949" s="58"/>
      <c r="L949" s="58"/>
      <c r="M949" s="58">
        <v>62737088</v>
      </c>
      <c r="N949" s="2"/>
    </row>
    <row r="950" spans="2:14" ht="10.8" customHeight="1" x14ac:dyDescent="0.3">
      <c r="B950" s="58"/>
      <c r="C950" s="58"/>
      <c r="D950" s="58"/>
      <c r="E950" s="58"/>
      <c r="F950" s="58"/>
      <c r="G950" s="58"/>
      <c r="H950" s="58"/>
      <c r="I950" s="2" t="s">
        <v>61</v>
      </c>
      <c r="J950" s="58"/>
      <c r="K950" s="58"/>
      <c r="L950" s="58"/>
      <c r="M950" s="58"/>
      <c r="N950" s="2"/>
    </row>
    <row r="951" spans="2:14" ht="18" customHeight="1" x14ac:dyDescent="0.3">
      <c r="B951" s="58" t="s">
        <v>83</v>
      </c>
      <c r="C951" s="58" t="s">
        <v>480</v>
      </c>
      <c r="D951" s="58">
        <v>5059697769887</v>
      </c>
      <c r="E951" s="58">
        <v>4</v>
      </c>
      <c r="F951" s="58" t="s">
        <v>59</v>
      </c>
      <c r="G951" s="58">
        <v>0.26</v>
      </c>
      <c r="H951" s="58">
        <v>1.03</v>
      </c>
      <c r="I951" s="2">
        <v>2.2999999999999998</v>
      </c>
      <c r="J951" s="58" t="s">
        <v>973</v>
      </c>
      <c r="K951" s="58"/>
      <c r="L951" s="58"/>
      <c r="M951" s="58">
        <v>92339335</v>
      </c>
      <c r="N951" s="2"/>
    </row>
    <row r="952" spans="2:14" ht="10.8" customHeight="1" x14ac:dyDescent="0.3">
      <c r="B952" s="58"/>
      <c r="C952" s="58"/>
      <c r="D952" s="58"/>
      <c r="E952" s="58"/>
      <c r="F952" s="58"/>
      <c r="G952" s="58"/>
      <c r="H952" s="58"/>
      <c r="I952" s="2" t="s">
        <v>61</v>
      </c>
      <c r="J952" s="58"/>
      <c r="K952" s="58"/>
      <c r="L952" s="58"/>
      <c r="M952" s="58"/>
      <c r="N952" s="2"/>
    </row>
    <row r="953" spans="2:14" ht="10.8" customHeight="1" x14ac:dyDescent="0.3">
      <c r="B953" s="58" t="s">
        <v>83</v>
      </c>
      <c r="C953" s="58" t="s">
        <v>974</v>
      </c>
      <c r="D953" s="58">
        <v>3304501</v>
      </c>
      <c r="E953" s="58">
        <v>3</v>
      </c>
      <c r="F953" s="58" t="s">
        <v>59</v>
      </c>
      <c r="G953" s="58">
        <v>0.15</v>
      </c>
      <c r="H953" s="58">
        <v>0.46</v>
      </c>
      <c r="I953" s="2">
        <v>1.8</v>
      </c>
      <c r="J953" s="58" t="s">
        <v>975</v>
      </c>
      <c r="K953" s="58"/>
      <c r="L953" s="58"/>
      <c r="M953" s="58">
        <v>87227705</v>
      </c>
      <c r="N953" s="2"/>
    </row>
    <row r="954" spans="2:14" ht="10.8" customHeight="1" x14ac:dyDescent="0.3">
      <c r="B954" s="58"/>
      <c r="C954" s="58"/>
      <c r="D954" s="58"/>
      <c r="E954" s="58"/>
      <c r="F954" s="58"/>
      <c r="G954" s="58"/>
      <c r="H954" s="58"/>
      <c r="I954" s="2" t="s">
        <v>61</v>
      </c>
      <c r="J954" s="58"/>
      <c r="K954" s="58"/>
      <c r="L954" s="58"/>
      <c r="M954" s="58"/>
      <c r="N954" s="2"/>
    </row>
    <row r="955" spans="2:14" ht="18" customHeight="1" x14ac:dyDescent="0.3">
      <c r="B955" s="58" t="s">
        <v>83</v>
      </c>
      <c r="C955" s="58" t="s">
        <v>277</v>
      </c>
      <c r="D955" s="58">
        <v>5000462384323</v>
      </c>
      <c r="E955" s="58">
        <v>1</v>
      </c>
      <c r="F955" s="58" t="s">
        <v>59</v>
      </c>
      <c r="G955" s="58">
        <v>0.46</v>
      </c>
      <c r="H955" s="58">
        <v>0.46</v>
      </c>
      <c r="I955" s="2">
        <v>2.4500000000000002</v>
      </c>
      <c r="J955" s="58" t="s">
        <v>833</v>
      </c>
      <c r="K955" s="58"/>
      <c r="L955" s="58"/>
      <c r="M955" s="58">
        <v>50457558</v>
      </c>
      <c r="N955" s="2"/>
    </row>
    <row r="956" spans="2:14" ht="10.8" customHeight="1" x14ac:dyDescent="0.3">
      <c r="B956" s="58"/>
      <c r="C956" s="58"/>
      <c r="D956" s="58"/>
      <c r="E956" s="58"/>
      <c r="F956" s="58"/>
      <c r="G956" s="58"/>
      <c r="H956" s="58"/>
      <c r="I956" s="2" t="s">
        <v>61</v>
      </c>
      <c r="J956" s="58"/>
      <c r="K956" s="58"/>
      <c r="L956" s="58"/>
      <c r="M956" s="58"/>
      <c r="N956" s="2"/>
    </row>
    <row r="957" spans="2:14" ht="18" customHeight="1" x14ac:dyDescent="0.3">
      <c r="B957" s="58" t="s">
        <v>83</v>
      </c>
      <c r="C957" s="58" t="s">
        <v>385</v>
      </c>
      <c r="D957" s="58">
        <v>5000436338840</v>
      </c>
      <c r="E957" s="58">
        <v>4</v>
      </c>
      <c r="F957" s="58" t="s">
        <v>59</v>
      </c>
      <c r="G957" s="58">
        <v>1.2</v>
      </c>
      <c r="H957" s="58">
        <v>4.78</v>
      </c>
      <c r="I957" s="2">
        <v>1.3</v>
      </c>
      <c r="J957" s="58" t="s">
        <v>712</v>
      </c>
      <c r="K957" s="58"/>
      <c r="L957" s="58"/>
      <c r="M957" s="58">
        <v>54169403</v>
      </c>
      <c r="N957" s="2"/>
    </row>
    <row r="958" spans="2:14" ht="10.8" customHeight="1" x14ac:dyDescent="0.3">
      <c r="B958" s="58"/>
      <c r="C958" s="58"/>
      <c r="D958" s="58"/>
      <c r="E958" s="58"/>
      <c r="F958" s="58"/>
      <c r="G958" s="58"/>
      <c r="H958" s="58"/>
      <c r="I958" s="2" t="s">
        <v>61</v>
      </c>
      <c r="J958" s="58"/>
      <c r="K958" s="58"/>
      <c r="L958" s="58"/>
      <c r="M958" s="58"/>
      <c r="N958" s="2"/>
    </row>
    <row r="959" spans="2:14" ht="18" customHeight="1" x14ac:dyDescent="0.3">
      <c r="B959" s="58" t="s">
        <v>83</v>
      </c>
      <c r="C959" s="58" t="s">
        <v>373</v>
      </c>
      <c r="D959" s="58">
        <v>5051622082450</v>
      </c>
      <c r="E959" s="58">
        <v>2</v>
      </c>
      <c r="F959" s="58" t="s">
        <v>59</v>
      </c>
      <c r="G959" s="58">
        <v>0.47</v>
      </c>
      <c r="H959" s="58">
        <v>0.93</v>
      </c>
      <c r="I959" s="2">
        <v>2.4500000000000002</v>
      </c>
      <c r="J959" s="58" t="s">
        <v>853</v>
      </c>
      <c r="K959" s="58"/>
      <c r="L959" s="58"/>
      <c r="M959" s="58">
        <v>62645830</v>
      </c>
      <c r="N959" s="2"/>
    </row>
    <row r="960" spans="2:14" ht="10.8" customHeight="1" x14ac:dyDescent="0.3">
      <c r="B960" s="58"/>
      <c r="C960" s="58"/>
      <c r="D960" s="58"/>
      <c r="E960" s="58"/>
      <c r="F960" s="58"/>
      <c r="G960" s="58"/>
      <c r="H960" s="58"/>
      <c r="I960" s="2" t="s">
        <v>61</v>
      </c>
      <c r="J960" s="58"/>
      <c r="K960" s="58"/>
      <c r="L960" s="58"/>
      <c r="M960" s="58"/>
      <c r="N960" s="2"/>
    </row>
    <row r="961" spans="2:14" ht="18" customHeight="1" x14ac:dyDescent="0.3">
      <c r="B961" s="58" t="s">
        <v>83</v>
      </c>
      <c r="C961" s="58" t="s">
        <v>976</v>
      </c>
      <c r="D961" s="58">
        <v>5054269107517</v>
      </c>
      <c r="E961" s="58">
        <v>1</v>
      </c>
      <c r="F961" s="58" t="s">
        <v>59</v>
      </c>
      <c r="G961" s="58">
        <v>0.45</v>
      </c>
      <c r="H961" s="58">
        <v>0.45</v>
      </c>
      <c r="I961" s="2">
        <v>2.75</v>
      </c>
      <c r="J961" s="58" t="s">
        <v>803</v>
      </c>
      <c r="K961" s="58"/>
      <c r="L961" s="58"/>
      <c r="M961" s="58">
        <v>78866428</v>
      </c>
      <c r="N961" s="2"/>
    </row>
    <row r="962" spans="2:14" ht="10.8" customHeight="1" x14ac:dyDescent="0.3">
      <c r="B962" s="58"/>
      <c r="C962" s="58"/>
      <c r="D962" s="58"/>
      <c r="E962" s="58"/>
      <c r="F962" s="58"/>
      <c r="G962" s="58"/>
      <c r="H962" s="58"/>
      <c r="I962" s="2" t="s">
        <v>61</v>
      </c>
      <c r="J962" s="58"/>
      <c r="K962" s="58"/>
      <c r="L962" s="58"/>
      <c r="M962" s="58"/>
      <c r="N962" s="2"/>
    </row>
    <row r="963" spans="2:14" ht="18" customHeight="1" x14ac:dyDescent="0.3">
      <c r="B963" s="58" t="s">
        <v>83</v>
      </c>
      <c r="C963" s="58" t="s">
        <v>195</v>
      </c>
      <c r="D963" s="58">
        <v>5057753928919</v>
      </c>
      <c r="E963" s="58">
        <v>1</v>
      </c>
      <c r="F963" s="58" t="s">
        <v>59</v>
      </c>
      <c r="G963" s="58">
        <v>0.28999999999999998</v>
      </c>
      <c r="H963" s="58">
        <v>0.28999999999999998</v>
      </c>
      <c r="I963" s="2">
        <v>2.2999999999999998</v>
      </c>
      <c r="J963" s="58" t="s">
        <v>855</v>
      </c>
      <c r="K963" s="58"/>
      <c r="L963" s="58"/>
      <c r="M963" s="58">
        <v>87739416</v>
      </c>
      <c r="N963" s="2"/>
    </row>
    <row r="964" spans="2:14" ht="10.8" customHeight="1" x14ac:dyDescent="0.3">
      <c r="B964" s="58"/>
      <c r="C964" s="58"/>
      <c r="D964" s="58"/>
      <c r="E964" s="58"/>
      <c r="F964" s="58"/>
      <c r="G964" s="58"/>
      <c r="H964" s="58"/>
      <c r="I964" s="2" t="s">
        <v>61</v>
      </c>
      <c r="J964" s="58"/>
      <c r="K964" s="58"/>
      <c r="L964" s="58"/>
      <c r="M964" s="58"/>
      <c r="N964" s="2"/>
    </row>
    <row r="965" spans="2:14" ht="18" customHeight="1" x14ac:dyDescent="0.3">
      <c r="B965" s="58" t="s">
        <v>83</v>
      </c>
      <c r="C965" s="58" t="s">
        <v>977</v>
      </c>
      <c r="D965" s="58">
        <v>5059697735004</v>
      </c>
      <c r="E965" s="58">
        <v>1</v>
      </c>
      <c r="F965" s="58" t="s">
        <v>59</v>
      </c>
      <c r="G965" s="58">
        <v>0.44</v>
      </c>
      <c r="H965" s="58">
        <v>0.44</v>
      </c>
      <c r="I965" s="2">
        <v>5</v>
      </c>
      <c r="J965" s="58" t="s">
        <v>927</v>
      </c>
      <c r="K965" s="58"/>
      <c r="L965" s="58"/>
      <c r="M965" s="58">
        <v>90984754</v>
      </c>
      <c r="N965" s="2"/>
    </row>
    <row r="966" spans="2:14" ht="10.8" customHeight="1" x14ac:dyDescent="0.3">
      <c r="B966" s="58"/>
      <c r="C966" s="58"/>
      <c r="D966" s="58"/>
      <c r="E966" s="58"/>
      <c r="F966" s="58"/>
      <c r="G966" s="58"/>
      <c r="H966" s="58"/>
      <c r="I966" s="2" t="s">
        <v>61</v>
      </c>
      <c r="J966" s="58"/>
      <c r="K966" s="58"/>
      <c r="L966" s="58"/>
      <c r="M966" s="58"/>
      <c r="N966" s="2"/>
    </row>
    <row r="967" spans="2:14" ht="18" customHeight="1" x14ac:dyDescent="0.3">
      <c r="B967" s="58" t="s">
        <v>57</v>
      </c>
      <c r="C967" s="58" t="s">
        <v>320</v>
      </c>
      <c r="D967" s="58">
        <v>3274767</v>
      </c>
      <c r="E967" s="58">
        <v>2</v>
      </c>
      <c r="F967" s="58" t="s">
        <v>59</v>
      </c>
      <c r="G967" s="58">
        <v>0.56000000000000005</v>
      </c>
      <c r="H967" s="58">
        <v>1.1200000000000001</v>
      </c>
      <c r="I967" s="2">
        <v>2</v>
      </c>
      <c r="J967" s="58" t="s">
        <v>952</v>
      </c>
      <c r="K967" s="58"/>
      <c r="L967" s="58"/>
      <c r="M967" s="58">
        <v>82873097</v>
      </c>
      <c r="N967" s="2"/>
    </row>
    <row r="968" spans="2:14" ht="10.8" customHeight="1" x14ac:dyDescent="0.3">
      <c r="B968" s="58"/>
      <c r="C968" s="58"/>
      <c r="D968" s="58"/>
      <c r="E968" s="58"/>
      <c r="F968" s="58"/>
      <c r="G968" s="58"/>
      <c r="H968" s="58"/>
      <c r="I968" s="2" t="s">
        <v>61</v>
      </c>
      <c r="J968" s="58"/>
      <c r="K968" s="58"/>
      <c r="L968" s="58"/>
      <c r="M968" s="58"/>
      <c r="N968" s="2"/>
    </row>
    <row r="969" spans="2:14" ht="10.8" customHeight="1" x14ac:dyDescent="0.3">
      <c r="B969" s="58" t="s">
        <v>57</v>
      </c>
      <c r="C969" s="58" t="s">
        <v>978</v>
      </c>
      <c r="D969" s="58">
        <v>10061282</v>
      </c>
      <c r="E969" s="58">
        <v>3</v>
      </c>
      <c r="F969" s="58" t="s">
        <v>59</v>
      </c>
      <c r="G969" s="58">
        <v>0.32</v>
      </c>
      <c r="H969" s="58">
        <v>0.96</v>
      </c>
      <c r="I969" s="2">
        <v>1.5</v>
      </c>
      <c r="J969" s="58" t="s">
        <v>979</v>
      </c>
      <c r="K969" s="58"/>
      <c r="L969" s="58"/>
      <c r="M969" s="58">
        <v>51296510</v>
      </c>
      <c r="N969" s="2"/>
    </row>
    <row r="970" spans="2:14" ht="10.8" customHeight="1" x14ac:dyDescent="0.3">
      <c r="B970" s="58"/>
      <c r="C970" s="58"/>
      <c r="D970" s="58"/>
      <c r="E970" s="58"/>
      <c r="F970" s="58"/>
      <c r="G970" s="58"/>
      <c r="H970" s="58"/>
      <c r="I970" s="2" t="s">
        <v>61</v>
      </c>
      <c r="J970" s="58"/>
      <c r="K970" s="58"/>
      <c r="L970" s="58"/>
      <c r="M970" s="58"/>
      <c r="N970" s="2"/>
    </row>
    <row r="971" spans="2:14" ht="18" customHeight="1" x14ac:dyDescent="0.3">
      <c r="B971" s="58" t="s">
        <v>57</v>
      </c>
      <c r="C971" s="58" t="s">
        <v>361</v>
      </c>
      <c r="D971" s="58">
        <v>3310700</v>
      </c>
      <c r="E971" s="58">
        <v>4</v>
      </c>
      <c r="F971" s="58" t="s">
        <v>59</v>
      </c>
      <c r="G971" s="58">
        <v>0.23</v>
      </c>
      <c r="H971" s="58">
        <v>0.92</v>
      </c>
      <c r="I971" s="2">
        <v>3.1</v>
      </c>
      <c r="J971" s="58" t="s">
        <v>980</v>
      </c>
      <c r="K971" s="58"/>
      <c r="L971" s="58"/>
      <c r="M971" s="58">
        <v>88313066</v>
      </c>
      <c r="N971" s="2"/>
    </row>
    <row r="972" spans="2:14" ht="10.8" customHeight="1" x14ac:dyDescent="0.3">
      <c r="B972" s="58"/>
      <c r="C972" s="58"/>
      <c r="D972" s="58"/>
      <c r="E972" s="58"/>
      <c r="F972" s="58"/>
      <c r="G972" s="58"/>
      <c r="H972" s="58"/>
      <c r="I972" s="2" t="s">
        <v>61</v>
      </c>
      <c r="J972" s="58"/>
      <c r="K972" s="58"/>
      <c r="L972" s="58"/>
      <c r="M972" s="58"/>
      <c r="N972" s="2"/>
    </row>
    <row r="973" spans="2:14" ht="10.8" customHeight="1" x14ac:dyDescent="0.3">
      <c r="B973" s="58" t="s">
        <v>57</v>
      </c>
      <c r="C973" s="58" t="s">
        <v>379</v>
      </c>
      <c r="D973" s="58">
        <v>3274743</v>
      </c>
      <c r="E973" s="58">
        <v>1</v>
      </c>
      <c r="F973" s="58" t="s">
        <v>59</v>
      </c>
      <c r="G973" s="58">
        <v>0.47</v>
      </c>
      <c r="H973" s="58">
        <v>0.47</v>
      </c>
      <c r="I973" s="2">
        <v>1.6</v>
      </c>
      <c r="J973" s="58" t="s">
        <v>825</v>
      </c>
      <c r="K973" s="58"/>
      <c r="L973" s="58"/>
      <c r="M973" s="58">
        <v>82873074</v>
      </c>
      <c r="N973" s="2"/>
    </row>
    <row r="974" spans="2:14" ht="10.8" customHeight="1" x14ac:dyDescent="0.3">
      <c r="B974" s="58"/>
      <c r="C974" s="58"/>
      <c r="D974" s="58"/>
      <c r="E974" s="58"/>
      <c r="F974" s="58"/>
      <c r="G974" s="58"/>
      <c r="H974" s="58"/>
      <c r="I974" s="2" t="s">
        <v>61</v>
      </c>
      <c r="J974" s="58"/>
      <c r="K974" s="58"/>
      <c r="L974" s="58"/>
      <c r="M974" s="58"/>
      <c r="N974" s="2"/>
    </row>
    <row r="975" spans="2:14" ht="10.8" customHeight="1" x14ac:dyDescent="0.3">
      <c r="B975" s="58" t="s">
        <v>57</v>
      </c>
      <c r="C975" s="58" t="s">
        <v>107</v>
      </c>
      <c r="D975" s="58">
        <v>3312957</v>
      </c>
      <c r="E975" s="58">
        <v>1</v>
      </c>
      <c r="F975" s="58" t="s">
        <v>59</v>
      </c>
      <c r="G975" s="58">
        <v>0.1</v>
      </c>
      <c r="H975" s="58">
        <v>0.1</v>
      </c>
      <c r="I975" s="2">
        <v>1.1000000000000001</v>
      </c>
      <c r="J975" s="58" t="s">
        <v>728</v>
      </c>
      <c r="K975" s="58"/>
      <c r="L975" s="58"/>
      <c r="M975" s="58">
        <v>86004395</v>
      </c>
      <c r="N975" s="2"/>
    </row>
    <row r="976" spans="2:14" ht="10.8" customHeight="1" x14ac:dyDescent="0.3">
      <c r="B976" s="58"/>
      <c r="C976" s="58"/>
      <c r="D976" s="58"/>
      <c r="E976" s="58"/>
      <c r="F976" s="58"/>
      <c r="G976" s="58"/>
      <c r="H976" s="58"/>
      <c r="I976" s="2" t="s">
        <v>61</v>
      </c>
      <c r="J976" s="58"/>
      <c r="K976" s="58"/>
      <c r="L976" s="58"/>
      <c r="M976" s="58"/>
      <c r="N976" s="2"/>
    </row>
    <row r="977" spans="1:14" ht="10.8" customHeight="1" x14ac:dyDescent="0.3">
      <c r="B977" s="58" t="s">
        <v>57</v>
      </c>
      <c r="C977" s="58" t="s">
        <v>530</v>
      </c>
      <c r="D977" s="58">
        <v>3317921</v>
      </c>
      <c r="E977" s="58">
        <v>1</v>
      </c>
      <c r="F977" s="58" t="s">
        <v>59</v>
      </c>
      <c r="G977" s="58">
        <v>0.25</v>
      </c>
      <c r="H977" s="58">
        <v>0.25</v>
      </c>
      <c r="I977" s="2">
        <v>2.35</v>
      </c>
      <c r="J977" s="58" t="s">
        <v>899</v>
      </c>
      <c r="K977" s="58"/>
      <c r="L977" s="58"/>
      <c r="M977" s="58">
        <v>89448475</v>
      </c>
      <c r="N977" s="2"/>
    </row>
    <row r="978" spans="1:14" ht="10.8" customHeight="1" x14ac:dyDescent="0.3">
      <c r="B978" s="58"/>
      <c r="C978" s="58"/>
      <c r="D978" s="58"/>
      <c r="E978" s="58"/>
      <c r="F978" s="58"/>
      <c r="G978" s="58"/>
      <c r="H978" s="58"/>
      <c r="I978" s="2" t="s">
        <v>61</v>
      </c>
      <c r="J978" s="58"/>
      <c r="K978" s="58"/>
      <c r="L978" s="58"/>
      <c r="M978" s="58"/>
      <c r="N978" s="2"/>
    </row>
    <row r="979" spans="1:14" ht="18" customHeight="1" x14ac:dyDescent="0.3">
      <c r="B979" s="58" t="s">
        <v>57</v>
      </c>
      <c r="C979" s="58" t="s">
        <v>167</v>
      </c>
      <c r="D979" s="58">
        <v>3340042</v>
      </c>
      <c r="E979" s="58">
        <v>2</v>
      </c>
      <c r="F979" s="58" t="s">
        <v>59</v>
      </c>
      <c r="G979" s="58">
        <v>0.19</v>
      </c>
      <c r="H979" s="58">
        <v>0.39</v>
      </c>
      <c r="I979" s="2">
        <v>1.1499999999999999</v>
      </c>
      <c r="J979" s="58" t="s">
        <v>855</v>
      </c>
      <c r="K979" s="58"/>
      <c r="L979" s="58"/>
      <c r="M979" s="58">
        <v>86330716</v>
      </c>
      <c r="N979" s="2"/>
    </row>
    <row r="980" spans="1:14" ht="10.8" customHeight="1" x14ac:dyDescent="0.3">
      <c r="B980" s="58"/>
      <c r="C980" s="58"/>
      <c r="D980" s="58"/>
      <c r="E980" s="58"/>
      <c r="F980" s="58"/>
      <c r="G980" s="58"/>
      <c r="H980" s="58"/>
      <c r="I980" s="2" t="s">
        <v>61</v>
      </c>
      <c r="J980" s="58"/>
      <c r="K980" s="58"/>
      <c r="L980" s="58"/>
      <c r="M980" s="58"/>
      <c r="N980" s="2"/>
    </row>
    <row r="981" spans="1:14" ht="10.8" customHeight="1" x14ac:dyDescent="0.3">
      <c r="B981" s="58" t="s">
        <v>57</v>
      </c>
      <c r="C981" s="58" t="s">
        <v>151</v>
      </c>
      <c r="D981" s="58">
        <v>3336922</v>
      </c>
      <c r="E981" s="58">
        <v>1</v>
      </c>
      <c r="F981" s="58" t="s">
        <v>59</v>
      </c>
      <c r="G981" s="58">
        <v>0.25</v>
      </c>
      <c r="H981" s="58">
        <v>0.25</v>
      </c>
      <c r="I981" s="2">
        <v>0.85</v>
      </c>
      <c r="J981" s="58" t="s">
        <v>796</v>
      </c>
      <c r="K981" s="58"/>
      <c r="L981" s="58"/>
      <c r="M981" s="58">
        <v>88304852</v>
      </c>
      <c r="N981" s="2"/>
    </row>
    <row r="982" spans="1:14" ht="10.8" customHeight="1" x14ac:dyDescent="0.3">
      <c r="B982" s="58"/>
      <c r="C982" s="58"/>
      <c r="D982" s="58"/>
      <c r="E982" s="58"/>
      <c r="F982" s="58"/>
      <c r="G982" s="58"/>
      <c r="H982" s="58"/>
      <c r="I982" s="2" t="s">
        <v>61</v>
      </c>
      <c r="J982" s="58"/>
      <c r="K982" s="58"/>
      <c r="L982" s="58"/>
      <c r="M982" s="58"/>
      <c r="N982" s="2"/>
    </row>
    <row r="983" spans="1:14" ht="18" customHeight="1" x14ac:dyDescent="0.3">
      <c r="B983" s="58" t="s">
        <v>57</v>
      </c>
      <c r="C983" s="58" t="s">
        <v>97</v>
      </c>
      <c r="D983" s="58">
        <v>3471319</v>
      </c>
      <c r="E983" s="58">
        <v>2</v>
      </c>
      <c r="F983" s="58" t="s">
        <v>59</v>
      </c>
      <c r="G983" s="58">
        <v>0.32</v>
      </c>
      <c r="H983" s="58">
        <v>0.65</v>
      </c>
      <c r="I983" s="2">
        <v>1.7</v>
      </c>
      <c r="J983" s="58" t="s">
        <v>795</v>
      </c>
      <c r="K983" s="58"/>
      <c r="L983" s="58"/>
      <c r="M983" s="58">
        <v>91826428</v>
      </c>
      <c r="N983" s="2"/>
    </row>
    <row r="984" spans="1:14" ht="10.8" customHeight="1" x14ac:dyDescent="0.3">
      <c r="B984" s="58"/>
      <c r="C984" s="58"/>
      <c r="D984" s="58"/>
      <c r="E984" s="58"/>
      <c r="F984" s="58"/>
      <c r="G984" s="58"/>
      <c r="H984" s="58"/>
      <c r="I984" s="2" t="s">
        <v>61</v>
      </c>
      <c r="J984" s="58"/>
      <c r="K984" s="58"/>
      <c r="L984" s="58"/>
      <c r="M984" s="58"/>
      <c r="N984" s="2"/>
    </row>
    <row r="985" spans="1:14" ht="10.8" customHeight="1" x14ac:dyDescent="0.3">
      <c r="B985" s="58" t="s">
        <v>57</v>
      </c>
      <c r="C985" s="58" t="s">
        <v>981</v>
      </c>
      <c r="D985" s="58">
        <v>3445839</v>
      </c>
      <c r="E985" s="58">
        <v>3</v>
      </c>
      <c r="F985" s="58" t="s">
        <v>59</v>
      </c>
      <c r="G985" s="58">
        <v>0.33</v>
      </c>
      <c r="H985" s="58">
        <v>0.93</v>
      </c>
      <c r="I985" s="2">
        <v>1.25</v>
      </c>
      <c r="J985" s="58" t="s">
        <v>949</v>
      </c>
      <c r="K985" s="58"/>
      <c r="L985" s="58"/>
      <c r="M985" s="58">
        <v>91770746</v>
      </c>
      <c r="N985" s="2"/>
    </row>
    <row r="986" spans="1:14" ht="10.8" customHeight="1" x14ac:dyDescent="0.3">
      <c r="B986" s="58"/>
      <c r="C986" s="58"/>
      <c r="D986" s="58"/>
      <c r="E986" s="58"/>
      <c r="F986" s="58"/>
      <c r="G986" s="58"/>
      <c r="H986" s="58"/>
      <c r="I986" s="2" t="s">
        <v>61</v>
      </c>
      <c r="J986" s="58"/>
      <c r="K986" s="58"/>
      <c r="L986" s="58"/>
      <c r="M986" s="58"/>
      <c r="N986" s="2"/>
    </row>
    <row r="987" spans="1:14" ht="10.8" customHeight="1" x14ac:dyDescent="0.3">
      <c r="A987" s="3">
        <v>45462</v>
      </c>
      <c r="B987" s="58" t="s">
        <v>57</v>
      </c>
      <c r="C987" s="58" t="s">
        <v>112</v>
      </c>
      <c r="D987" s="58">
        <v>3257401</v>
      </c>
      <c r="E987" s="58">
        <v>1</v>
      </c>
      <c r="F987" s="58" t="s">
        <v>59</v>
      </c>
      <c r="G987" s="58">
        <v>0.17</v>
      </c>
      <c r="H987" s="58">
        <v>0.17</v>
      </c>
      <c r="I987" s="2">
        <v>2</v>
      </c>
      <c r="J987" s="58" t="s">
        <v>774</v>
      </c>
      <c r="K987" s="58"/>
      <c r="L987" s="58"/>
      <c r="M987" s="58">
        <v>78620587</v>
      </c>
      <c r="N987" s="2"/>
    </row>
    <row r="988" spans="1:14" ht="10.8" customHeight="1" x14ac:dyDescent="0.3">
      <c r="B988" s="58"/>
      <c r="C988" s="58"/>
      <c r="D988" s="58"/>
      <c r="E988" s="58"/>
      <c r="F988" s="58"/>
      <c r="G988" s="58"/>
      <c r="H988" s="58"/>
      <c r="I988" s="2" t="s">
        <v>61</v>
      </c>
      <c r="J988" s="58"/>
      <c r="K988" s="58"/>
      <c r="L988" s="58"/>
      <c r="M988" s="58"/>
      <c r="N988" s="2"/>
    </row>
    <row r="989" spans="1:14" ht="18" customHeight="1" x14ac:dyDescent="0.3">
      <c r="B989" s="58" t="s">
        <v>57</v>
      </c>
      <c r="C989" s="58" t="s">
        <v>149</v>
      </c>
      <c r="D989" s="58">
        <v>5060735732879</v>
      </c>
      <c r="E989" s="58">
        <v>8</v>
      </c>
      <c r="F989" s="58" t="s">
        <v>59</v>
      </c>
      <c r="G989" s="58">
        <v>0.09</v>
      </c>
      <c r="H989" s="58">
        <v>0.75</v>
      </c>
      <c r="I989" s="2">
        <v>1.45</v>
      </c>
      <c r="J989" s="58" t="s">
        <v>982</v>
      </c>
      <c r="K989" s="58"/>
      <c r="L989" s="58"/>
      <c r="M989" s="58">
        <v>92128245</v>
      </c>
      <c r="N989" s="2"/>
    </row>
    <row r="990" spans="1:14" ht="10.8" customHeight="1" x14ac:dyDescent="0.3">
      <c r="B990" s="58"/>
      <c r="C990" s="58"/>
      <c r="D990" s="58"/>
      <c r="E990" s="58"/>
      <c r="F990" s="58"/>
      <c r="G990" s="58"/>
      <c r="H990" s="58"/>
      <c r="I990" s="2" t="s">
        <v>61</v>
      </c>
      <c r="J990" s="58"/>
      <c r="K990" s="58"/>
      <c r="L990" s="58"/>
      <c r="M990" s="58"/>
      <c r="N990" s="2"/>
    </row>
    <row r="991" spans="1:14" ht="10.8" customHeight="1" x14ac:dyDescent="0.3">
      <c r="B991" s="58" t="s">
        <v>57</v>
      </c>
      <c r="C991" s="58" t="s">
        <v>327</v>
      </c>
      <c r="D991" s="58">
        <v>10080856</v>
      </c>
      <c r="E991" s="58">
        <v>6</v>
      </c>
      <c r="F991" s="58" t="s">
        <v>59</v>
      </c>
      <c r="G991" s="58">
        <v>0.08</v>
      </c>
      <c r="H991" s="58">
        <v>0.5</v>
      </c>
      <c r="I991" s="2">
        <v>0.75</v>
      </c>
      <c r="J991" s="58" t="s">
        <v>853</v>
      </c>
      <c r="K991" s="58"/>
      <c r="L991" s="58"/>
      <c r="M991" s="58">
        <v>62307275</v>
      </c>
      <c r="N991" s="2"/>
    </row>
    <row r="992" spans="1:14" ht="10.8" customHeight="1" x14ac:dyDescent="0.3">
      <c r="B992" s="58"/>
      <c r="C992" s="58"/>
      <c r="D992" s="58"/>
      <c r="E992" s="58"/>
      <c r="F992" s="58"/>
      <c r="G992" s="58"/>
      <c r="H992" s="58"/>
      <c r="I992" s="2" t="s">
        <v>61</v>
      </c>
      <c r="J992" s="58"/>
      <c r="K992" s="58"/>
      <c r="L992" s="58"/>
      <c r="M992" s="58"/>
      <c r="N992" s="2"/>
    </row>
    <row r="993" spans="2:14" ht="18" customHeight="1" x14ac:dyDescent="0.3">
      <c r="B993" s="58" t="s">
        <v>57</v>
      </c>
      <c r="C993" s="58" t="s">
        <v>983</v>
      </c>
      <c r="D993" s="58">
        <v>5052909163756</v>
      </c>
      <c r="E993" s="58">
        <v>5</v>
      </c>
      <c r="F993" s="58" t="s">
        <v>59</v>
      </c>
      <c r="G993" s="58">
        <v>0.18</v>
      </c>
      <c r="H993" s="58">
        <v>0.9</v>
      </c>
      <c r="I993" s="2">
        <v>1.4</v>
      </c>
      <c r="J993" s="58" t="s">
        <v>911</v>
      </c>
      <c r="K993" s="58"/>
      <c r="L993" s="58"/>
      <c r="M993" s="58">
        <v>64472535</v>
      </c>
      <c r="N993" s="2"/>
    </row>
    <row r="994" spans="2:14" ht="10.8" customHeight="1" x14ac:dyDescent="0.3">
      <c r="B994" s="58"/>
      <c r="C994" s="58"/>
      <c r="D994" s="58"/>
      <c r="E994" s="58"/>
      <c r="F994" s="58"/>
      <c r="G994" s="58"/>
      <c r="H994" s="58"/>
      <c r="I994" s="2" t="s">
        <v>61</v>
      </c>
      <c r="J994" s="58"/>
      <c r="K994" s="58"/>
      <c r="L994" s="58"/>
      <c r="M994" s="58"/>
      <c r="N994" s="2"/>
    </row>
    <row r="995" spans="2:14" ht="10.8" customHeight="1" x14ac:dyDescent="0.3">
      <c r="B995" s="58" t="s">
        <v>57</v>
      </c>
      <c r="C995" s="58" t="s">
        <v>211</v>
      </c>
      <c r="D995" s="58">
        <v>3250020</v>
      </c>
      <c r="E995" s="58">
        <v>3</v>
      </c>
      <c r="F995" s="58" t="s">
        <v>59</v>
      </c>
      <c r="G995" s="58">
        <v>0.69</v>
      </c>
      <c r="H995" s="58">
        <v>2.0699999999999998</v>
      </c>
      <c r="I995" s="2">
        <v>1.7</v>
      </c>
      <c r="J995" s="58" t="s">
        <v>950</v>
      </c>
      <c r="K995" s="58"/>
      <c r="L995" s="58"/>
      <c r="M995" s="58">
        <v>77116489</v>
      </c>
      <c r="N995" s="2"/>
    </row>
    <row r="996" spans="2:14" ht="10.8" customHeight="1" x14ac:dyDescent="0.3">
      <c r="B996" s="58"/>
      <c r="C996" s="58"/>
      <c r="D996" s="58"/>
      <c r="E996" s="58"/>
      <c r="F996" s="58"/>
      <c r="G996" s="58"/>
      <c r="H996" s="58"/>
      <c r="I996" s="2" t="s">
        <v>61</v>
      </c>
      <c r="J996" s="58"/>
      <c r="K996" s="58"/>
      <c r="L996" s="58"/>
      <c r="M996" s="58"/>
      <c r="N996" s="2"/>
    </row>
    <row r="997" spans="2:14" ht="10.8" customHeight="1" x14ac:dyDescent="0.3">
      <c r="B997" s="58" t="s">
        <v>57</v>
      </c>
      <c r="C997" s="58" t="s">
        <v>326</v>
      </c>
      <c r="D997" s="58">
        <v>3268650</v>
      </c>
      <c r="E997" s="58">
        <v>4</v>
      </c>
      <c r="F997" s="58" t="s">
        <v>59</v>
      </c>
      <c r="G997" s="58">
        <v>0.02</v>
      </c>
      <c r="H997" s="58">
        <v>0.08</v>
      </c>
      <c r="I997" s="2">
        <v>0.85</v>
      </c>
      <c r="J997" s="58" t="s">
        <v>827</v>
      </c>
      <c r="K997" s="58"/>
      <c r="L997" s="58"/>
      <c r="M997" s="58">
        <v>81203680</v>
      </c>
      <c r="N997" s="2"/>
    </row>
    <row r="998" spans="2:14" ht="10.8" customHeight="1" x14ac:dyDescent="0.3">
      <c r="B998" s="58"/>
      <c r="C998" s="58"/>
      <c r="D998" s="58"/>
      <c r="E998" s="58"/>
      <c r="F998" s="58"/>
      <c r="G998" s="58"/>
      <c r="H998" s="58"/>
      <c r="I998" s="2" t="s">
        <v>61</v>
      </c>
      <c r="J998" s="58"/>
      <c r="K998" s="58"/>
      <c r="L998" s="58"/>
      <c r="M998" s="58"/>
      <c r="N998" s="2"/>
    </row>
    <row r="999" spans="2:14" ht="10.8" customHeight="1" x14ac:dyDescent="0.3">
      <c r="B999" s="58" t="s">
        <v>57</v>
      </c>
      <c r="C999" s="58" t="s">
        <v>360</v>
      </c>
      <c r="D999" s="58">
        <v>3403938</v>
      </c>
      <c r="E999" s="58">
        <v>2</v>
      </c>
      <c r="F999" s="58" t="s">
        <v>59</v>
      </c>
      <c r="G999" s="58">
        <v>0.1</v>
      </c>
      <c r="H999" s="58">
        <v>0.2</v>
      </c>
      <c r="I999" s="2">
        <v>0.79</v>
      </c>
      <c r="J999" s="58" t="s">
        <v>810</v>
      </c>
      <c r="K999" s="58"/>
      <c r="L999" s="58"/>
      <c r="M999" s="58">
        <v>89950634</v>
      </c>
      <c r="N999" s="2"/>
    </row>
    <row r="1000" spans="2:14" ht="10.8" customHeight="1" x14ac:dyDescent="0.3">
      <c r="B1000" s="58"/>
      <c r="C1000" s="58"/>
      <c r="D1000" s="58"/>
      <c r="E1000" s="58"/>
      <c r="F1000" s="58"/>
      <c r="G1000" s="58"/>
      <c r="H1000" s="58"/>
      <c r="I1000" s="2" t="s">
        <v>61</v>
      </c>
      <c r="J1000" s="58"/>
      <c r="K1000" s="58"/>
      <c r="L1000" s="58"/>
      <c r="M1000" s="58"/>
      <c r="N1000" s="2"/>
    </row>
    <row r="1001" spans="2:14" ht="10.8" customHeight="1" x14ac:dyDescent="0.3">
      <c r="B1001" s="58" t="s">
        <v>57</v>
      </c>
      <c r="C1001" s="58" t="s">
        <v>984</v>
      </c>
      <c r="D1001" s="58">
        <v>3428665</v>
      </c>
      <c r="E1001" s="58">
        <v>3</v>
      </c>
      <c r="F1001" s="58" t="s">
        <v>59</v>
      </c>
      <c r="G1001" s="58">
        <v>0.25</v>
      </c>
      <c r="H1001" s="58">
        <v>0.74</v>
      </c>
      <c r="I1001" s="2">
        <v>2.2999999999999998</v>
      </c>
      <c r="J1001" s="58" t="s">
        <v>721</v>
      </c>
      <c r="K1001" s="58"/>
      <c r="L1001" s="58"/>
      <c r="M1001" s="58">
        <v>92003024</v>
      </c>
      <c r="N1001" s="2"/>
    </row>
    <row r="1002" spans="2:14" ht="10.8" customHeight="1" x14ac:dyDescent="0.3">
      <c r="B1002" s="58"/>
      <c r="C1002" s="58"/>
      <c r="D1002" s="58"/>
      <c r="E1002" s="58"/>
      <c r="F1002" s="58"/>
      <c r="G1002" s="58"/>
      <c r="H1002" s="58"/>
      <c r="I1002" s="2" t="s">
        <v>61</v>
      </c>
      <c r="J1002" s="58"/>
      <c r="K1002" s="58"/>
      <c r="L1002" s="58"/>
      <c r="M1002" s="58"/>
      <c r="N1002" s="2"/>
    </row>
    <row r="1003" spans="2:14" ht="10.8" customHeight="1" x14ac:dyDescent="0.3">
      <c r="B1003" s="58" t="s">
        <v>57</v>
      </c>
      <c r="C1003" s="58" t="s">
        <v>382</v>
      </c>
      <c r="D1003" s="58">
        <v>10069660</v>
      </c>
      <c r="E1003" s="58">
        <v>4</v>
      </c>
      <c r="F1003" s="58" t="s">
        <v>59</v>
      </c>
      <c r="G1003" s="58">
        <v>0.28000000000000003</v>
      </c>
      <c r="H1003" s="58">
        <v>1.1200000000000001</v>
      </c>
      <c r="I1003" s="2">
        <v>0.95</v>
      </c>
      <c r="J1003" s="58" t="s">
        <v>783</v>
      </c>
      <c r="K1003" s="58"/>
      <c r="L1003" s="58"/>
      <c r="M1003" s="58">
        <v>59767315</v>
      </c>
      <c r="N1003" s="2"/>
    </row>
    <row r="1004" spans="2:14" ht="10.8" customHeight="1" x14ac:dyDescent="0.3">
      <c r="B1004" s="58"/>
      <c r="C1004" s="58"/>
      <c r="D1004" s="58"/>
      <c r="E1004" s="58"/>
      <c r="F1004" s="58"/>
      <c r="G1004" s="58"/>
      <c r="H1004" s="58"/>
      <c r="I1004" s="2" t="s">
        <v>61</v>
      </c>
      <c r="J1004" s="58"/>
      <c r="K1004" s="58"/>
      <c r="L1004" s="58"/>
      <c r="M1004" s="58"/>
      <c r="N1004" s="2"/>
    </row>
    <row r="1005" spans="2:14" ht="10.8" customHeight="1" x14ac:dyDescent="0.3">
      <c r="B1005" s="58" t="s">
        <v>57</v>
      </c>
      <c r="C1005" s="58" t="s">
        <v>444</v>
      </c>
      <c r="D1005" s="58">
        <v>3287804</v>
      </c>
      <c r="E1005" s="58">
        <v>3</v>
      </c>
      <c r="F1005" s="58" t="s">
        <v>59</v>
      </c>
      <c r="G1005" s="58">
        <v>0.02</v>
      </c>
      <c r="H1005" s="58">
        <v>7.0000000000000007E-2</v>
      </c>
      <c r="I1005" s="2">
        <v>0.85</v>
      </c>
      <c r="J1005" s="58" t="s">
        <v>707</v>
      </c>
      <c r="K1005" s="58"/>
      <c r="L1005" s="58"/>
      <c r="M1005" s="58">
        <v>85935233</v>
      </c>
      <c r="N1005" s="2"/>
    </row>
    <row r="1006" spans="2:14" ht="10.8" customHeight="1" x14ac:dyDescent="0.3">
      <c r="B1006" s="58"/>
      <c r="C1006" s="58"/>
      <c r="D1006" s="58"/>
      <c r="E1006" s="58"/>
      <c r="F1006" s="58"/>
      <c r="G1006" s="58"/>
      <c r="H1006" s="58"/>
      <c r="I1006" s="2" t="s">
        <v>61</v>
      </c>
      <c r="J1006" s="58"/>
      <c r="K1006" s="58"/>
      <c r="L1006" s="58"/>
      <c r="M1006" s="58"/>
      <c r="N1006" s="2"/>
    </row>
    <row r="1007" spans="2:14" ht="10.8" customHeight="1" x14ac:dyDescent="0.3">
      <c r="B1007" s="58" t="s">
        <v>57</v>
      </c>
      <c r="C1007" s="58" t="s">
        <v>120</v>
      </c>
      <c r="D1007" s="58">
        <v>10088777</v>
      </c>
      <c r="E1007" s="58">
        <v>4</v>
      </c>
      <c r="F1007" s="58" t="s">
        <v>59</v>
      </c>
      <c r="G1007" s="58">
        <v>0.32</v>
      </c>
      <c r="H1007" s="58">
        <v>1.29</v>
      </c>
      <c r="I1007" s="2">
        <v>1.1499999999999999</v>
      </c>
      <c r="J1007" s="58" t="s">
        <v>952</v>
      </c>
      <c r="K1007" s="58"/>
      <c r="L1007" s="58"/>
      <c r="M1007" s="58">
        <v>57450831</v>
      </c>
      <c r="N1007" s="2"/>
    </row>
    <row r="1008" spans="2:14" ht="10.8" customHeight="1" x14ac:dyDescent="0.3">
      <c r="B1008" s="58"/>
      <c r="C1008" s="58"/>
      <c r="D1008" s="58"/>
      <c r="E1008" s="58"/>
      <c r="F1008" s="58"/>
      <c r="G1008" s="58"/>
      <c r="H1008" s="58"/>
      <c r="I1008" s="2" t="s">
        <v>61</v>
      </c>
      <c r="J1008" s="58"/>
      <c r="K1008" s="58"/>
      <c r="L1008" s="58"/>
      <c r="M1008" s="58"/>
      <c r="N1008" s="2"/>
    </row>
    <row r="1009" spans="2:14" ht="18" customHeight="1" x14ac:dyDescent="0.3">
      <c r="B1009" s="58" t="s">
        <v>83</v>
      </c>
      <c r="C1009" s="58" t="s">
        <v>318</v>
      </c>
      <c r="D1009" s="58">
        <v>5057753900335</v>
      </c>
      <c r="E1009" s="58">
        <v>7</v>
      </c>
      <c r="F1009" s="58" t="s">
        <v>59</v>
      </c>
      <c r="G1009" s="58">
        <v>0.11</v>
      </c>
      <c r="H1009" s="58">
        <v>0.8</v>
      </c>
      <c r="I1009" s="2">
        <v>1.3</v>
      </c>
      <c r="J1009" s="58" t="s">
        <v>948</v>
      </c>
      <c r="K1009" s="58"/>
      <c r="L1009" s="58"/>
      <c r="M1009" s="58">
        <v>88627927</v>
      </c>
      <c r="N1009" s="2"/>
    </row>
    <row r="1010" spans="2:14" ht="10.8" customHeight="1" x14ac:dyDescent="0.3">
      <c r="B1010" s="58"/>
      <c r="C1010" s="58"/>
      <c r="D1010" s="58"/>
      <c r="E1010" s="58"/>
      <c r="F1010" s="58"/>
      <c r="G1010" s="58"/>
      <c r="H1010" s="58"/>
      <c r="I1010" s="2" t="s">
        <v>61</v>
      </c>
      <c r="J1010" s="58"/>
      <c r="K1010" s="58"/>
      <c r="L1010" s="58"/>
      <c r="M1010" s="58"/>
      <c r="N1010" s="2"/>
    </row>
    <row r="1011" spans="2:14" ht="18" customHeight="1" x14ac:dyDescent="0.3">
      <c r="B1011" s="58" t="s">
        <v>83</v>
      </c>
      <c r="C1011" s="58" t="s">
        <v>338</v>
      </c>
      <c r="D1011" s="58">
        <v>5010084103677</v>
      </c>
      <c r="E1011" s="58">
        <v>1</v>
      </c>
      <c r="F1011" s="58" t="s">
        <v>59</v>
      </c>
      <c r="G1011" s="58">
        <v>0.36</v>
      </c>
      <c r="H1011" s="58">
        <v>0.36</v>
      </c>
      <c r="I1011" s="2">
        <v>1.85</v>
      </c>
      <c r="J1011" s="58" t="s">
        <v>801</v>
      </c>
      <c r="K1011" s="58"/>
      <c r="L1011" s="58"/>
      <c r="M1011" s="58">
        <v>51780081</v>
      </c>
      <c r="N1011" s="2"/>
    </row>
    <row r="1012" spans="2:14" ht="10.8" customHeight="1" x14ac:dyDescent="0.3">
      <c r="B1012" s="58"/>
      <c r="C1012" s="58"/>
      <c r="D1012" s="58"/>
      <c r="E1012" s="58"/>
      <c r="F1012" s="58"/>
      <c r="G1012" s="58"/>
      <c r="H1012" s="58"/>
      <c r="I1012" s="2" t="s">
        <v>61</v>
      </c>
      <c r="J1012" s="58"/>
      <c r="K1012" s="58"/>
      <c r="L1012" s="58"/>
      <c r="M1012" s="58"/>
      <c r="N1012" s="2"/>
    </row>
    <row r="1013" spans="2:14" ht="10.8" customHeight="1" x14ac:dyDescent="0.3">
      <c r="B1013" s="58" t="s">
        <v>83</v>
      </c>
      <c r="C1013" s="58" t="s">
        <v>476</v>
      </c>
      <c r="D1013" s="58">
        <v>3038536</v>
      </c>
      <c r="E1013" s="58">
        <v>1</v>
      </c>
      <c r="F1013" s="58" t="s">
        <v>59</v>
      </c>
      <c r="G1013" s="58">
        <v>0.2</v>
      </c>
      <c r="H1013" s="58">
        <v>0.2</v>
      </c>
      <c r="I1013" s="2">
        <v>2.75</v>
      </c>
      <c r="J1013" s="58" t="s">
        <v>845</v>
      </c>
      <c r="K1013" s="58"/>
      <c r="L1013" s="58"/>
      <c r="M1013" s="58">
        <v>56698597</v>
      </c>
      <c r="N1013" s="2"/>
    </row>
    <row r="1014" spans="2:14" ht="10.8" customHeight="1" x14ac:dyDescent="0.3">
      <c r="B1014" s="58"/>
      <c r="C1014" s="58"/>
      <c r="D1014" s="58"/>
      <c r="E1014" s="58"/>
      <c r="F1014" s="58"/>
      <c r="G1014" s="58"/>
      <c r="H1014" s="58"/>
      <c r="I1014" s="2" t="s">
        <v>61</v>
      </c>
      <c r="J1014" s="58"/>
      <c r="K1014" s="58"/>
      <c r="L1014" s="58"/>
      <c r="M1014" s="58"/>
      <c r="N1014" s="2"/>
    </row>
    <row r="1015" spans="2:14" ht="18" customHeight="1" x14ac:dyDescent="0.3">
      <c r="B1015" s="58" t="s">
        <v>83</v>
      </c>
      <c r="C1015" s="58" t="s">
        <v>985</v>
      </c>
      <c r="D1015" s="58">
        <v>5059697712487</v>
      </c>
      <c r="E1015" s="58">
        <v>1</v>
      </c>
      <c r="F1015" s="58" t="s">
        <v>59</v>
      </c>
      <c r="G1015" s="58">
        <v>0.45</v>
      </c>
      <c r="H1015" s="58">
        <v>0.45</v>
      </c>
      <c r="I1015" s="2">
        <v>4.5</v>
      </c>
      <c r="J1015" s="58" t="s">
        <v>853</v>
      </c>
      <c r="K1015" s="58"/>
      <c r="L1015" s="58"/>
      <c r="M1015" s="58">
        <v>92204420</v>
      </c>
      <c r="N1015" s="2"/>
    </row>
    <row r="1016" spans="2:14" ht="10.8" customHeight="1" x14ac:dyDescent="0.3">
      <c r="B1016" s="58"/>
      <c r="C1016" s="58"/>
      <c r="D1016" s="58"/>
      <c r="E1016" s="58"/>
      <c r="F1016" s="58"/>
      <c r="G1016" s="58"/>
      <c r="H1016" s="58"/>
      <c r="I1016" s="2" t="s">
        <v>61</v>
      </c>
      <c r="J1016" s="58"/>
      <c r="K1016" s="58"/>
      <c r="L1016" s="58"/>
      <c r="M1016" s="58"/>
      <c r="N1016" s="2"/>
    </row>
    <row r="1017" spans="2:14" ht="10.8" customHeight="1" x14ac:dyDescent="0.3">
      <c r="B1017" s="58" t="s">
        <v>83</v>
      </c>
      <c r="C1017" s="58" t="s">
        <v>225</v>
      </c>
      <c r="D1017" s="58">
        <v>3231340</v>
      </c>
      <c r="E1017" s="58">
        <v>1</v>
      </c>
      <c r="F1017" s="58" t="s">
        <v>59</v>
      </c>
      <c r="G1017" s="58">
        <v>0.19</v>
      </c>
      <c r="H1017" s="58">
        <v>0.19</v>
      </c>
      <c r="I1017" s="2">
        <v>3</v>
      </c>
      <c r="J1017" s="58" t="s">
        <v>775</v>
      </c>
      <c r="K1017" s="58"/>
      <c r="L1017" s="58"/>
      <c r="M1017" s="58">
        <v>71248434</v>
      </c>
      <c r="N1017" s="2"/>
    </row>
    <row r="1018" spans="2:14" ht="10.8" customHeight="1" x14ac:dyDescent="0.3">
      <c r="B1018" s="58"/>
      <c r="C1018" s="58"/>
      <c r="D1018" s="58"/>
      <c r="E1018" s="58"/>
      <c r="F1018" s="58"/>
      <c r="G1018" s="58"/>
      <c r="H1018" s="58"/>
      <c r="I1018" s="2" t="s">
        <v>61</v>
      </c>
      <c r="J1018" s="58"/>
      <c r="K1018" s="58"/>
      <c r="L1018" s="58"/>
      <c r="M1018" s="58"/>
      <c r="N1018" s="2"/>
    </row>
    <row r="1019" spans="2:14" ht="10.8" customHeight="1" x14ac:dyDescent="0.3">
      <c r="B1019" s="58" t="s">
        <v>83</v>
      </c>
      <c r="C1019" s="58" t="s">
        <v>474</v>
      </c>
      <c r="D1019" s="58">
        <v>3286647</v>
      </c>
      <c r="E1019" s="58">
        <v>3</v>
      </c>
      <c r="F1019" s="58" t="s">
        <v>59</v>
      </c>
      <c r="G1019" s="58">
        <v>0.33</v>
      </c>
      <c r="H1019" s="58">
        <v>1</v>
      </c>
      <c r="I1019" s="2">
        <v>2.85</v>
      </c>
      <c r="J1019" s="58" t="s">
        <v>881</v>
      </c>
      <c r="K1019" s="58"/>
      <c r="L1019" s="58"/>
      <c r="M1019" s="58">
        <v>85533075</v>
      </c>
      <c r="N1019" s="2"/>
    </row>
    <row r="1020" spans="2:14" ht="10.8" customHeight="1" x14ac:dyDescent="0.3">
      <c r="B1020" s="58"/>
      <c r="C1020" s="58"/>
      <c r="D1020" s="58"/>
      <c r="E1020" s="58"/>
      <c r="F1020" s="58"/>
      <c r="G1020" s="58"/>
      <c r="H1020" s="58"/>
      <c r="I1020" s="2" t="s">
        <v>61</v>
      </c>
      <c r="J1020" s="58"/>
      <c r="K1020" s="58"/>
      <c r="L1020" s="58"/>
      <c r="M1020" s="58"/>
      <c r="N1020" s="2"/>
    </row>
    <row r="1021" spans="2:14" ht="18" customHeight="1" x14ac:dyDescent="0.3">
      <c r="B1021" s="58" t="s">
        <v>83</v>
      </c>
      <c r="C1021" s="58" t="s">
        <v>273</v>
      </c>
      <c r="D1021" s="58">
        <v>4025500277031</v>
      </c>
      <c r="E1021" s="58">
        <v>6</v>
      </c>
      <c r="F1021" s="58" t="s">
        <v>59</v>
      </c>
      <c r="G1021" s="58">
        <v>0.13</v>
      </c>
      <c r="H1021" s="58">
        <v>0.8</v>
      </c>
      <c r="I1021" s="2">
        <v>0.95</v>
      </c>
      <c r="J1021" s="58" t="s">
        <v>794</v>
      </c>
      <c r="K1021" s="58"/>
      <c r="L1021" s="58"/>
      <c r="M1021" s="58">
        <v>90613774</v>
      </c>
      <c r="N1021" s="2"/>
    </row>
    <row r="1022" spans="2:14" ht="10.8" customHeight="1" x14ac:dyDescent="0.3">
      <c r="B1022" s="58"/>
      <c r="C1022" s="58"/>
      <c r="D1022" s="58"/>
      <c r="E1022" s="58"/>
      <c r="F1022" s="58"/>
      <c r="G1022" s="58"/>
      <c r="H1022" s="58"/>
      <c r="I1022" s="2" t="s">
        <v>61</v>
      </c>
      <c r="J1022" s="58"/>
      <c r="K1022" s="58"/>
      <c r="L1022" s="58"/>
      <c r="M1022" s="58"/>
      <c r="N1022" s="2"/>
    </row>
    <row r="1023" spans="2:14" ht="10.8" customHeight="1" x14ac:dyDescent="0.3">
      <c r="B1023" s="58" t="s">
        <v>83</v>
      </c>
      <c r="C1023" s="58" t="s">
        <v>306</v>
      </c>
      <c r="D1023" s="58">
        <v>3275764</v>
      </c>
      <c r="E1023" s="58">
        <v>1</v>
      </c>
      <c r="F1023" s="58" t="s">
        <v>59</v>
      </c>
      <c r="G1023" s="58">
        <v>0.26</v>
      </c>
      <c r="H1023" s="58">
        <v>0.26</v>
      </c>
      <c r="I1023" s="2">
        <v>3.25</v>
      </c>
      <c r="J1023" s="58" t="s">
        <v>795</v>
      </c>
      <c r="K1023" s="58"/>
      <c r="L1023" s="58"/>
      <c r="M1023" s="58">
        <v>83176546</v>
      </c>
      <c r="N1023" s="2"/>
    </row>
    <row r="1024" spans="2:14" ht="10.8" customHeight="1" x14ac:dyDescent="0.3">
      <c r="B1024" s="58"/>
      <c r="C1024" s="58"/>
      <c r="D1024" s="58"/>
      <c r="E1024" s="58"/>
      <c r="F1024" s="58"/>
      <c r="G1024" s="58"/>
      <c r="H1024" s="58"/>
      <c r="I1024" s="2" t="s">
        <v>61</v>
      </c>
      <c r="J1024" s="58"/>
      <c r="K1024" s="58"/>
      <c r="L1024" s="58"/>
      <c r="M1024" s="58"/>
      <c r="N1024" s="2"/>
    </row>
    <row r="1025" spans="2:14" ht="18" customHeight="1" x14ac:dyDescent="0.3">
      <c r="B1025" s="58" t="s">
        <v>83</v>
      </c>
      <c r="C1025" s="58" t="s">
        <v>945</v>
      </c>
      <c r="D1025" s="58">
        <v>5060963011906</v>
      </c>
      <c r="E1025" s="58">
        <v>1</v>
      </c>
      <c r="F1025" s="58" t="s">
        <v>59</v>
      </c>
      <c r="G1025" s="58">
        <v>0.21</v>
      </c>
      <c r="H1025" s="58">
        <v>0.21</v>
      </c>
      <c r="I1025" s="2">
        <v>3</v>
      </c>
      <c r="J1025" s="58" t="s">
        <v>795</v>
      </c>
      <c r="K1025" s="58"/>
      <c r="L1025" s="58"/>
      <c r="M1025" s="58">
        <v>92607600</v>
      </c>
      <c r="N1025" s="2"/>
    </row>
    <row r="1026" spans="2:14" ht="10.8" customHeight="1" x14ac:dyDescent="0.3">
      <c r="B1026" s="58"/>
      <c r="C1026" s="58"/>
      <c r="D1026" s="58"/>
      <c r="E1026" s="58"/>
      <c r="F1026" s="58"/>
      <c r="G1026" s="58"/>
      <c r="H1026" s="58"/>
      <c r="I1026" s="2" t="s">
        <v>61</v>
      </c>
      <c r="J1026" s="58"/>
      <c r="K1026" s="58"/>
      <c r="L1026" s="58"/>
      <c r="M1026" s="58"/>
      <c r="N1026" s="2"/>
    </row>
    <row r="1027" spans="2:14" ht="18" customHeight="1" x14ac:dyDescent="0.3">
      <c r="B1027" s="58" t="s">
        <v>83</v>
      </c>
      <c r="C1027" s="58" t="s">
        <v>923</v>
      </c>
      <c r="D1027" s="58">
        <v>5059697766220</v>
      </c>
      <c r="E1027" s="58">
        <v>1</v>
      </c>
      <c r="F1027" s="58" t="s">
        <v>59</v>
      </c>
      <c r="G1027" s="58">
        <v>0.28999999999999998</v>
      </c>
      <c r="H1027" s="58">
        <v>0.28999999999999998</v>
      </c>
      <c r="I1027" s="2">
        <v>3</v>
      </c>
      <c r="J1027" s="58" t="s">
        <v>795</v>
      </c>
      <c r="K1027" s="58"/>
      <c r="L1027" s="58"/>
      <c r="M1027" s="58">
        <v>92755458</v>
      </c>
      <c r="N1027" s="2"/>
    </row>
    <row r="1028" spans="2:14" ht="10.8" customHeight="1" x14ac:dyDescent="0.3">
      <c r="B1028" s="58"/>
      <c r="C1028" s="58"/>
      <c r="D1028" s="58"/>
      <c r="E1028" s="58"/>
      <c r="F1028" s="58"/>
      <c r="G1028" s="58"/>
      <c r="H1028" s="58"/>
      <c r="I1028" s="2" t="s">
        <v>61</v>
      </c>
      <c r="J1028" s="58"/>
      <c r="K1028" s="58"/>
      <c r="L1028" s="58"/>
      <c r="M1028" s="58"/>
      <c r="N1028" s="2"/>
    </row>
    <row r="1029" spans="2:14" ht="18" customHeight="1" x14ac:dyDescent="0.3">
      <c r="B1029" s="58" t="s">
        <v>83</v>
      </c>
      <c r="C1029" s="58" t="s">
        <v>313</v>
      </c>
      <c r="D1029" s="58">
        <v>5057008427389</v>
      </c>
      <c r="E1029" s="58">
        <v>1</v>
      </c>
      <c r="F1029" s="58" t="s">
        <v>59</v>
      </c>
      <c r="G1029" s="58">
        <v>0.11</v>
      </c>
      <c r="H1029" s="58">
        <v>0.11</v>
      </c>
      <c r="I1029" s="2">
        <v>1</v>
      </c>
      <c r="J1029" s="58" t="s">
        <v>789</v>
      </c>
      <c r="K1029" s="58"/>
      <c r="L1029" s="58"/>
      <c r="M1029" s="58">
        <v>81757997</v>
      </c>
      <c r="N1029" s="2"/>
    </row>
    <row r="1030" spans="2:14" ht="10.8" customHeight="1" x14ac:dyDescent="0.3">
      <c r="B1030" s="58"/>
      <c r="C1030" s="58"/>
      <c r="D1030" s="58"/>
      <c r="E1030" s="58"/>
      <c r="F1030" s="58"/>
      <c r="G1030" s="58"/>
      <c r="H1030" s="58"/>
      <c r="I1030" s="2" t="s">
        <v>61</v>
      </c>
      <c r="J1030" s="58"/>
      <c r="K1030" s="58"/>
      <c r="L1030" s="58"/>
      <c r="M1030" s="58"/>
      <c r="N1030" s="2"/>
    </row>
    <row r="1031" spans="2:14" ht="18" customHeight="1" x14ac:dyDescent="0.3">
      <c r="B1031" s="58" t="s">
        <v>83</v>
      </c>
      <c r="C1031" s="58" t="s">
        <v>555</v>
      </c>
      <c r="D1031" s="58">
        <v>5010084309659</v>
      </c>
      <c r="E1031" s="58">
        <v>1</v>
      </c>
      <c r="F1031" s="58" t="s">
        <v>59</v>
      </c>
      <c r="G1031" s="58">
        <v>0.36</v>
      </c>
      <c r="H1031" s="58">
        <v>0.36</v>
      </c>
      <c r="I1031" s="2">
        <v>1.75</v>
      </c>
      <c r="J1031" s="58" t="s">
        <v>801</v>
      </c>
      <c r="K1031" s="58"/>
      <c r="L1031" s="58"/>
      <c r="M1031" s="58">
        <v>53770084</v>
      </c>
      <c r="N1031" s="2"/>
    </row>
    <row r="1032" spans="2:14" ht="10.8" customHeight="1" x14ac:dyDescent="0.3">
      <c r="B1032" s="58"/>
      <c r="C1032" s="58"/>
      <c r="D1032" s="58"/>
      <c r="E1032" s="58"/>
      <c r="F1032" s="58"/>
      <c r="G1032" s="58"/>
      <c r="H1032" s="58"/>
      <c r="I1032" s="2" t="s">
        <v>61</v>
      </c>
      <c r="J1032" s="58"/>
      <c r="K1032" s="58"/>
      <c r="L1032" s="58"/>
      <c r="M1032" s="58"/>
      <c r="N1032" s="2"/>
    </row>
    <row r="1033" spans="2:14" ht="18" customHeight="1" x14ac:dyDescent="0.3">
      <c r="B1033" s="58" t="s">
        <v>83</v>
      </c>
      <c r="C1033" s="58" t="s">
        <v>929</v>
      </c>
      <c r="D1033" s="58">
        <v>5000462558687</v>
      </c>
      <c r="E1033" s="58">
        <v>2</v>
      </c>
      <c r="F1033" s="58" t="s">
        <v>59</v>
      </c>
      <c r="G1033" s="58">
        <v>0.54</v>
      </c>
      <c r="H1033" s="58">
        <v>1.0900000000000001</v>
      </c>
      <c r="I1033" s="2">
        <v>2.75</v>
      </c>
      <c r="J1033" s="58" t="s">
        <v>782</v>
      </c>
      <c r="K1033" s="58"/>
      <c r="L1033" s="58"/>
      <c r="M1033" s="58">
        <v>52750622</v>
      </c>
      <c r="N1033" s="2"/>
    </row>
    <row r="1034" spans="2:14" ht="10.8" customHeight="1" x14ac:dyDescent="0.3">
      <c r="B1034" s="58"/>
      <c r="C1034" s="58"/>
      <c r="D1034" s="58"/>
      <c r="E1034" s="58"/>
      <c r="F1034" s="58"/>
      <c r="G1034" s="58"/>
      <c r="H1034" s="58"/>
      <c r="I1034" s="2" t="s">
        <v>61</v>
      </c>
      <c r="J1034" s="58"/>
      <c r="K1034" s="58"/>
      <c r="L1034" s="58"/>
      <c r="M1034" s="58"/>
      <c r="N1034" s="2"/>
    </row>
    <row r="1035" spans="2:14" ht="18" customHeight="1" x14ac:dyDescent="0.3">
      <c r="B1035" s="58" t="s">
        <v>83</v>
      </c>
      <c r="C1035" s="58" t="s">
        <v>986</v>
      </c>
      <c r="D1035" s="58">
        <v>5057545539422</v>
      </c>
      <c r="E1035" s="58">
        <v>1</v>
      </c>
      <c r="F1035" s="58" t="s">
        <v>59</v>
      </c>
      <c r="G1035" s="58">
        <v>0.21</v>
      </c>
      <c r="H1035" s="58">
        <v>0.21</v>
      </c>
      <c r="I1035" s="2">
        <v>2.1</v>
      </c>
      <c r="J1035" s="58" t="s">
        <v>787</v>
      </c>
      <c r="K1035" s="58"/>
      <c r="L1035" s="58"/>
      <c r="M1035" s="58">
        <v>84489791</v>
      </c>
      <c r="N1035" s="2"/>
    </row>
    <row r="1036" spans="2:14" ht="10.8" customHeight="1" x14ac:dyDescent="0.3">
      <c r="B1036" s="58"/>
      <c r="C1036" s="58"/>
      <c r="D1036" s="58"/>
      <c r="E1036" s="58"/>
      <c r="F1036" s="58"/>
      <c r="G1036" s="58"/>
      <c r="H1036" s="58"/>
      <c r="I1036" s="2" t="s">
        <v>61</v>
      </c>
      <c r="J1036" s="58"/>
      <c r="K1036" s="58"/>
      <c r="L1036" s="58"/>
      <c r="M1036" s="58"/>
      <c r="N1036" s="2"/>
    </row>
    <row r="1037" spans="2:14" ht="18" customHeight="1" x14ac:dyDescent="0.3">
      <c r="B1037" s="58" t="s">
        <v>83</v>
      </c>
      <c r="C1037" s="58" t="s">
        <v>310</v>
      </c>
      <c r="D1037" s="58">
        <v>850004207390</v>
      </c>
      <c r="E1037" s="58">
        <v>4</v>
      </c>
      <c r="F1037" s="58" t="s">
        <v>59</v>
      </c>
      <c r="G1037" s="58">
        <v>0.25</v>
      </c>
      <c r="H1037" s="58">
        <v>1</v>
      </c>
      <c r="I1037" s="2">
        <v>4.4000000000000004</v>
      </c>
      <c r="J1037" s="58" t="s">
        <v>987</v>
      </c>
      <c r="K1037" s="58"/>
      <c r="L1037" s="58"/>
      <c r="M1037" s="58">
        <v>87690472</v>
      </c>
      <c r="N1037" s="2"/>
    </row>
    <row r="1038" spans="2:14" ht="10.8" customHeight="1" x14ac:dyDescent="0.3">
      <c r="B1038" s="58"/>
      <c r="C1038" s="58"/>
      <c r="D1038" s="58"/>
      <c r="E1038" s="58"/>
      <c r="F1038" s="58"/>
      <c r="G1038" s="58"/>
      <c r="H1038" s="58"/>
      <c r="I1038" s="2" t="s">
        <v>61</v>
      </c>
      <c r="J1038" s="58"/>
      <c r="K1038" s="58"/>
      <c r="L1038" s="58"/>
      <c r="M1038" s="58"/>
      <c r="N1038" s="2"/>
    </row>
    <row r="1039" spans="2:14" ht="10.8" customHeight="1" x14ac:dyDescent="0.3">
      <c r="B1039" s="58" t="s">
        <v>83</v>
      </c>
      <c r="C1039" s="58" t="s">
        <v>271</v>
      </c>
      <c r="D1039" s="58">
        <v>3057124</v>
      </c>
      <c r="E1039" s="58">
        <v>1</v>
      </c>
      <c r="F1039" s="58" t="s">
        <v>59</v>
      </c>
      <c r="G1039" s="58">
        <v>0.25</v>
      </c>
      <c r="H1039" s="58">
        <v>0.25</v>
      </c>
      <c r="I1039" s="2">
        <v>3.25</v>
      </c>
      <c r="J1039" s="58" t="s">
        <v>795</v>
      </c>
      <c r="K1039" s="58"/>
      <c r="L1039" s="58"/>
      <c r="M1039" s="58">
        <v>55184792</v>
      </c>
      <c r="N1039" s="2"/>
    </row>
    <row r="1040" spans="2:14" ht="10.8" customHeight="1" x14ac:dyDescent="0.3">
      <c r="B1040" s="58"/>
      <c r="C1040" s="58"/>
      <c r="D1040" s="58"/>
      <c r="E1040" s="58"/>
      <c r="F1040" s="58"/>
      <c r="G1040" s="58"/>
      <c r="H1040" s="58"/>
      <c r="I1040" s="2" t="s">
        <v>61</v>
      </c>
      <c r="J1040" s="58"/>
      <c r="K1040" s="58"/>
      <c r="L1040" s="58"/>
      <c r="M1040" s="58"/>
      <c r="N1040" s="2"/>
    </row>
    <row r="1041" spans="1:14" ht="10.8" customHeight="1" x14ac:dyDescent="0.3">
      <c r="B1041" s="58" t="s">
        <v>83</v>
      </c>
      <c r="C1041" s="58" t="s">
        <v>370</v>
      </c>
      <c r="D1041" s="58">
        <v>10089156</v>
      </c>
      <c r="E1041" s="58">
        <v>1</v>
      </c>
      <c r="F1041" s="58" t="s">
        <v>59</v>
      </c>
      <c r="G1041" s="58">
        <v>0.33</v>
      </c>
      <c r="H1041" s="58">
        <v>0.33</v>
      </c>
      <c r="I1041" s="2">
        <v>2.85</v>
      </c>
      <c r="J1041" s="58" t="s">
        <v>775</v>
      </c>
      <c r="K1041" s="58"/>
      <c r="L1041" s="58"/>
      <c r="M1041" s="58">
        <v>56533257</v>
      </c>
      <c r="N1041" s="2"/>
    </row>
    <row r="1042" spans="1:14" ht="10.8" customHeight="1" x14ac:dyDescent="0.3">
      <c r="B1042" s="58"/>
      <c r="C1042" s="58"/>
      <c r="D1042" s="58"/>
      <c r="E1042" s="58"/>
      <c r="F1042" s="58"/>
      <c r="G1042" s="58"/>
      <c r="H1042" s="58"/>
      <c r="I1042" s="2" t="s">
        <v>61</v>
      </c>
      <c r="J1042" s="58"/>
      <c r="K1042" s="58"/>
      <c r="L1042" s="58"/>
      <c r="M1042" s="58"/>
      <c r="N1042" s="2"/>
    </row>
    <row r="1043" spans="1:14" ht="10.8" customHeight="1" x14ac:dyDescent="0.3">
      <c r="B1043" s="58" t="s">
        <v>83</v>
      </c>
      <c r="C1043" s="58" t="s">
        <v>230</v>
      </c>
      <c r="D1043" s="58">
        <v>3055519</v>
      </c>
      <c r="E1043" s="58">
        <v>2</v>
      </c>
      <c r="F1043" s="58" t="s">
        <v>59</v>
      </c>
      <c r="G1043" s="58">
        <v>0.24</v>
      </c>
      <c r="H1043" s="58">
        <v>0.48</v>
      </c>
      <c r="I1043" s="2">
        <v>2.75</v>
      </c>
      <c r="J1043" s="58" t="s">
        <v>712</v>
      </c>
      <c r="K1043" s="58"/>
      <c r="L1043" s="58"/>
      <c r="M1043" s="58">
        <v>63527387</v>
      </c>
      <c r="N1043" s="2"/>
    </row>
    <row r="1044" spans="1:14" ht="10.8" customHeight="1" x14ac:dyDescent="0.3">
      <c r="B1044" s="58"/>
      <c r="C1044" s="58"/>
      <c r="D1044" s="58"/>
      <c r="E1044" s="58"/>
      <c r="F1044" s="58"/>
      <c r="G1044" s="58"/>
      <c r="H1044" s="58"/>
      <c r="I1044" s="2" t="s">
        <v>61</v>
      </c>
      <c r="J1044" s="58"/>
      <c r="K1044" s="58"/>
      <c r="L1044" s="58"/>
      <c r="M1044" s="58"/>
      <c r="N1044" s="2"/>
    </row>
    <row r="1045" spans="1:14" ht="18" customHeight="1" x14ac:dyDescent="0.3">
      <c r="B1045" s="58" t="s">
        <v>68</v>
      </c>
      <c r="C1045" s="58" t="s">
        <v>128</v>
      </c>
      <c r="D1045" s="58">
        <v>5054775347735</v>
      </c>
      <c r="E1045" s="58">
        <v>1</v>
      </c>
      <c r="F1045" s="58" t="s">
        <v>59</v>
      </c>
      <c r="G1045" s="58">
        <v>0.23</v>
      </c>
      <c r="H1045" s="58">
        <v>0.23</v>
      </c>
      <c r="I1045" s="2">
        <v>1.45</v>
      </c>
      <c r="J1045" s="58" t="s">
        <v>829</v>
      </c>
      <c r="K1045" s="58"/>
      <c r="L1045" s="58"/>
      <c r="M1045" s="58">
        <v>80568485</v>
      </c>
      <c r="N1045" s="2"/>
    </row>
    <row r="1046" spans="1:14" ht="10.8" customHeight="1" x14ac:dyDescent="0.3">
      <c r="B1046" s="58"/>
      <c r="C1046" s="58"/>
      <c r="D1046" s="58"/>
      <c r="E1046" s="58"/>
      <c r="F1046" s="58"/>
      <c r="G1046" s="58"/>
      <c r="H1046" s="58"/>
      <c r="I1046" s="2" t="s">
        <v>61</v>
      </c>
      <c r="J1046" s="58"/>
      <c r="K1046" s="58"/>
      <c r="L1046" s="58"/>
      <c r="M1046" s="58"/>
      <c r="N1046" s="2"/>
    </row>
    <row r="1047" spans="1:14" ht="18" customHeight="1" x14ac:dyDescent="0.3">
      <c r="A1047" s="3">
        <v>45463</v>
      </c>
      <c r="B1047" s="58" t="s">
        <v>68</v>
      </c>
      <c r="C1047" s="58" t="s">
        <v>434</v>
      </c>
      <c r="D1047" s="58">
        <v>5010044002958</v>
      </c>
      <c r="E1047" s="58">
        <v>1</v>
      </c>
      <c r="F1047" s="58" t="s">
        <v>59</v>
      </c>
      <c r="G1047" s="58">
        <v>0.32</v>
      </c>
      <c r="H1047" s="58">
        <v>0.32</v>
      </c>
      <c r="I1047" s="2">
        <v>1.45</v>
      </c>
      <c r="J1047" s="58" t="s">
        <v>829</v>
      </c>
      <c r="K1047" s="58"/>
      <c r="L1047" s="58"/>
      <c r="M1047" s="58">
        <v>63961413</v>
      </c>
      <c r="N1047" s="2"/>
    </row>
    <row r="1048" spans="1:14" ht="10.8" customHeight="1" x14ac:dyDescent="0.3">
      <c r="B1048" s="58"/>
      <c r="C1048" s="58"/>
      <c r="D1048" s="58"/>
      <c r="E1048" s="58"/>
      <c r="F1048" s="58"/>
      <c r="G1048" s="58"/>
      <c r="H1048" s="58"/>
      <c r="I1048" s="2" t="s">
        <v>61</v>
      </c>
      <c r="J1048" s="58"/>
      <c r="K1048" s="58"/>
      <c r="L1048" s="58"/>
      <c r="M1048" s="58"/>
      <c r="N1048" s="2"/>
    </row>
    <row r="1049" spans="1:14" ht="10.8" customHeight="1" x14ac:dyDescent="0.3">
      <c r="B1049" s="58" t="s">
        <v>57</v>
      </c>
      <c r="C1049" s="58" t="s">
        <v>168</v>
      </c>
      <c r="D1049" s="58">
        <v>3265420</v>
      </c>
      <c r="E1049" s="58">
        <v>1</v>
      </c>
      <c r="F1049" s="58" t="s">
        <v>59</v>
      </c>
      <c r="G1049" s="58">
        <v>0.32</v>
      </c>
      <c r="H1049" s="58">
        <v>0.32</v>
      </c>
      <c r="I1049" s="2">
        <v>1.45</v>
      </c>
      <c r="J1049" s="58" t="s">
        <v>769</v>
      </c>
      <c r="K1049" s="58"/>
      <c r="L1049" s="58"/>
      <c r="M1049" s="58">
        <v>80568030</v>
      </c>
      <c r="N1049" s="2"/>
    </row>
    <row r="1050" spans="1:14" ht="10.8" customHeight="1" x14ac:dyDescent="0.3">
      <c r="B1050" s="58"/>
      <c r="C1050" s="58"/>
      <c r="D1050" s="58"/>
      <c r="E1050" s="58"/>
      <c r="F1050" s="58"/>
      <c r="G1050" s="58"/>
      <c r="H1050" s="58"/>
      <c r="I1050" s="2" t="s">
        <v>61</v>
      </c>
      <c r="J1050" s="58"/>
      <c r="K1050" s="58"/>
      <c r="L1050" s="58"/>
      <c r="M1050" s="58"/>
      <c r="N1050" s="2"/>
    </row>
    <row r="1051" spans="1:14" ht="18" customHeight="1" x14ac:dyDescent="0.3">
      <c r="B1051" s="58" t="s">
        <v>57</v>
      </c>
      <c r="C1051" s="58" t="s">
        <v>504</v>
      </c>
      <c r="D1051" s="58">
        <v>5059697261978</v>
      </c>
      <c r="E1051" s="58">
        <v>1</v>
      </c>
      <c r="F1051" s="58" t="s">
        <v>59</v>
      </c>
      <c r="G1051" s="58">
        <v>0.19</v>
      </c>
      <c r="H1051" s="58">
        <v>0.19</v>
      </c>
      <c r="I1051" s="2">
        <v>1.35</v>
      </c>
      <c r="J1051" s="58" t="s">
        <v>809</v>
      </c>
      <c r="K1051" s="58"/>
      <c r="L1051" s="58"/>
      <c r="M1051" s="58">
        <v>92982914</v>
      </c>
      <c r="N1051" s="2"/>
    </row>
    <row r="1052" spans="1:14" ht="10.8" customHeight="1" x14ac:dyDescent="0.3">
      <c r="B1052" s="58"/>
      <c r="C1052" s="58"/>
      <c r="D1052" s="58"/>
      <c r="E1052" s="58"/>
      <c r="F1052" s="58"/>
      <c r="G1052" s="58"/>
      <c r="H1052" s="58"/>
      <c r="I1052" s="2" t="s">
        <v>61</v>
      </c>
      <c r="J1052" s="58"/>
      <c r="K1052" s="58"/>
      <c r="L1052" s="58"/>
      <c r="M1052" s="58"/>
      <c r="N1052" s="2"/>
    </row>
    <row r="1053" spans="1:14" ht="18" customHeight="1" x14ac:dyDescent="0.3">
      <c r="B1053" s="58" t="s">
        <v>57</v>
      </c>
      <c r="C1053" s="58" t="s">
        <v>315</v>
      </c>
      <c r="D1053" s="58">
        <v>10004241</v>
      </c>
      <c r="E1053" s="58">
        <v>7</v>
      </c>
      <c r="F1053" s="58" t="s">
        <v>59</v>
      </c>
      <c r="G1053" s="58">
        <v>0.75</v>
      </c>
      <c r="H1053" s="58">
        <v>5.24</v>
      </c>
      <c r="I1053" s="2">
        <v>2.2999999999999998</v>
      </c>
      <c r="J1053" s="58" t="s">
        <v>988</v>
      </c>
      <c r="K1053" s="58"/>
      <c r="L1053" s="58"/>
      <c r="M1053" s="58">
        <v>52714038</v>
      </c>
      <c r="N1053" s="2"/>
    </row>
    <row r="1054" spans="1:14" ht="10.8" customHeight="1" x14ac:dyDescent="0.3">
      <c r="B1054" s="58"/>
      <c r="C1054" s="58"/>
      <c r="D1054" s="58"/>
      <c r="E1054" s="58"/>
      <c r="F1054" s="58"/>
      <c r="G1054" s="58"/>
      <c r="H1054" s="58"/>
      <c r="I1054" s="2" t="s">
        <v>61</v>
      </c>
      <c r="J1054" s="58"/>
      <c r="K1054" s="58"/>
      <c r="L1054" s="58"/>
      <c r="M1054" s="58"/>
      <c r="N1054" s="2"/>
    </row>
    <row r="1055" spans="1:14" ht="18" customHeight="1" x14ac:dyDescent="0.3">
      <c r="B1055" s="58" t="s">
        <v>57</v>
      </c>
      <c r="C1055" s="58" t="s">
        <v>239</v>
      </c>
      <c r="D1055" s="58">
        <v>5053526262907</v>
      </c>
      <c r="E1055" s="58">
        <v>1</v>
      </c>
      <c r="F1055" s="58" t="s">
        <v>59</v>
      </c>
      <c r="G1055" s="58">
        <v>0.2</v>
      </c>
      <c r="H1055" s="58">
        <v>0.2</v>
      </c>
      <c r="I1055" s="2">
        <v>1.4</v>
      </c>
      <c r="J1055" s="58" t="s">
        <v>769</v>
      </c>
      <c r="K1055" s="58"/>
      <c r="L1055" s="58"/>
      <c r="M1055" s="58">
        <v>66081862</v>
      </c>
      <c r="N1055" s="2"/>
    </row>
    <row r="1056" spans="1:14" ht="10.8" customHeight="1" x14ac:dyDescent="0.3">
      <c r="B1056" s="58"/>
      <c r="C1056" s="58"/>
      <c r="D1056" s="58"/>
      <c r="E1056" s="58"/>
      <c r="F1056" s="58"/>
      <c r="G1056" s="58"/>
      <c r="H1056" s="58"/>
      <c r="I1056" s="2" t="s">
        <v>61</v>
      </c>
      <c r="J1056" s="58"/>
      <c r="K1056" s="58"/>
      <c r="L1056" s="58"/>
      <c r="M1056" s="58"/>
      <c r="N1056" s="2"/>
    </row>
    <row r="1057" spans="2:14" ht="10.8" customHeight="1" x14ac:dyDescent="0.3">
      <c r="B1057" s="58" t="s">
        <v>57</v>
      </c>
      <c r="C1057" s="58" t="s">
        <v>212</v>
      </c>
      <c r="D1057" s="58">
        <v>3271162</v>
      </c>
      <c r="E1057" s="58">
        <v>1</v>
      </c>
      <c r="F1057" s="58" t="s">
        <v>59</v>
      </c>
      <c r="G1057" s="58">
        <v>0.24</v>
      </c>
      <c r="H1057" s="58">
        <v>0.24</v>
      </c>
      <c r="I1057" s="2">
        <v>1.5</v>
      </c>
      <c r="J1057" s="58" t="s">
        <v>825</v>
      </c>
      <c r="K1057" s="58"/>
      <c r="L1057" s="58"/>
      <c r="M1057" s="58">
        <v>67461198</v>
      </c>
      <c r="N1057" s="2"/>
    </row>
    <row r="1058" spans="2:14" ht="10.8" customHeight="1" x14ac:dyDescent="0.3">
      <c r="B1058" s="58"/>
      <c r="C1058" s="58"/>
      <c r="D1058" s="58"/>
      <c r="E1058" s="58"/>
      <c r="F1058" s="58"/>
      <c r="G1058" s="58"/>
      <c r="H1058" s="58"/>
      <c r="I1058" s="2" t="s">
        <v>61</v>
      </c>
      <c r="J1058" s="58"/>
      <c r="K1058" s="58"/>
      <c r="L1058" s="58"/>
      <c r="M1058" s="58"/>
      <c r="N1058" s="2"/>
    </row>
    <row r="1059" spans="2:14" ht="10.8" customHeight="1" x14ac:dyDescent="0.3">
      <c r="B1059" s="58" t="s">
        <v>57</v>
      </c>
      <c r="C1059" s="58" t="s">
        <v>344</v>
      </c>
      <c r="D1059" s="58">
        <v>3236772</v>
      </c>
      <c r="E1059" s="58">
        <v>6</v>
      </c>
      <c r="F1059" s="58" t="s">
        <v>59</v>
      </c>
      <c r="G1059" s="58">
        <v>0.22</v>
      </c>
      <c r="H1059" s="58">
        <v>1.34</v>
      </c>
      <c r="I1059" s="2">
        <v>1.1000000000000001</v>
      </c>
      <c r="J1059" s="58" t="s">
        <v>892</v>
      </c>
      <c r="K1059" s="58"/>
      <c r="L1059" s="58"/>
      <c r="M1059" s="58">
        <v>74472042</v>
      </c>
      <c r="N1059" s="2"/>
    </row>
    <row r="1060" spans="2:14" ht="10.8" customHeight="1" x14ac:dyDescent="0.3">
      <c r="B1060" s="58"/>
      <c r="C1060" s="58"/>
      <c r="D1060" s="58"/>
      <c r="E1060" s="58"/>
      <c r="F1060" s="58"/>
      <c r="G1060" s="58"/>
      <c r="H1060" s="58"/>
      <c r="I1060" s="2" t="s">
        <v>61</v>
      </c>
      <c r="J1060" s="58"/>
      <c r="K1060" s="58"/>
      <c r="L1060" s="58"/>
      <c r="M1060" s="58"/>
      <c r="N1060" s="2"/>
    </row>
    <row r="1061" spans="2:14" ht="10.8" customHeight="1" x14ac:dyDescent="0.3">
      <c r="B1061" s="58" t="s">
        <v>57</v>
      </c>
      <c r="C1061" s="58" t="s">
        <v>518</v>
      </c>
      <c r="D1061" s="58">
        <v>10112137</v>
      </c>
      <c r="E1061" s="58">
        <v>1</v>
      </c>
      <c r="F1061" s="58" t="s">
        <v>59</v>
      </c>
      <c r="G1061" s="58">
        <v>0.23</v>
      </c>
      <c r="H1061" s="58">
        <v>0.23</v>
      </c>
      <c r="I1061" s="2">
        <v>2.5</v>
      </c>
      <c r="J1061" s="58" t="s">
        <v>918</v>
      </c>
      <c r="K1061" s="58"/>
      <c r="L1061" s="58"/>
      <c r="M1061" s="58">
        <v>67807637</v>
      </c>
      <c r="N1061" s="2"/>
    </row>
    <row r="1062" spans="2:14" ht="10.8" customHeight="1" x14ac:dyDescent="0.3">
      <c r="B1062" s="58"/>
      <c r="C1062" s="58"/>
      <c r="D1062" s="58"/>
      <c r="E1062" s="58"/>
      <c r="F1062" s="58"/>
      <c r="G1062" s="58"/>
      <c r="H1062" s="58"/>
      <c r="I1062" s="2" t="s">
        <v>61</v>
      </c>
      <c r="J1062" s="58"/>
      <c r="K1062" s="58"/>
      <c r="L1062" s="58"/>
      <c r="M1062" s="58"/>
      <c r="N1062" s="2"/>
    </row>
    <row r="1063" spans="2:14" ht="10.8" customHeight="1" x14ac:dyDescent="0.3">
      <c r="B1063" s="58" t="s">
        <v>83</v>
      </c>
      <c r="C1063" s="58" t="s">
        <v>339</v>
      </c>
      <c r="D1063" s="58">
        <v>3236420</v>
      </c>
      <c r="E1063" s="58">
        <v>2</v>
      </c>
      <c r="F1063" s="58" t="s">
        <v>59</v>
      </c>
      <c r="G1063" s="58">
        <v>0.33</v>
      </c>
      <c r="H1063" s="58">
        <v>0.66</v>
      </c>
      <c r="I1063" s="2">
        <v>2.85</v>
      </c>
      <c r="J1063" s="58" t="s">
        <v>794</v>
      </c>
      <c r="K1063" s="58"/>
      <c r="L1063" s="58"/>
      <c r="M1063" s="58">
        <v>74411224</v>
      </c>
      <c r="N1063" s="2"/>
    </row>
    <row r="1064" spans="2:14" ht="10.8" customHeight="1" x14ac:dyDescent="0.3">
      <c r="B1064" s="58"/>
      <c r="C1064" s="58"/>
      <c r="D1064" s="58"/>
      <c r="E1064" s="58"/>
      <c r="F1064" s="58"/>
      <c r="G1064" s="58"/>
      <c r="H1064" s="58"/>
      <c r="I1064" s="2" t="s">
        <v>61</v>
      </c>
      <c r="J1064" s="58"/>
      <c r="K1064" s="58"/>
      <c r="L1064" s="58"/>
      <c r="M1064" s="58"/>
      <c r="N1064" s="2"/>
    </row>
    <row r="1065" spans="2:14" ht="18" customHeight="1" x14ac:dyDescent="0.3">
      <c r="B1065" s="58" t="s">
        <v>83</v>
      </c>
      <c r="C1065" s="58" t="s">
        <v>132</v>
      </c>
      <c r="D1065" s="58">
        <v>5059697688980</v>
      </c>
      <c r="E1065" s="58">
        <v>2</v>
      </c>
      <c r="F1065" s="58" t="s">
        <v>59</v>
      </c>
      <c r="G1065" s="58">
        <v>0.24</v>
      </c>
      <c r="H1065" s="58">
        <v>0.48</v>
      </c>
      <c r="I1065" s="2">
        <v>2.15</v>
      </c>
      <c r="J1065" s="58" t="s">
        <v>724</v>
      </c>
      <c r="K1065" s="58"/>
      <c r="L1065" s="58"/>
      <c r="M1065" s="58">
        <v>91829990</v>
      </c>
      <c r="N1065" s="2"/>
    </row>
    <row r="1066" spans="2:14" ht="10.8" customHeight="1" x14ac:dyDescent="0.3">
      <c r="B1066" s="58"/>
      <c r="C1066" s="58"/>
      <c r="D1066" s="58"/>
      <c r="E1066" s="58"/>
      <c r="F1066" s="58"/>
      <c r="G1066" s="58"/>
      <c r="H1066" s="58"/>
      <c r="I1066" s="2" t="s">
        <v>61</v>
      </c>
      <c r="J1066" s="58"/>
      <c r="K1066" s="58"/>
      <c r="L1066" s="58"/>
      <c r="M1066" s="58"/>
      <c r="N1066" s="2"/>
    </row>
    <row r="1067" spans="2:14" ht="18" customHeight="1" x14ac:dyDescent="0.3">
      <c r="B1067" s="58" t="s">
        <v>83</v>
      </c>
      <c r="C1067" s="58" t="s">
        <v>502</v>
      </c>
      <c r="D1067" s="58">
        <v>5022313000282</v>
      </c>
      <c r="E1067" s="58">
        <v>9</v>
      </c>
      <c r="F1067" s="58" t="s">
        <v>59</v>
      </c>
      <c r="G1067" s="58">
        <v>0.98</v>
      </c>
      <c r="H1067" s="58">
        <v>8.7799999999999994</v>
      </c>
      <c r="I1067" s="2">
        <v>3.25</v>
      </c>
      <c r="J1067" s="58" t="s">
        <v>989</v>
      </c>
      <c r="K1067" s="58"/>
      <c r="L1067" s="58"/>
      <c r="M1067" s="58">
        <v>90726491</v>
      </c>
      <c r="N1067" s="2"/>
    </row>
    <row r="1068" spans="2:14" ht="10.8" customHeight="1" x14ac:dyDescent="0.3">
      <c r="B1068" s="58"/>
      <c r="C1068" s="58"/>
      <c r="D1068" s="58"/>
      <c r="E1068" s="58"/>
      <c r="F1068" s="58"/>
      <c r="G1068" s="58"/>
      <c r="H1068" s="58"/>
      <c r="I1068" s="2" t="s">
        <v>61</v>
      </c>
      <c r="J1068" s="58"/>
      <c r="K1068" s="58"/>
      <c r="L1068" s="58"/>
      <c r="M1068" s="58"/>
      <c r="N1068" s="2"/>
    </row>
    <row r="1069" spans="2:14" ht="18" customHeight="1" x14ac:dyDescent="0.3">
      <c r="B1069" s="58" t="s">
        <v>83</v>
      </c>
      <c r="C1069" s="58" t="s">
        <v>134</v>
      </c>
      <c r="D1069" s="58">
        <v>5057967620821</v>
      </c>
      <c r="E1069" s="58">
        <v>2</v>
      </c>
      <c r="F1069" s="58" t="s">
        <v>59</v>
      </c>
      <c r="G1069" s="58">
        <v>0.42</v>
      </c>
      <c r="H1069" s="58">
        <v>0.84</v>
      </c>
      <c r="I1069" s="2">
        <v>3.3</v>
      </c>
      <c r="J1069" s="58" t="s">
        <v>721</v>
      </c>
      <c r="K1069" s="58"/>
      <c r="L1069" s="58"/>
      <c r="M1069" s="58">
        <v>86776839</v>
      </c>
      <c r="N1069" s="2"/>
    </row>
    <row r="1070" spans="2:14" ht="10.8" customHeight="1" x14ac:dyDescent="0.3">
      <c r="B1070" s="58"/>
      <c r="C1070" s="58"/>
      <c r="D1070" s="58"/>
      <c r="E1070" s="58"/>
      <c r="F1070" s="58"/>
      <c r="G1070" s="58"/>
      <c r="H1070" s="58"/>
      <c r="I1070" s="2" t="s">
        <v>61</v>
      </c>
      <c r="J1070" s="58"/>
      <c r="K1070" s="58"/>
      <c r="L1070" s="58"/>
      <c r="M1070" s="58"/>
      <c r="N1070" s="2"/>
    </row>
    <row r="1071" spans="2:14" ht="18" customHeight="1" x14ac:dyDescent="0.3">
      <c r="B1071" s="58" t="s">
        <v>83</v>
      </c>
      <c r="C1071" s="58" t="s">
        <v>387</v>
      </c>
      <c r="D1071" s="58">
        <v>5059697775611</v>
      </c>
      <c r="E1071" s="58">
        <v>2</v>
      </c>
      <c r="F1071" s="58" t="s">
        <v>59</v>
      </c>
      <c r="G1071" s="58">
        <v>0.13</v>
      </c>
      <c r="H1071" s="58">
        <v>0.26</v>
      </c>
      <c r="I1071" s="2">
        <v>2</v>
      </c>
      <c r="J1071" s="58" t="s">
        <v>716</v>
      </c>
      <c r="K1071" s="58"/>
      <c r="L1071" s="58"/>
      <c r="M1071" s="58">
        <v>91883699</v>
      </c>
      <c r="N1071" s="2"/>
    </row>
    <row r="1072" spans="2:14" ht="10.8" customHeight="1" x14ac:dyDescent="0.3">
      <c r="B1072" s="58"/>
      <c r="C1072" s="58"/>
      <c r="D1072" s="58"/>
      <c r="E1072" s="58"/>
      <c r="F1072" s="58"/>
      <c r="G1072" s="58"/>
      <c r="H1072" s="58"/>
      <c r="I1072" s="2" t="s">
        <v>61</v>
      </c>
      <c r="J1072" s="58"/>
      <c r="K1072" s="58"/>
      <c r="L1072" s="58"/>
      <c r="M1072" s="58"/>
      <c r="N1072" s="2"/>
    </row>
    <row r="1073" spans="1:14" ht="18" customHeight="1" x14ac:dyDescent="0.3">
      <c r="B1073" s="58" t="s">
        <v>83</v>
      </c>
      <c r="C1073" s="58" t="s">
        <v>448</v>
      </c>
      <c r="D1073" s="58">
        <v>5057967464050</v>
      </c>
      <c r="E1073" s="58">
        <v>1</v>
      </c>
      <c r="F1073" s="58" t="s">
        <v>59</v>
      </c>
      <c r="G1073" s="58">
        <v>0.16</v>
      </c>
      <c r="H1073" s="58">
        <v>0.16</v>
      </c>
      <c r="I1073" s="2">
        <v>3</v>
      </c>
      <c r="J1073" s="58" t="s">
        <v>795</v>
      </c>
      <c r="K1073" s="58"/>
      <c r="L1073" s="58"/>
      <c r="M1073" s="58">
        <v>86695917</v>
      </c>
      <c r="N1073" s="2"/>
    </row>
    <row r="1074" spans="1:14" ht="10.8" customHeight="1" x14ac:dyDescent="0.3">
      <c r="B1074" s="58"/>
      <c r="C1074" s="58"/>
      <c r="D1074" s="58"/>
      <c r="E1074" s="58"/>
      <c r="F1074" s="58"/>
      <c r="G1074" s="58"/>
      <c r="H1074" s="58"/>
      <c r="I1074" s="2" t="s">
        <v>61</v>
      </c>
      <c r="J1074" s="58"/>
      <c r="K1074" s="58"/>
      <c r="L1074" s="58"/>
      <c r="M1074" s="58"/>
      <c r="N1074" s="2"/>
    </row>
    <row r="1075" spans="1:14" ht="10.8" customHeight="1" x14ac:dyDescent="0.3">
      <c r="B1075" s="58" t="s">
        <v>83</v>
      </c>
      <c r="C1075" s="58" t="s">
        <v>233</v>
      </c>
      <c r="D1075" s="58">
        <v>3041741</v>
      </c>
      <c r="E1075" s="58">
        <v>1</v>
      </c>
      <c r="F1075" s="58" t="s">
        <v>59</v>
      </c>
      <c r="G1075" s="58">
        <v>0.18</v>
      </c>
      <c r="H1075" s="58">
        <v>0.18</v>
      </c>
      <c r="I1075" s="2">
        <v>2.85</v>
      </c>
      <c r="J1075" s="58" t="s">
        <v>775</v>
      </c>
      <c r="K1075" s="58"/>
      <c r="L1075" s="58"/>
      <c r="M1075" s="58">
        <v>57815055</v>
      </c>
      <c r="N1075" s="2"/>
    </row>
    <row r="1076" spans="1:14" ht="10.8" customHeight="1" x14ac:dyDescent="0.3">
      <c r="B1076" s="58"/>
      <c r="C1076" s="58"/>
      <c r="D1076" s="58"/>
      <c r="E1076" s="58"/>
      <c r="F1076" s="58"/>
      <c r="G1076" s="58"/>
      <c r="H1076" s="58"/>
      <c r="I1076" s="2" t="s">
        <v>61</v>
      </c>
      <c r="J1076" s="58"/>
      <c r="K1076" s="58"/>
      <c r="L1076" s="58"/>
      <c r="M1076" s="58"/>
      <c r="N1076" s="2"/>
    </row>
    <row r="1077" spans="1:14" ht="18" customHeight="1" x14ac:dyDescent="0.3">
      <c r="A1077" s="3">
        <v>45464</v>
      </c>
      <c r="B1077" s="58" t="s">
        <v>68</v>
      </c>
      <c r="C1077" s="58" t="s">
        <v>337</v>
      </c>
      <c r="D1077" s="58">
        <v>5010204248202</v>
      </c>
      <c r="E1077" s="58">
        <v>1</v>
      </c>
      <c r="F1077" s="58" t="s">
        <v>59</v>
      </c>
      <c r="G1077" s="58">
        <v>0.28000000000000003</v>
      </c>
      <c r="H1077" s="58">
        <v>0.28000000000000003</v>
      </c>
      <c r="I1077" s="2">
        <v>2.2000000000000002</v>
      </c>
      <c r="J1077" s="58" t="s">
        <v>770</v>
      </c>
      <c r="K1077" s="58"/>
      <c r="L1077" s="58"/>
      <c r="M1077" s="58">
        <v>56875347</v>
      </c>
      <c r="N1077" s="2"/>
    </row>
    <row r="1078" spans="1:14" ht="10.8" customHeight="1" x14ac:dyDescent="0.3">
      <c r="B1078" s="58"/>
      <c r="C1078" s="58"/>
      <c r="D1078" s="58"/>
      <c r="E1078" s="58"/>
      <c r="F1078" s="58"/>
      <c r="G1078" s="58"/>
      <c r="H1078" s="58"/>
      <c r="I1078" s="2" t="s">
        <v>61</v>
      </c>
      <c r="J1078" s="58"/>
      <c r="K1078" s="58"/>
      <c r="L1078" s="58"/>
      <c r="M1078" s="58"/>
      <c r="N1078" s="2"/>
    </row>
    <row r="1079" spans="1:14" ht="18" customHeight="1" x14ac:dyDescent="0.3">
      <c r="B1079" s="58" t="s">
        <v>68</v>
      </c>
      <c r="C1079" s="58" t="s">
        <v>828</v>
      </c>
      <c r="D1079" s="58">
        <v>5010044001012</v>
      </c>
      <c r="E1079" s="58">
        <v>1</v>
      </c>
      <c r="F1079" s="58" t="s">
        <v>59</v>
      </c>
      <c r="G1079" s="58">
        <v>0.26</v>
      </c>
      <c r="H1079" s="58">
        <v>0.26</v>
      </c>
      <c r="I1079" s="2">
        <v>1.45</v>
      </c>
      <c r="J1079" s="58" t="s">
        <v>829</v>
      </c>
      <c r="K1079" s="58"/>
      <c r="L1079" s="58"/>
      <c r="M1079" s="58">
        <v>51954930</v>
      </c>
      <c r="N1079" s="2"/>
    </row>
    <row r="1080" spans="1:14" ht="10.8" customHeight="1" x14ac:dyDescent="0.3">
      <c r="B1080" s="58"/>
      <c r="C1080" s="58"/>
      <c r="D1080" s="58"/>
      <c r="E1080" s="58"/>
      <c r="F1080" s="58"/>
      <c r="G1080" s="58"/>
      <c r="H1080" s="58"/>
      <c r="I1080" s="2" t="s">
        <v>61</v>
      </c>
      <c r="J1080" s="58"/>
      <c r="K1080" s="58"/>
      <c r="L1080" s="58"/>
      <c r="M1080" s="58"/>
      <c r="N1080" s="2"/>
    </row>
    <row r="1081" spans="1:14" ht="18" customHeight="1" x14ac:dyDescent="0.3">
      <c r="B1081" s="58" t="s">
        <v>68</v>
      </c>
      <c r="C1081" s="58" t="s">
        <v>331</v>
      </c>
      <c r="D1081" s="58">
        <v>5000358240146</v>
      </c>
      <c r="E1081" s="58">
        <v>3</v>
      </c>
      <c r="F1081" s="58" t="s">
        <v>59</v>
      </c>
      <c r="G1081" s="58">
        <v>0.27</v>
      </c>
      <c r="H1081" s="58">
        <v>0.8</v>
      </c>
      <c r="I1081" s="2">
        <v>1.6</v>
      </c>
      <c r="J1081" s="58" t="s">
        <v>873</v>
      </c>
      <c r="K1081" s="58"/>
      <c r="L1081" s="58"/>
      <c r="M1081" s="58">
        <v>50750873</v>
      </c>
      <c r="N1081" s="2"/>
    </row>
    <row r="1082" spans="1:14" ht="10.8" customHeight="1" x14ac:dyDescent="0.3">
      <c r="B1082" s="58"/>
      <c r="C1082" s="58"/>
      <c r="D1082" s="58"/>
      <c r="E1082" s="58"/>
      <c r="F1082" s="58"/>
      <c r="G1082" s="58"/>
      <c r="H1082" s="58"/>
      <c r="I1082" s="2" t="s">
        <v>61</v>
      </c>
      <c r="J1082" s="58"/>
      <c r="K1082" s="58"/>
      <c r="L1082" s="58"/>
      <c r="M1082" s="58"/>
      <c r="N1082" s="2"/>
    </row>
    <row r="1083" spans="1:14" ht="10.8" customHeight="1" x14ac:dyDescent="0.3">
      <c r="B1083" s="58" t="s">
        <v>68</v>
      </c>
      <c r="C1083" s="58" t="s">
        <v>462</v>
      </c>
      <c r="D1083" s="58">
        <v>5010003000131</v>
      </c>
      <c r="E1083" s="58">
        <v>3</v>
      </c>
      <c r="F1083" s="58" t="s">
        <v>59</v>
      </c>
      <c r="G1083" s="58">
        <v>0.81</v>
      </c>
      <c r="H1083" s="58">
        <v>2.4300000000000002</v>
      </c>
      <c r="I1083" s="2">
        <v>1.55</v>
      </c>
      <c r="J1083" s="58" t="s">
        <v>851</v>
      </c>
      <c r="K1083" s="58"/>
      <c r="L1083" s="58"/>
      <c r="M1083" s="58">
        <v>53542320</v>
      </c>
      <c r="N1083" s="2"/>
    </row>
    <row r="1084" spans="1:14" ht="10.8" customHeight="1" x14ac:dyDescent="0.3">
      <c r="B1084" s="58"/>
      <c r="C1084" s="58"/>
      <c r="D1084" s="58"/>
      <c r="E1084" s="58"/>
      <c r="F1084" s="58"/>
      <c r="G1084" s="58"/>
      <c r="H1084" s="58"/>
      <c r="I1084" s="2" t="s">
        <v>61</v>
      </c>
      <c r="J1084" s="58"/>
      <c r="K1084" s="58"/>
      <c r="L1084" s="58"/>
      <c r="M1084" s="58"/>
      <c r="N1084" s="2"/>
    </row>
    <row r="1085" spans="1:14" ht="18" customHeight="1" x14ac:dyDescent="0.3">
      <c r="B1085" s="58" t="s">
        <v>68</v>
      </c>
      <c r="C1085" s="58" t="s">
        <v>990</v>
      </c>
      <c r="D1085" s="58">
        <v>5060746960513</v>
      </c>
      <c r="E1085" s="58">
        <v>1</v>
      </c>
      <c r="F1085" s="58" t="s">
        <v>59</v>
      </c>
      <c r="G1085" s="58">
        <v>0.44</v>
      </c>
      <c r="H1085" s="58">
        <v>0.44</v>
      </c>
      <c r="I1085" s="2">
        <v>3</v>
      </c>
      <c r="J1085" s="58" t="s">
        <v>858</v>
      </c>
      <c r="K1085" s="58"/>
      <c r="L1085" s="58"/>
      <c r="M1085" s="58">
        <v>91178768</v>
      </c>
      <c r="N1085" s="2"/>
    </row>
    <row r="1086" spans="1:14" ht="10.8" customHeight="1" x14ac:dyDescent="0.3">
      <c r="B1086" s="58"/>
      <c r="C1086" s="58"/>
      <c r="D1086" s="58"/>
      <c r="E1086" s="58"/>
      <c r="F1086" s="58"/>
      <c r="G1086" s="58"/>
      <c r="H1086" s="58"/>
      <c r="I1086" s="2" t="s">
        <v>61</v>
      </c>
      <c r="J1086" s="58"/>
      <c r="K1086" s="58"/>
      <c r="L1086" s="58"/>
      <c r="M1086" s="58"/>
      <c r="N1086" s="2"/>
    </row>
    <row r="1087" spans="1:14" ht="10.8" customHeight="1" x14ac:dyDescent="0.3">
      <c r="B1087" s="58" t="s">
        <v>68</v>
      </c>
      <c r="C1087" s="58" t="s">
        <v>80</v>
      </c>
      <c r="D1087" s="58">
        <v>3048979</v>
      </c>
      <c r="E1087" s="58">
        <v>1</v>
      </c>
      <c r="F1087" s="58" t="s">
        <v>59</v>
      </c>
      <c r="G1087" s="58">
        <v>0.09</v>
      </c>
      <c r="H1087" s="58">
        <v>0.09</v>
      </c>
      <c r="I1087" s="2">
        <v>1.1000000000000001</v>
      </c>
      <c r="J1087" s="58" t="s">
        <v>728</v>
      </c>
      <c r="K1087" s="58"/>
      <c r="L1087" s="58"/>
      <c r="M1087" s="58">
        <v>52412171</v>
      </c>
      <c r="N1087" s="2"/>
    </row>
    <row r="1088" spans="1:14" ht="10.8" customHeight="1" x14ac:dyDescent="0.3">
      <c r="B1088" s="58"/>
      <c r="C1088" s="58"/>
      <c r="D1088" s="58"/>
      <c r="E1088" s="58"/>
      <c r="F1088" s="58"/>
      <c r="G1088" s="58"/>
      <c r="H1088" s="58"/>
      <c r="I1088" s="2" t="s">
        <v>61</v>
      </c>
      <c r="J1088" s="58"/>
      <c r="K1088" s="58"/>
      <c r="L1088" s="58"/>
      <c r="M1088" s="58"/>
      <c r="N1088" s="2"/>
    </row>
    <row r="1089" spans="2:14" ht="10.8" customHeight="1" x14ac:dyDescent="0.3">
      <c r="B1089" s="58" t="s">
        <v>68</v>
      </c>
      <c r="C1089" s="58" t="s">
        <v>76</v>
      </c>
      <c r="D1089" s="58">
        <v>3063330</v>
      </c>
      <c r="E1089" s="58">
        <v>3</v>
      </c>
      <c r="F1089" s="58" t="s">
        <v>59</v>
      </c>
      <c r="G1089" s="58">
        <v>0.08</v>
      </c>
      <c r="H1089" s="58">
        <v>0.24</v>
      </c>
      <c r="I1089" s="2">
        <v>1.1000000000000001</v>
      </c>
      <c r="J1089" s="58" t="s">
        <v>826</v>
      </c>
      <c r="K1089" s="58"/>
      <c r="L1089" s="58"/>
      <c r="M1089" s="58">
        <v>67880462</v>
      </c>
      <c r="N1089" s="2"/>
    </row>
    <row r="1090" spans="2:14" ht="10.8" customHeight="1" x14ac:dyDescent="0.3">
      <c r="B1090" s="58"/>
      <c r="C1090" s="58"/>
      <c r="D1090" s="58"/>
      <c r="E1090" s="58"/>
      <c r="F1090" s="58"/>
      <c r="G1090" s="58"/>
      <c r="H1090" s="58"/>
      <c r="I1090" s="2" t="s">
        <v>61</v>
      </c>
      <c r="J1090" s="58"/>
      <c r="K1090" s="58"/>
      <c r="L1090" s="58"/>
      <c r="M1090" s="58"/>
      <c r="N1090" s="2"/>
    </row>
    <row r="1091" spans="2:14" ht="18" customHeight="1" x14ac:dyDescent="0.3">
      <c r="B1091" s="58" t="s">
        <v>68</v>
      </c>
      <c r="C1091" s="58" t="s">
        <v>991</v>
      </c>
      <c r="D1091" s="58">
        <v>5018297006471</v>
      </c>
      <c r="E1091" s="58">
        <v>1</v>
      </c>
      <c r="F1091" s="58" t="s">
        <v>59</v>
      </c>
      <c r="G1091" s="58">
        <v>0.43</v>
      </c>
      <c r="H1091" s="58">
        <v>0.43</v>
      </c>
      <c r="I1091" s="2">
        <v>2.1</v>
      </c>
      <c r="J1091" s="58" t="s">
        <v>770</v>
      </c>
      <c r="K1091" s="58"/>
      <c r="L1091" s="58"/>
      <c r="M1091" s="58">
        <v>84478222</v>
      </c>
      <c r="N1091" s="2"/>
    </row>
    <row r="1092" spans="2:14" ht="10.8" customHeight="1" x14ac:dyDescent="0.3">
      <c r="B1092" s="58"/>
      <c r="C1092" s="58"/>
      <c r="D1092" s="58"/>
      <c r="E1092" s="58"/>
      <c r="F1092" s="58"/>
      <c r="G1092" s="58"/>
      <c r="H1092" s="58"/>
      <c r="I1092" s="2" t="s">
        <v>61</v>
      </c>
      <c r="J1092" s="58"/>
      <c r="K1092" s="58"/>
      <c r="L1092" s="58"/>
      <c r="M1092" s="58"/>
      <c r="N1092" s="2"/>
    </row>
    <row r="1093" spans="2:14" ht="18" customHeight="1" x14ac:dyDescent="0.3">
      <c r="B1093" s="58" t="s">
        <v>68</v>
      </c>
      <c r="C1093" s="58" t="s">
        <v>298</v>
      </c>
      <c r="D1093" s="58">
        <v>5059512743702</v>
      </c>
      <c r="E1093" s="58">
        <v>2</v>
      </c>
      <c r="F1093" s="58" t="s">
        <v>59</v>
      </c>
      <c r="G1093" s="58">
        <v>0.33</v>
      </c>
      <c r="H1093" s="58">
        <v>0.67</v>
      </c>
      <c r="I1093" s="2">
        <v>1.8</v>
      </c>
      <c r="J1093" s="58" t="s">
        <v>786</v>
      </c>
      <c r="K1093" s="58"/>
      <c r="L1093" s="58"/>
      <c r="M1093" s="58">
        <v>89597885</v>
      </c>
      <c r="N1093" s="2"/>
    </row>
    <row r="1094" spans="2:14" ht="10.8" customHeight="1" x14ac:dyDescent="0.3">
      <c r="B1094" s="58"/>
      <c r="C1094" s="58"/>
      <c r="D1094" s="58"/>
      <c r="E1094" s="58"/>
      <c r="F1094" s="58"/>
      <c r="G1094" s="58"/>
      <c r="H1094" s="58"/>
      <c r="I1094" s="2" t="s">
        <v>61</v>
      </c>
      <c r="J1094" s="58"/>
      <c r="K1094" s="58"/>
      <c r="L1094" s="58"/>
      <c r="M1094" s="58"/>
      <c r="N1094" s="2"/>
    </row>
    <row r="1095" spans="2:14" ht="18" customHeight="1" x14ac:dyDescent="0.3">
      <c r="B1095" s="58" t="s">
        <v>68</v>
      </c>
      <c r="C1095" s="58" t="s">
        <v>946</v>
      </c>
      <c r="D1095" s="58">
        <v>5057967395071</v>
      </c>
      <c r="E1095" s="58">
        <v>1</v>
      </c>
      <c r="F1095" s="58" t="s">
        <v>59</v>
      </c>
      <c r="G1095" s="58">
        <v>0.45</v>
      </c>
      <c r="H1095" s="58">
        <v>0.45</v>
      </c>
      <c r="I1095" s="2">
        <v>1.8</v>
      </c>
      <c r="J1095" s="58" t="s">
        <v>770</v>
      </c>
      <c r="K1095" s="58"/>
      <c r="L1095" s="58"/>
      <c r="M1095" s="58">
        <v>86583946</v>
      </c>
      <c r="N1095" s="2"/>
    </row>
    <row r="1096" spans="2:14" ht="10.8" customHeight="1" x14ac:dyDescent="0.3">
      <c r="B1096" s="58"/>
      <c r="C1096" s="58"/>
      <c r="D1096" s="58"/>
      <c r="E1096" s="58"/>
      <c r="F1096" s="58"/>
      <c r="G1096" s="58"/>
      <c r="H1096" s="58"/>
      <c r="I1096" s="2" t="s">
        <v>61</v>
      </c>
      <c r="J1096" s="58"/>
      <c r="K1096" s="58"/>
      <c r="L1096" s="58"/>
      <c r="M1096" s="58"/>
      <c r="N1096" s="2"/>
    </row>
    <row r="1097" spans="2:14" ht="18" customHeight="1" x14ac:dyDescent="0.3">
      <c r="B1097" s="58" t="s">
        <v>68</v>
      </c>
      <c r="C1097" s="58" t="s">
        <v>854</v>
      </c>
      <c r="D1097" s="58">
        <v>5000436733607</v>
      </c>
      <c r="E1097" s="58">
        <v>1</v>
      </c>
      <c r="F1097" s="58" t="s">
        <v>59</v>
      </c>
      <c r="G1097" s="58">
        <v>0.25</v>
      </c>
      <c r="H1097" s="58">
        <v>0.25</v>
      </c>
      <c r="I1097" s="2">
        <v>2.1</v>
      </c>
      <c r="J1097" s="58" t="s">
        <v>770</v>
      </c>
      <c r="K1097" s="58"/>
      <c r="L1097" s="58"/>
      <c r="M1097" s="58">
        <v>54748283</v>
      </c>
      <c r="N1097" s="2"/>
    </row>
    <row r="1098" spans="2:14" ht="10.8" customHeight="1" x14ac:dyDescent="0.3">
      <c r="B1098" s="58"/>
      <c r="C1098" s="58"/>
      <c r="D1098" s="58"/>
      <c r="E1098" s="58"/>
      <c r="F1098" s="58"/>
      <c r="G1098" s="58"/>
      <c r="H1098" s="58"/>
      <c r="I1098" s="2" t="s">
        <v>61</v>
      </c>
      <c r="J1098" s="58"/>
      <c r="K1098" s="58"/>
      <c r="L1098" s="58"/>
      <c r="M1098" s="58"/>
      <c r="N1098" s="2"/>
    </row>
    <row r="1099" spans="2:14" ht="10.8" customHeight="1" x14ac:dyDescent="0.3">
      <c r="B1099" s="58" t="s">
        <v>57</v>
      </c>
      <c r="C1099" s="58" t="s">
        <v>992</v>
      </c>
      <c r="D1099" s="58">
        <v>3249437</v>
      </c>
      <c r="E1099" s="58">
        <v>1</v>
      </c>
      <c r="F1099" s="58" t="s">
        <v>59</v>
      </c>
      <c r="G1099" s="58">
        <v>0.33</v>
      </c>
      <c r="H1099" s="58">
        <v>0.33</v>
      </c>
      <c r="I1099" s="2">
        <v>1.2</v>
      </c>
      <c r="J1099" s="58" t="s">
        <v>789</v>
      </c>
      <c r="K1099" s="58"/>
      <c r="L1099" s="58"/>
      <c r="M1099" s="58">
        <v>77089854</v>
      </c>
      <c r="N1099" s="2"/>
    </row>
    <row r="1100" spans="2:14" ht="10.8" customHeight="1" x14ac:dyDescent="0.3">
      <c r="B1100" s="58"/>
      <c r="C1100" s="58"/>
      <c r="D1100" s="58"/>
      <c r="E1100" s="58"/>
      <c r="F1100" s="58"/>
      <c r="G1100" s="58"/>
      <c r="H1100" s="58"/>
      <c r="I1100" s="2" t="s">
        <v>61</v>
      </c>
      <c r="J1100" s="58"/>
      <c r="K1100" s="58"/>
      <c r="L1100" s="58"/>
      <c r="M1100" s="58"/>
      <c r="N1100" s="2"/>
    </row>
    <row r="1101" spans="2:14" ht="10.8" customHeight="1" x14ac:dyDescent="0.3">
      <c r="B1101" s="58" t="s">
        <v>57</v>
      </c>
      <c r="C1101" s="58" t="s">
        <v>558</v>
      </c>
      <c r="D1101" s="58">
        <v>3271407</v>
      </c>
      <c r="E1101" s="58">
        <v>1</v>
      </c>
      <c r="F1101" s="58" t="s">
        <v>59</v>
      </c>
      <c r="G1101" s="58">
        <v>0.14000000000000001</v>
      </c>
      <c r="H1101" s="58">
        <v>0.14000000000000001</v>
      </c>
      <c r="I1101" s="2">
        <v>2.2999999999999998</v>
      </c>
      <c r="J1101" s="58" t="s">
        <v>847</v>
      </c>
      <c r="K1101" s="58"/>
      <c r="L1101" s="58"/>
      <c r="M1101" s="58">
        <v>81827872</v>
      </c>
      <c r="N1101" s="2"/>
    </row>
    <row r="1102" spans="2:14" ht="10.8" customHeight="1" x14ac:dyDescent="0.3">
      <c r="B1102" s="58"/>
      <c r="C1102" s="58"/>
      <c r="D1102" s="58"/>
      <c r="E1102" s="58"/>
      <c r="F1102" s="58"/>
      <c r="G1102" s="58"/>
      <c r="H1102" s="58"/>
      <c r="I1102" s="2" t="s">
        <v>61</v>
      </c>
      <c r="J1102" s="58"/>
      <c r="K1102" s="58"/>
      <c r="L1102" s="58"/>
      <c r="M1102" s="58"/>
      <c r="N1102" s="2"/>
    </row>
    <row r="1103" spans="2:14" ht="10.8" customHeight="1" x14ac:dyDescent="0.3">
      <c r="B1103" s="58" t="s">
        <v>57</v>
      </c>
      <c r="C1103" s="58" t="s">
        <v>349</v>
      </c>
      <c r="D1103" s="58">
        <v>3285732</v>
      </c>
      <c r="E1103" s="58">
        <v>4</v>
      </c>
      <c r="F1103" s="58" t="s">
        <v>59</v>
      </c>
      <c r="G1103" s="58">
        <v>0.28000000000000003</v>
      </c>
      <c r="H1103" s="58">
        <v>1.1000000000000001</v>
      </c>
      <c r="I1103" s="2">
        <v>1.3</v>
      </c>
      <c r="J1103" s="58" t="s">
        <v>712</v>
      </c>
      <c r="K1103" s="58"/>
      <c r="L1103" s="58"/>
      <c r="M1103" s="58">
        <v>85434472</v>
      </c>
      <c r="N1103" s="2"/>
    </row>
    <row r="1104" spans="2:14" ht="10.8" customHeight="1" x14ac:dyDescent="0.3">
      <c r="B1104" s="58"/>
      <c r="C1104" s="58"/>
      <c r="D1104" s="58"/>
      <c r="E1104" s="58"/>
      <c r="F1104" s="58"/>
      <c r="G1104" s="58"/>
      <c r="H1104" s="58"/>
      <c r="I1104" s="2" t="s">
        <v>61</v>
      </c>
      <c r="J1104" s="58"/>
      <c r="K1104" s="58"/>
      <c r="L1104" s="58"/>
      <c r="M1104" s="58"/>
      <c r="N1104" s="2"/>
    </row>
    <row r="1105" spans="2:14" ht="18" customHeight="1" x14ac:dyDescent="0.3">
      <c r="B1105" s="58" t="s">
        <v>57</v>
      </c>
      <c r="C1105" s="58" t="s">
        <v>164</v>
      </c>
      <c r="D1105" s="58">
        <v>3341148</v>
      </c>
      <c r="E1105" s="58">
        <v>7</v>
      </c>
      <c r="F1105" s="58" t="s">
        <v>59</v>
      </c>
      <c r="G1105" s="58">
        <v>0.62</v>
      </c>
      <c r="H1105" s="58">
        <v>4.33</v>
      </c>
      <c r="I1105" s="2">
        <v>1.35</v>
      </c>
      <c r="J1105" s="58" t="s">
        <v>993</v>
      </c>
      <c r="K1105" s="58"/>
      <c r="L1105" s="58"/>
      <c r="M1105" s="58">
        <v>86775489</v>
      </c>
      <c r="N1105" s="2"/>
    </row>
    <row r="1106" spans="2:14" ht="10.8" customHeight="1" x14ac:dyDescent="0.3">
      <c r="B1106" s="58"/>
      <c r="C1106" s="58"/>
      <c r="D1106" s="58"/>
      <c r="E1106" s="58"/>
      <c r="F1106" s="58"/>
      <c r="G1106" s="58"/>
      <c r="H1106" s="58"/>
      <c r="I1106" s="2" t="s">
        <v>61</v>
      </c>
      <c r="J1106" s="58"/>
      <c r="K1106" s="58"/>
      <c r="L1106" s="58"/>
      <c r="M1106" s="58"/>
      <c r="N1106" s="2"/>
    </row>
    <row r="1107" spans="2:14" ht="10.8" customHeight="1" x14ac:dyDescent="0.3">
      <c r="B1107" s="58" t="s">
        <v>57</v>
      </c>
      <c r="C1107" s="58" t="s">
        <v>66</v>
      </c>
      <c r="D1107" s="58">
        <v>3474433</v>
      </c>
      <c r="E1107" s="58">
        <v>1</v>
      </c>
      <c r="F1107" s="58" t="s">
        <v>59</v>
      </c>
      <c r="G1107" s="58">
        <v>0.1</v>
      </c>
      <c r="H1107" s="58">
        <v>0.1</v>
      </c>
      <c r="I1107" s="2">
        <v>1.3</v>
      </c>
      <c r="J1107" s="58" t="s">
        <v>718</v>
      </c>
      <c r="K1107" s="58"/>
      <c r="L1107" s="58"/>
      <c r="M1107" s="58">
        <v>91258893</v>
      </c>
      <c r="N1107" s="2"/>
    </row>
    <row r="1108" spans="2:14" ht="10.8" customHeight="1" x14ac:dyDescent="0.3">
      <c r="B1108" s="58"/>
      <c r="C1108" s="58"/>
      <c r="D1108" s="58"/>
      <c r="E1108" s="58"/>
      <c r="F1108" s="58"/>
      <c r="G1108" s="58"/>
      <c r="H1108" s="58"/>
      <c r="I1108" s="2" t="s">
        <v>61</v>
      </c>
      <c r="J1108" s="58"/>
      <c r="K1108" s="58"/>
      <c r="L1108" s="58"/>
      <c r="M1108" s="58"/>
      <c r="N1108" s="2"/>
    </row>
    <row r="1109" spans="2:14" ht="10.8" customHeight="1" x14ac:dyDescent="0.3">
      <c r="B1109" s="58" t="s">
        <v>83</v>
      </c>
      <c r="C1109" s="58" t="s">
        <v>264</v>
      </c>
      <c r="D1109" s="58">
        <v>50436705</v>
      </c>
      <c r="E1109" s="58">
        <v>2</v>
      </c>
      <c r="F1109" s="58" t="s">
        <v>59</v>
      </c>
      <c r="G1109" s="58">
        <v>0.19</v>
      </c>
      <c r="H1109" s="58">
        <v>0.38</v>
      </c>
      <c r="I1109" s="2">
        <v>1.5</v>
      </c>
      <c r="J1109" s="58" t="s">
        <v>795</v>
      </c>
      <c r="K1109" s="58"/>
      <c r="L1109" s="58"/>
      <c r="M1109" s="58">
        <v>50349813</v>
      </c>
      <c r="N1109" s="2"/>
    </row>
    <row r="1110" spans="2:14" ht="10.8" customHeight="1" x14ac:dyDescent="0.3">
      <c r="B1110" s="58"/>
      <c r="C1110" s="58"/>
      <c r="D1110" s="58"/>
      <c r="E1110" s="58"/>
      <c r="F1110" s="58"/>
      <c r="G1110" s="58"/>
      <c r="H1110" s="58"/>
      <c r="I1110" s="2" t="s">
        <v>61</v>
      </c>
      <c r="J1110" s="58"/>
      <c r="K1110" s="58"/>
      <c r="L1110" s="58"/>
      <c r="M1110" s="58"/>
      <c r="N1110" s="2"/>
    </row>
    <row r="1111" spans="2:14" ht="18" customHeight="1" x14ac:dyDescent="0.3">
      <c r="B1111" s="58" t="s">
        <v>83</v>
      </c>
      <c r="C1111" s="58" t="s">
        <v>994</v>
      </c>
      <c r="D1111" s="58">
        <v>5052109897819</v>
      </c>
      <c r="E1111" s="58">
        <v>6</v>
      </c>
      <c r="F1111" s="58" t="s">
        <v>59</v>
      </c>
      <c r="G1111" s="58">
        <v>0.64</v>
      </c>
      <c r="H1111" s="58">
        <v>3.85</v>
      </c>
      <c r="I1111" s="2">
        <v>3.15</v>
      </c>
      <c r="J1111" s="58" t="s">
        <v>995</v>
      </c>
      <c r="K1111" s="58"/>
      <c r="L1111" s="58"/>
      <c r="M1111" s="58">
        <v>72334428</v>
      </c>
      <c r="N1111" s="2"/>
    </row>
    <row r="1112" spans="2:14" ht="10.8" customHeight="1" x14ac:dyDescent="0.3">
      <c r="B1112" s="58"/>
      <c r="C1112" s="58"/>
      <c r="D1112" s="58"/>
      <c r="E1112" s="58"/>
      <c r="F1112" s="58"/>
      <c r="G1112" s="58"/>
      <c r="H1112" s="58"/>
      <c r="I1112" s="2" t="s">
        <v>61</v>
      </c>
      <c r="J1112" s="58"/>
      <c r="K1112" s="58"/>
      <c r="L1112" s="58"/>
      <c r="M1112" s="58"/>
      <c r="N1112" s="2"/>
    </row>
    <row r="1113" spans="2:14" ht="18" customHeight="1" x14ac:dyDescent="0.3">
      <c r="B1113" s="58" t="s">
        <v>83</v>
      </c>
      <c r="C1113" s="58" t="s">
        <v>996</v>
      </c>
      <c r="D1113" s="58">
        <v>5059512738531</v>
      </c>
      <c r="E1113" s="58">
        <v>4</v>
      </c>
      <c r="F1113" s="58" t="s">
        <v>59</v>
      </c>
      <c r="G1113" s="58">
        <v>0.52</v>
      </c>
      <c r="H1113" s="58">
        <v>2.08</v>
      </c>
      <c r="I1113" s="2">
        <v>4.5</v>
      </c>
      <c r="J1113" s="58" t="s">
        <v>997</v>
      </c>
      <c r="K1113" s="58"/>
      <c r="L1113" s="58"/>
      <c r="M1113" s="58">
        <v>91644234</v>
      </c>
      <c r="N1113" s="2"/>
    </row>
    <row r="1114" spans="2:14" ht="10.8" customHeight="1" x14ac:dyDescent="0.3">
      <c r="B1114" s="58"/>
      <c r="C1114" s="58"/>
      <c r="D1114" s="58"/>
      <c r="E1114" s="58"/>
      <c r="F1114" s="58"/>
      <c r="G1114" s="58"/>
      <c r="H1114" s="58"/>
      <c r="I1114" s="2" t="s">
        <v>61</v>
      </c>
      <c r="J1114" s="58"/>
      <c r="K1114" s="58"/>
      <c r="L1114" s="58"/>
      <c r="M1114" s="58"/>
      <c r="N1114" s="2"/>
    </row>
    <row r="1115" spans="2:14" ht="18" customHeight="1" x14ac:dyDescent="0.3">
      <c r="B1115" s="58" t="s">
        <v>83</v>
      </c>
      <c r="C1115" s="58" t="s">
        <v>279</v>
      </c>
      <c r="D1115" s="58">
        <v>5000436338901</v>
      </c>
      <c r="E1115" s="58">
        <v>7</v>
      </c>
      <c r="F1115" s="58" t="s">
        <v>59</v>
      </c>
      <c r="G1115" s="58">
        <v>1.2</v>
      </c>
      <c r="H1115" s="58">
        <v>8.39</v>
      </c>
      <c r="I1115" s="2">
        <v>1.3</v>
      </c>
      <c r="J1115" s="58" t="s">
        <v>948</v>
      </c>
      <c r="K1115" s="58"/>
      <c r="L1115" s="58"/>
      <c r="M1115" s="58">
        <v>54169599</v>
      </c>
      <c r="N1115" s="2"/>
    </row>
    <row r="1116" spans="2:14" ht="10.8" customHeight="1" x14ac:dyDescent="0.3">
      <c r="B1116" s="58"/>
      <c r="C1116" s="58"/>
      <c r="D1116" s="58"/>
      <c r="E1116" s="58"/>
      <c r="F1116" s="58"/>
      <c r="G1116" s="58"/>
      <c r="H1116" s="58"/>
      <c r="I1116" s="2" t="s">
        <v>61</v>
      </c>
      <c r="J1116" s="58"/>
      <c r="K1116" s="58"/>
      <c r="L1116" s="58"/>
      <c r="M1116" s="58"/>
      <c r="N1116" s="2"/>
    </row>
    <row r="1117" spans="2:14" ht="18" customHeight="1" x14ac:dyDescent="0.3">
      <c r="B1117" s="58" t="s">
        <v>83</v>
      </c>
      <c r="C1117" s="58" t="s">
        <v>222</v>
      </c>
      <c r="D1117" s="58">
        <v>5057753897697</v>
      </c>
      <c r="E1117" s="58">
        <v>1</v>
      </c>
      <c r="F1117" s="58" t="s">
        <v>59</v>
      </c>
      <c r="G1117" s="58">
        <v>7.0000000000000007E-2</v>
      </c>
      <c r="H1117" s="58">
        <v>7.0000000000000007E-2</v>
      </c>
      <c r="I1117" s="2">
        <v>1.3</v>
      </c>
      <c r="J1117" s="58" t="s">
        <v>718</v>
      </c>
      <c r="K1117" s="58"/>
      <c r="L1117" s="58"/>
      <c r="M1117" s="58">
        <v>87796290</v>
      </c>
      <c r="N1117" s="2"/>
    </row>
    <row r="1118" spans="2:14" ht="10.8" customHeight="1" x14ac:dyDescent="0.3">
      <c r="B1118" s="58"/>
      <c r="C1118" s="58"/>
      <c r="D1118" s="58"/>
      <c r="E1118" s="58"/>
      <c r="F1118" s="58"/>
      <c r="G1118" s="58"/>
      <c r="H1118" s="58"/>
      <c r="I1118" s="2" t="s">
        <v>61</v>
      </c>
      <c r="J1118" s="58"/>
      <c r="K1118" s="58"/>
      <c r="L1118" s="58"/>
      <c r="M1118" s="58"/>
      <c r="N1118" s="2"/>
    </row>
    <row r="1119" spans="2:14" ht="18" customHeight="1" x14ac:dyDescent="0.3">
      <c r="B1119" s="58" t="s">
        <v>83</v>
      </c>
      <c r="C1119" s="58" t="s">
        <v>385</v>
      </c>
      <c r="D1119" s="58">
        <v>5000436338840</v>
      </c>
      <c r="E1119" s="58">
        <v>1</v>
      </c>
      <c r="F1119" s="58" t="s">
        <v>59</v>
      </c>
      <c r="G1119" s="58">
        <v>1.2</v>
      </c>
      <c r="H1119" s="58">
        <v>1.2</v>
      </c>
      <c r="I1119" s="2">
        <v>1.3</v>
      </c>
      <c r="J1119" s="58" t="s">
        <v>718</v>
      </c>
      <c r="K1119" s="58"/>
      <c r="L1119" s="58"/>
      <c r="M1119" s="58">
        <v>54169403</v>
      </c>
      <c r="N1119" s="2"/>
    </row>
    <row r="1120" spans="2:14" ht="10.8" customHeight="1" x14ac:dyDescent="0.3">
      <c r="B1120" s="58"/>
      <c r="C1120" s="58"/>
      <c r="D1120" s="58"/>
      <c r="E1120" s="58"/>
      <c r="F1120" s="58"/>
      <c r="G1120" s="58"/>
      <c r="H1120" s="58"/>
      <c r="I1120" s="2" t="s">
        <v>61</v>
      </c>
      <c r="J1120" s="58"/>
      <c r="K1120" s="58"/>
      <c r="L1120" s="58"/>
      <c r="M1120" s="58"/>
      <c r="N1120" s="2"/>
    </row>
    <row r="1121" spans="2:14" ht="10.8" customHeight="1" x14ac:dyDescent="0.3">
      <c r="B1121" s="58" t="s">
        <v>83</v>
      </c>
      <c r="C1121" s="58" t="s">
        <v>551</v>
      </c>
      <c r="D1121" s="58">
        <v>3061572</v>
      </c>
      <c r="E1121" s="58">
        <v>2</v>
      </c>
      <c r="F1121" s="58" t="s">
        <v>59</v>
      </c>
      <c r="G1121" s="58">
        <v>0.19</v>
      </c>
      <c r="H1121" s="58">
        <v>0.38</v>
      </c>
      <c r="I1121" s="2">
        <v>3</v>
      </c>
      <c r="J1121" s="58" t="s">
        <v>794</v>
      </c>
      <c r="K1121" s="58"/>
      <c r="L1121" s="58"/>
      <c r="M1121" s="58">
        <v>66869606</v>
      </c>
      <c r="N1121" s="2"/>
    </row>
    <row r="1122" spans="2:14" ht="10.8" customHeight="1" x14ac:dyDescent="0.3">
      <c r="B1122" s="58"/>
      <c r="C1122" s="58"/>
      <c r="D1122" s="58"/>
      <c r="E1122" s="58"/>
      <c r="F1122" s="58"/>
      <c r="G1122" s="58"/>
      <c r="H1122" s="58"/>
      <c r="I1122" s="2" t="s">
        <v>61</v>
      </c>
      <c r="J1122" s="58"/>
      <c r="K1122" s="58"/>
      <c r="L1122" s="58"/>
      <c r="M1122" s="58"/>
      <c r="N1122" s="2"/>
    </row>
    <row r="1123" spans="2:14" ht="10.8" customHeight="1" x14ac:dyDescent="0.3">
      <c r="B1123" s="58" t="s">
        <v>83</v>
      </c>
      <c r="C1123" s="58" t="s">
        <v>135</v>
      </c>
      <c r="D1123" s="58">
        <v>3297537</v>
      </c>
      <c r="E1123" s="58">
        <v>1</v>
      </c>
      <c r="F1123" s="58" t="s">
        <v>59</v>
      </c>
      <c r="G1123" s="58">
        <v>0.2</v>
      </c>
      <c r="H1123" s="58">
        <v>0.2</v>
      </c>
      <c r="I1123" s="2">
        <v>3</v>
      </c>
      <c r="J1123" s="58" t="s">
        <v>775</v>
      </c>
      <c r="K1123" s="58"/>
      <c r="L1123" s="58"/>
      <c r="M1123" s="58">
        <v>87228497</v>
      </c>
      <c r="N1123" s="2"/>
    </row>
    <row r="1124" spans="2:14" ht="10.8" customHeight="1" x14ac:dyDescent="0.3">
      <c r="B1124" s="58"/>
      <c r="C1124" s="58"/>
      <c r="D1124" s="58"/>
      <c r="E1124" s="58"/>
      <c r="F1124" s="58"/>
      <c r="G1124" s="58"/>
      <c r="H1124" s="58"/>
      <c r="I1124" s="2" t="s">
        <v>61</v>
      </c>
      <c r="J1124" s="58"/>
      <c r="K1124" s="58"/>
      <c r="L1124" s="58"/>
      <c r="M1124" s="58"/>
      <c r="N1124" s="2"/>
    </row>
    <row r="1125" spans="2:14" ht="18" customHeight="1" x14ac:dyDescent="0.3">
      <c r="B1125" s="58" t="s">
        <v>83</v>
      </c>
      <c r="C1125" s="58" t="s">
        <v>998</v>
      </c>
      <c r="D1125" s="58">
        <v>5054402152534</v>
      </c>
      <c r="E1125" s="58">
        <v>1</v>
      </c>
      <c r="F1125" s="58" t="s">
        <v>59</v>
      </c>
      <c r="G1125" s="58">
        <v>0.59</v>
      </c>
      <c r="H1125" s="58">
        <v>0.59</v>
      </c>
      <c r="I1125" s="2">
        <v>3.75</v>
      </c>
      <c r="J1125" s="58" t="s">
        <v>786</v>
      </c>
      <c r="K1125" s="58"/>
      <c r="L1125" s="58"/>
      <c r="M1125" s="58">
        <v>77703606</v>
      </c>
      <c r="N1125" s="2"/>
    </row>
    <row r="1126" spans="2:14" ht="10.8" customHeight="1" x14ac:dyDescent="0.3">
      <c r="B1126" s="58"/>
      <c r="C1126" s="58"/>
      <c r="D1126" s="58"/>
      <c r="E1126" s="58"/>
      <c r="F1126" s="58"/>
      <c r="G1126" s="58"/>
      <c r="H1126" s="58"/>
      <c r="I1126" s="2" t="s">
        <v>61</v>
      </c>
      <c r="J1126" s="58"/>
      <c r="K1126" s="58"/>
      <c r="L1126" s="58"/>
      <c r="M1126" s="58"/>
      <c r="N1126" s="2"/>
    </row>
    <row r="1127" spans="2:14" ht="18" customHeight="1" x14ac:dyDescent="0.3">
      <c r="B1127" s="58" t="s">
        <v>83</v>
      </c>
      <c r="C1127" s="58" t="s">
        <v>511</v>
      </c>
      <c r="D1127" s="58">
        <v>5059697680106</v>
      </c>
      <c r="E1127" s="58">
        <v>15</v>
      </c>
      <c r="F1127" s="58" t="s">
        <v>59</v>
      </c>
      <c r="G1127" s="58">
        <v>0.21</v>
      </c>
      <c r="H1127" s="58">
        <v>3.14</v>
      </c>
      <c r="I1127" s="2">
        <v>1.4</v>
      </c>
      <c r="J1127" s="58" t="s">
        <v>812</v>
      </c>
      <c r="K1127" s="58"/>
      <c r="L1127" s="58"/>
      <c r="M1127" s="58">
        <v>92200292</v>
      </c>
      <c r="N1127" s="2"/>
    </row>
    <row r="1128" spans="2:14" ht="10.8" customHeight="1" x14ac:dyDescent="0.3">
      <c r="B1128" s="58"/>
      <c r="C1128" s="58"/>
      <c r="D1128" s="58"/>
      <c r="E1128" s="58"/>
      <c r="F1128" s="58"/>
      <c r="G1128" s="58"/>
      <c r="H1128" s="58"/>
      <c r="I1128" s="2" t="s">
        <v>61</v>
      </c>
      <c r="J1128" s="58"/>
      <c r="K1128" s="58"/>
      <c r="L1128" s="58"/>
      <c r="M1128" s="58"/>
      <c r="N1128" s="2"/>
    </row>
    <row r="1129" spans="2:14" ht="18" customHeight="1" x14ac:dyDescent="0.3">
      <c r="B1129" s="58" t="s">
        <v>83</v>
      </c>
      <c r="C1129" s="58" t="s">
        <v>202</v>
      </c>
      <c r="D1129" s="58">
        <v>5052109903343</v>
      </c>
      <c r="E1129" s="58">
        <v>2</v>
      </c>
      <c r="F1129" s="58" t="s">
        <v>59</v>
      </c>
      <c r="G1129" s="58">
        <v>0.23</v>
      </c>
      <c r="H1129" s="58">
        <v>0.45</v>
      </c>
      <c r="I1129" s="2">
        <v>3.75</v>
      </c>
      <c r="J1129" s="58" t="s">
        <v>999</v>
      </c>
      <c r="K1129" s="58"/>
      <c r="L1129" s="58"/>
      <c r="M1129" s="58">
        <v>70639929</v>
      </c>
      <c r="N1129" s="2"/>
    </row>
    <row r="1130" spans="2:14" ht="10.8" customHeight="1" x14ac:dyDescent="0.3">
      <c r="B1130" s="58"/>
      <c r="C1130" s="58"/>
      <c r="D1130" s="58"/>
      <c r="E1130" s="58"/>
      <c r="F1130" s="58"/>
      <c r="G1130" s="58"/>
      <c r="H1130" s="58"/>
      <c r="I1130" s="2" t="s">
        <v>61</v>
      </c>
      <c r="J1130" s="58"/>
      <c r="K1130" s="58"/>
      <c r="L1130" s="58"/>
      <c r="M1130" s="58"/>
      <c r="N1130" s="2"/>
    </row>
    <row r="1131" spans="2:14" ht="18" customHeight="1" x14ac:dyDescent="0.3">
      <c r="B1131" s="58" t="s">
        <v>83</v>
      </c>
      <c r="C1131" s="58" t="s">
        <v>1000</v>
      </c>
      <c r="D1131" s="58">
        <v>5059697715754</v>
      </c>
      <c r="E1131" s="58">
        <v>2</v>
      </c>
      <c r="F1131" s="58" t="s">
        <v>59</v>
      </c>
      <c r="G1131" s="58">
        <v>0.44</v>
      </c>
      <c r="H1131" s="58">
        <v>0.88</v>
      </c>
      <c r="I1131" s="2">
        <v>4.5</v>
      </c>
      <c r="J1131" s="58" t="s">
        <v>820</v>
      </c>
      <c r="K1131" s="58"/>
      <c r="L1131" s="58"/>
      <c r="M1131" s="58">
        <v>91709654</v>
      </c>
      <c r="N1131" s="2"/>
    </row>
    <row r="1132" spans="2:14" ht="10.8" customHeight="1" x14ac:dyDescent="0.3">
      <c r="B1132" s="58"/>
      <c r="C1132" s="58"/>
      <c r="D1132" s="58"/>
      <c r="E1132" s="58"/>
      <c r="F1132" s="58"/>
      <c r="G1132" s="58"/>
      <c r="H1132" s="58"/>
      <c r="I1132" s="2" t="s">
        <v>61</v>
      </c>
      <c r="J1132" s="58"/>
      <c r="K1132" s="58"/>
      <c r="L1132" s="58"/>
      <c r="M1132" s="58"/>
      <c r="N1132" s="2"/>
    </row>
    <row r="1133" spans="2:14" ht="18" customHeight="1" x14ac:dyDescent="0.3">
      <c r="B1133" s="58" t="s">
        <v>81</v>
      </c>
      <c r="C1133" s="58" t="s">
        <v>152</v>
      </c>
      <c r="D1133" s="58">
        <v>5057753895266</v>
      </c>
      <c r="E1133" s="58">
        <v>5</v>
      </c>
      <c r="F1133" s="58" t="s">
        <v>59</v>
      </c>
      <c r="G1133" s="58">
        <v>0.31</v>
      </c>
      <c r="H1133" s="58">
        <v>1.55</v>
      </c>
      <c r="I1133" s="2">
        <v>3</v>
      </c>
      <c r="J1133" s="58" t="s">
        <v>846</v>
      </c>
      <c r="K1133" s="58"/>
      <c r="L1133" s="58"/>
      <c r="M1133" s="58">
        <v>87741902</v>
      </c>
      <c r="N1133" s="2"/>
    </row>
    <row r="1134" spans="2:14" ht="10.8" customHeight="1" x14ac:dyDescent="0.3">
      <c r="B1134" s="58"/>
      <c r="C1134" s="58"/>
      <c r="D1134" s="58"/>
      <c r="E1134" s="58"/>
      <c r="F1134" s="58"/>
      <c r="G1134" s="58"/>
      <c r="H1134" s="58"/>
      <c r="I1134" s="2" t="s">
        <v>61</v>
      </c>
      <c r="J1134" s="58"/>
      <c r="K1134" s="58"/>
      <c r="L1134" s="58"/>
      <c r="M1134" s="58"/>
      <c r="N1134" s="2"/>
    </row>
    <row r="1135" spans="2:14" ht="18" customHeight="1" x14ac:dyDescent="0.3">
      <c r="B1135" s="58" t="s">
        <v>81</v>
      </c>
      <c r="C1135" s="58" t="s">
        <v>350</v>
      </c>
      <c r="D1135" s="58">
        <v>5057753439040</v>
      </c>
      <c r="E1135" s="58">
        <v>1</v>
      </c>
      <c r="F1135" s="58" t="s">
        <v>59</v>
      </c>
      <c r="G1135" s="58">
        <v>0.67</v>
      </c>
      <c r="H1135" s="58">
        <v>0.67</v>
      </c>
      <c r="I1135" s="2">
        <v>5</v>
      </c>
      <c r="J1135" s="58" t="s">
        <v>706</v>
      </c>
      <c r="K1135" s="58"/>
      <c r="L1135" s="58"/>
      <c r="M1135" s="58">
        <v>85487492</v>
      </c>
      <c r="N1135" s="2"/>
    </row>
    <row r="1136" spans="2:14" ht="10.8" customHeight="1" x14ac:dyDescent="0.3">
      <c r="B1136" s="58"/>
      <c r="C1136" s="58"/>
      <c r="D1136" s="58"/>
      <c r="E1136" s="58"/>
      <c r="F1136" s="58"/>
      <c r="G1136" s="58"/>
      <c r="H1136" s="58"/>
      <c r="I1136" s="2" t="s">
        <v>61</v>
      </c>
      <c r="J1136" s="58"/>
      <c r="K1136" s="58"/>
      <c r="L1136" s="58"/>
      <c r="M1136" s="58"/>
      <c r="N1136" s="2"/>
    </row>
    <row r="1137" spans="1:14" ht="10.8" customHeight="1" x14ac:dyDescent="0.3">
      <c r="A1137" s="3">
        <v>45465</v>
      </c>
      <c r="B1137" s="58" t="s">
        <v>68</v>
      </c>
      <c r="C1137" s="58" t="s">
        <v>80</v>
      </c>
      <c r="D1137" s="58">
        <v>3048979</v>
      </c>
      <c r="E1137" s="58">
        <v>1</v>
      </c>
      <c r="F1137" s="58" t="s">
        <v>59</v>
      </c>
      <c r="G1137" s="58">
        <v>0.09</v>
      </c>
      <c r="H1137" s="58">
        <v>0.09</v>
      </c>
      <c r="I1137" s="2">
        <v>1.1000000000000001</v>
      </c>
      <c r="J1137" s="58" t="s">
        <v>728</v>
      </c>
      <c r="K1137" s="58"/>
      <c r="L1137" s="58"/>
      <c r="M1137" s="58">
        <v>52412171</v>
      </c>
      <c r="N1137" s="2"/>
    </row>
    <row r="1138" spans="1:14" ht="10.8" customHeight="1" x14ac:dyDescent="0.3">
      <c r="B1138" s="58"/>
      <c r="C1138" s="58"/>
      <c r="D1138" s="58"/>
      <c r="E1138" s="58"/>
      <c r="F1138" s="58"/>
      <c r="G1138" s="58"/>
      <c r="H1138" s="58"/>
      <c r="I1138" s="2" t="s">
        <v>61</v>
      </c>
      <c r="J1138" s="58"/>
      <c r="K1138" s="58"/>
      <c r="L1138" s="58"/>
      <c r="M1138" s="58"/>
      <c r="N1138" s="2"/>
    </row>
    <row r="1139" spans="1:14" ht="10.8" customHeight="1" x14ac:dyDescent="0.3">
      <c r="B1139" s="58" t="s">
        <v>68</v>
      </c>
      <c r="C1139" s="58" t="s">
        <v>76</v>
      </c>
      <c r="D1139" s="58">
        <v>3063330</v>
      </c>
      <c r="E1139" s="58">
        <v>4</v>
      </c>
      <c r="F1139" s="58" t="s">
        <v>59</v>
      </c>
      <c r="G1139" s="58">
        <v>0.08</v>
      </c>
      <c r="H1139" s="58">
        <v>0.32</v>
      </c>
      <c r="I1139" s="2">
        <v>1.1000000000000001</v>
      </c>
      <c r="J1139" s="58" t="s">
        <v>716</v>
      </c>
      <c r="K1139" s="58"/>
      <c r="L1139" s="58"/>
      <c r="M1139" s="58">
        <v>67880462</v>
      </c>
      <c r="N1139" s="2"/>
    </row>
    <row r="1140" spans="1:14" ht="10.8" customHeight="1" x14ac:dyDescent="0.3">
      <c r="B1140" s="58"/>
      <c r="C1140" s="58"/>
      <c r="D1140" s="58"/>
      <c r="E1140" s="58"/>
      <c r="F1140" s="58"/>
      <c r="G1140" s="58"/>
      <c r="H1140" s="58"/>
      <c r="I1140" s="2" t="s">
        <v>61</v>
      </c>
      <c r="J1140" s="58"/>
      <c r="K1140" s="58"/>
      <c r="L1140" s="58"/>
      <c r="M1140" s="58"/>
      <c r="N1140" s="2"/>
    </row>
    <row r="1141" spans="1:14" ht="10.8" customHeight="1" x14ac:dyDescent="0.3">
      <c r="B1141" s="58" t="s">
        <v>68</v>
      </c>
      <c r="C1141" s="58" t="s">
        <v>75</v>
      </c>
      <c r="D1141" s="58">
        <v>3277621</v>
      </c>
      <c r="E1141" s="58">
        <v>5</v>
      </c>
      <c r="F1141" s="58" t="s">
        <v>59</v>
      </c>
      <c r="G1141" s="58">
        <v>0.08</v>
      </c>
      <c r="H1141" s="58">
        <v>0.39</v>
      </c>
      <c r="I1141" s="2">
        <v>1.1000000000000001</v>
      </c>
      <c r="J1141" s="58" t="s">
        <v>772</v>
      </c>
      <c r="K1141" s="58"/>
      <c r="L1141" s="58"/>
      <c r="M1141" s="58">
        <v>83688234</v>
      </c>
      <c r="N1141" s="2"/>
    </row>
    <row r="1142" spans="1:14" ht="10.8" customHeight="1" x14ac:dyDescent="0.3">
      <c r="B1142" s="58"/>
      <c r="C1142" s="58"/>
      <c r="D1142" s="58"/>
      <c r="E1142" s="58"/>
      <c r="F1142" s="58"/>
      <c r="G1142" s="58"/>
      <c r="H1142" s="58"/>
      <c r="I1142" s="2" t="s">
        <v>61</v>
      </c>
      <c r="J1142" s="58"/>
      <c r="K1142" s="58"/>
      <c r="L1142" s="58"/>
      <c r="M1142" s="58"/>
      <c r="N1142" s="2"/>
    </row>
    <row r="1143" spans="1:14" ht="18" customHeight="1" x14ac:dyDescent="0.3">
      <c r="B1143" s="58" t="s">
        <v>68</v>
      </c>
      <c r="C1143" s="58" t="s">
        <v>434</v>
      </c>
      <c r="D1143" s="58">
        <v>5010044002958</v>
      </c>
      <c r="E1143" s="58">
        <v>2</v>
      </c>
      <c r="F1143" s="58" t="s">
        <v>59</v>
      </c>
      <c r="G1143" s="58">
        <v>0.32</v>
      </c>
      <c r="H1143" s="58">
        <v>0.65</v>
      </c>
      <c r="I1143" s="2">
        <v>1.45</v>
      </c>
      <c r="J1143" s="58" t="s">
        <v>918</v>
      </c>
      <c r="K1143" s="58"/>
      <c r="L1143" s="58"/>
      <c r="M1143" s="58">
        <v>63961413</v>
      </c>
      <c r="N1143" s="2"/>
    </row>
    <row r="1144" spans="1:14" ht="10.8" customHeight="1" x14ac:dyDescent="0.3">
      <c r="B1144" s="58"/>
      <c r="C1144" s="58"/>
      <c r="D1144" s="58"/>
      <c r="E1144" s="58"/>
      <c r="F1144" s="58"/>
      <c r="G1144" s="58"/>
      <c r="H1144" s="58"/>
      <c r="I1144" s="2" t="s">
        <v>61</v>
      </c>
      <c r="J1144" s="58"/>
      <c r="K1144" s="58"/>
      <c r="L1144" s="58"/>
      <c r="M1144" s="58"/>
      <c r="N1144" s="2"/>
    </row>
    <row r="1145" spans="1:14" ht="18" customHeight="1" x14ac:dyDescent="0.3">
      <c r="B1145" s="58" t="s">
        <v>68</v>
      </c>
      <c r="C1145" s="58" t="s">
        <v>363</v>
      </c>
      <c r="D1145" s="58">
        <v>5054269805581</v>
      </c>
      <c r="E1145" s="58">
        <v>1</v>
      </c>
      <c r="F1145" s="58" t="s">
        <v>59</v>
      </c>
      <c r="G1145" s="58">
        <v>0.37</v>
      </c>
      <c r="H1145" s="58">
        <v>0.37</v>
      </c>
      <c r="I1145" s="2">
        <v>0.65</v>
      </c>
      <c r="J1145" s="58" t="s">
        <v>865</v>
      </c>
      <c r="K1145" s="58"/>
      <c r="L1145" s="58"/>
      <c r="M1145" s="58">
        <v>79800972</v>
      </c>
      <c r="N1145" s="2"/>
    </row>
    <row r="1146" spans="1:14" ht="10.8" customHeight="1" x14ac:dyDescent="0.3">
      <c r="B1146" s="58"/>
      <c r="C1146" s="58"/>
      <c r="D1146" s="58"/>
      <c r="E1146" s="58"/>
      <c r="F1146" s="58"/>
      <c r="G1146" s="58"/>
      <c r="H1146" s="58"/>
      <c r="I1146" s="2" t="s">
        <v>61</v>
      </c>
      <c r="J1146" s="58"/>
      <c r="K1146" s="58"/>
      <c r="L1146" s="58"/>
      <c r="M1146" s="58"/>
      <c r="N1146" s="2"/>
    </row>
    <row r="1147" spans="1:14" ht="10.8" customHeight="1" x14ac:dyDescent="0.3">
      <c r="B1147" s="58" t="s">
        <v>68</v>
      </c>
      <c r="C1147" s="58" t="s">
        <v>295</v>
      </c>
      <c r="D1147" s="58">
        <v>5010003000339</v>
      </c>
      <c r="E1147" s="58">
        <v>1</v>
      </c>
      <c r="F1147" s="58" t="s">
        <v>59</v>
      </c>
      <c r="G1147" s="58">
        <v>0.81</v>
      </c>
      <c r="H1147" s="58">
        <v>0.81</v>
      </c>
      <c r="I1147" s="2">
        <v>1.39</v>
      </c>
      <c r="J1147" s="58" t="s">
        <v>842</v>
      </c>
      <c r="K1147" s="58"/>
      <c r="L1147" s="58"/>
      <c r="M1147" s="58">
        <v>50994601</v>
      </c>
      <c r="N1147" s="2"/>
    </row>
    <row r="1148" spans="1:14" ht="10.8" customHeight="1" x14ac:dyDescent="0.3">
      <c r="B1148" s="58"/>
      <c r="C1148" s="58"/>
      <c r="D1148" s="58"/>
      <c r="E1148" s="58"/>
      <c r="F1148" s="58"/>
      <c r="G1148" s="58"/>
      <c r="H1148" s="58"/>
      <c r="I1148" s="2" t="s">
        <v>61</v>
      </c>
      <c r="J1148" s="58"/>
      <c r="K1148" s="58"/>
      <c r="L1148" s="58"/>
      <c r="M1148" s="58"/>
      <c r="N1148" s="2"/>
    </row>
    <row r="1149" spans="1:14" ht="18" customHeight="1" x14ac:dyDescent="0.3">
      <c r="B1149" s="58" t="s">
        <v>68</v>
      </c>
      <c r="C1149" s="58" t="s">
        <v>540</v>
      </c>
      <c r="D1149" s="58">
        <v>5057967370382</v>
      </c>
      <c r="E1149" s="58">
        <v>5</v>
      </c>
      <c r="F1149" s="58" t="s">
        <v>59</v>
      </c>
      <c r="G1149" s="58">
        <v>0.19</v>
      </c>
      <c r="H1149" s="58">
        <v>0.94</v>
      </c>
      <c r="I1149" s="2">
        <v>2.2000000000000002</v>
      </c>
      <c r="J1149" s="58" t="s">
        <v>1001</v>
      </c>
      <c r="K1149" s="58"/>
      <c r="L1149" s="58"/>
      <c r="M1149" s="58">
        <v>86561419</v>
      </c>
      <c r="N1149" s="2"/>
    </row>
    <row r="1150" spans="1:14" ht="10.8" customHeight="1" x14ac:dyDescent="0.3">
      <c r="B1150" s="58"/>
      <c r="C1150" s="58"/>
      <c r="D1150" s="58"/>
      <c r="E1150" s="58"/>
      <c r="F1150" s="58"/>
      <c r="G1150" s="58"/>
      <c r="H1150" s="58"/>
      <c r="I1150" s="2" t="s">
        <v>61</v>
      </c>
      <c r="J1150" s="58"/>
      <c r="K1150" s="58"/>
      <c r="L1150" s="58"/>
      <c r="M1150" s="58"/>
      <c r="N1150" s="2"/>
    </row>
    <row r="1151" spans="1:14" ht="18" customHeight="1" x14ac:dyDescent="0.3">
      <c r="B1151" s="58" t="s">
        <v>68</v>
      </c>
      <c r="C1151" s="58" t="s">
        <v>143</v>
      </c>
      <c r="D1151" s="58">
        <v>5057967395088</v>
      </c>
      <c r="E1151" s="58">
        <v>1</v>
      </c>
      <c r="F1151" s="58" t="s">
        <v>59</v>
      </c>
      <c r="G1151" s="58">
        <v>0.46</v>
      </c>
      <c r="H1151" s="58">
        <v>0.46</v>
      </c>
      <c r="I1151" s="2">
        <v>2.1</v>
      </c>
      <c r="J1151" s="58" t="s">
        <v>770</v>
      </c>
      <c r="K1151" s="58"/>
      <c r="L1151" s="58"/>
      <c r="M1151" s="58">
        <v>86583952</v>
      </c>
      <c r="N1151" s="2"/>
    </row>
    <row r="1152" spans="1:14" ht="10.8" customHeight="1" x14ac:dyDescent="0.3">
      <c r="B1152" s="58"/>
      <c r="C1152" s="58"/>
      <c r="D1152" s="58"/>
      <c r="E1152" s="58"/>
      <c r="F1152" s="58"/>
      <c r="G1152" s="58"/>
      <c r="H1152" s="58"/>
      <c r="I1152" s="2" t="s">
        <v>61</v>
      </c>
      <c r="J1152" s="58"/>
      <c r="K1152" s="58"/>
      <c r="L1152" s="58"/>
      <c r="M1152" s="58"/>
      <c r="N1152" s="2"/>
    </row>
    <row r="1153" spans="2:14" ht="18" customHeight="1" x14ac:dyDescent="0.3">
      <c r="B1153" s="58" t="s">
        <v>68</v>
      </c>
      <c r="C1153" s="58" t="s">
        <v>314</v>
      </c>
      <c r="D1153" s="58">
        <v>5054269805611</v>
      </c>
      <c r="E1153" s="58">
        <v>7</v>
      </c>
      <c r="F1153" s="58" t="s">
        <v>59</v>
      </c>
      <c r="G1153" s="58">
        <v>0.38</v>
      </c>
      <c r="H1153" s="58">
        <v>2.68</v>
      </c>
      <c r="I1153" s="2">
        <v>0.55000000000000004</v>
      </c>
      <c r="J1153" s="58" t="s">
        <v>1002</v>
      </c>
      <c r="K1153" s="58"/>
      <c r="L1153" s="58"/>
      <c r="M1153" s="58">
        <v>79801003</v>
      </c>
      <c r="N1153" s="2"/>
    </row>
    <row r="1154" spans="2:14" ht="10.8" customHeight="1" x14ac:dyDescent="0.3">
      <c r="B1154" s="58"/>
      <c r="C1154" s="58"/>
      <c r="D1154" s="58"/>
      <c r="E1154" s="58"/>
      <c r="F1154" s="58"/>
      <c r="G1154" s="58"/>
      <c r="H1154" s="58"/>
      <c r="I1154" s="2" t="s">
        <v>61</v>
      </c>
      <c r="J1154" s="58"/>
      <c r="K1154" s="58"/>
      <c r="L1154" s="58"/>
      <c r="M1154" s="58"/>
      <c r="N1154" s="2"/>
    </row>
    <row r="1155" spans="2:14" ht="18" customHeight="1" x14ac:dyDescent="0.3">
      <c r="B1155" s="58" t="s">
        <v>68</v>
      </c>
      <c r="C1155" s="58" t="s">
        <v>285</v>
      </c>
      <c r="D1155" s="58">
        <v>5059512103636</v>
      </c>
      <c r="E1155" s="58">
        <v>3</v>
      </c>
      <c r="F1155" s="58" t="s">
        <v>59</v>
      </c>
      <c r="G1155" s="58">
        <v>0.21</v>
      </c>
      <c r="H1155" s="58">
        <v>0.64</v>
      </c>
      <c r="I1155" s="2">
        <v>1.1000000000000001</v>
      </c>
      <c r="J1155" s="58" t="s">
        <v>826</v>
      </c>
      <c r="K1155" s="58"/>
      <c r="L1155" s="58"/>
      <c r="M1155" s="58">
        <v>87891424</v>
      </c>
      <c r="N1155" s="2"/>
    </row>
    <row r="1156" spans="2:14" ht="10.8" customHeight="1" x14ac:dyDescent="0.3">
      <c r="B1156" s="58"/>
      <c r="C1156" s="58"/>
      <c r="D1156" s="58"/>
      <c r="E1156" s="58"/>
      <c r="F1156" s="58"/>
      <c r="G1156" s="58"/>
      <c r="H1156" s="58"/>
      <c r="I1156" s="2" t="s">
        <v>61</v>
      </c>
      <c r="J1156" s="58"/>
      <c r="K1156" s="58"/>
      <c r="L1156" s="58"/>
      <c r="M1156" s="58"/>
      <c r="N1156" s="2"/>
    </row>
    <row r="1157" spans="2:14" ht="18" customHeight="1" x14ac:dyDescent="0.3">
      <c r="B1157" s="58" t="s">
        <v>68</v>
      </c>
      <c r="C1157" s="58" t="s">
        <v>484</v>
      </c>
      <c r="D1157" s="58">
        <v>5057753931735</v>
      </c>
      <c r="E1157" s="58">
        <v>1</v>
      </c>
      <c r="F1157" s="58" t="s">
        <v>59</v>
      </c>
      <c r="G1157" s="58">
        <v>0.42</v>
      </c>
      <c r="H1157" s="58">
        <v>0.42</v>
      </c>
      <c r="I1157" s="2">
        <v>1.1000000000000001</v>
      </c>
      <c r="J1157" s="58" t="s">
        <v>728</v>
      </c>
      <c r="K1157" s="58"/>
      <c r="L1157" s="58"/>
      <c r="M1157" s="58">
        <v>87743226</v>
      </c>
      <c r="N1157" s="2"/>
    </row>
    <row r="1158" spans="2:14" ht="10.8" customHeight="1" x14ac:dyDescent="0.3">
      <c r="B1158" s="58"/>
      <c r="C1158" s="58"/>
      <c r="D1158" s="58"/>
      <c r="E1158" s="58"/>
      <c r="F1158" s="58"/>
      <c r="G1158" s="58"/>
      <c r="H1158" s="58"/>
      <c r="I1158" s="2" t="s">
        <v>61</v>
      </c>
      <c r="J1158" s="58"/>
      <c r="K1158" s="58"/>
      <c r="L1158" s="58"/>
      <c r="M1158" s="58"/>
      <c r="N1158" s="2"/>
    </row>
    <row r="1159" spans="2:14" ht="18" customHeight="1" x14ac:dyDescent="0.3">
      <c r="B1159" s="58" t="s">
        <v>83</v>
      </c>
      <c r="C1159" s="58" t="s">
        <v>524</v>
      </c>
      <c r="D1159" s="58">
        <v>5052003557963</v>
      </c>
      <c r="E1159" s="58">
        <v>1</v>
      </c>
      <c r="F1159" s="58" t="s">
        <v>59</v>
      </c>
      <c r="G1159" s="58">
        <v>0.65</v>
      </c>
      <c r="H1159" s="58">
        <v>0.65</v>
      </c>
      <c r="I1159" s="2">
        <v>1.8</v>
      </c>
      <c r="J1159" s="58" t="s">
        <v>774</v>
      </c>
      <c r="K1159" s="58"/>
      <c r="L1159" s="58"/>
      <c r="M1159" s="58">
        <v>64627516</v>
      </c>
      <c r="N1159" s="2"/>
    </row>
    <row r="1160" spans="2:14" ht="10.8" customHeight="1" x14ac:dyDescent="0.3">
      <c r="B1160" s="58"/>
      <c r="C1160" s="58"/>
      <c r="D1160" s="58"/>
      <c r="E1160" s="58"/>
      <c r="F1160" s="58"/>
      <c r="G1160" s="58"/>
      <c r="H1160" s="58"/>
      <c r="I1160" s="2" t="s">
        <v>61</v>
      </c>
      <c r="J1160" s="58"/>
      <c r="K1160" s="58"/>
      <c r="L1160" s="58"/>
      <c r="M1160" s="58"/>
      <c r="N1160" s="2"/>
    </row>
    <row r="1161" spans="2:14" ht="18" customHeight="1" x14ac:dyDescent="0.3">
      <c r="B1161" s="58" t="s">
        <v>83</v>
      </c>
      <c r="C1161" s="58" t="s">
        <v>372</v>
      </c>
      <c r="D1161" s="58">
        <v>5057753904296</v>
      </c>
      <c r="E1161" s="58">
        <v>4</v>
      </c>
      <c r="F1161" s="58" t="s">
        <v>59</v>
      </c>
      <c r="G1161" s="58">
        <v>0.97</v>
      </c>
      <c r="H1161" s="58">
        <v>3.87</v>
      </c>
      <c r="I1161" s="2">
        <v>5.2</v>
      </c>
      <c r="J1161" s="58" t="s">
        <v>781</v>
      </c>
      <c r="K1161" s="58"/>
      <c r="L1161" s="58"/>
      <c r="M1161" s="58">
        <v>87588830</v>
      </c>
      <c r="N1161" s="2"/>
    </row>
    <row r="1162" spans="2:14" ht="10.8" customHeight="1" x14ac:dyDescent="0.3">
      <c r="B1162" s="58"/>
      <c r="C1162" s="58"/>
      <c r="D1162" s="58"/>
      <c r="E1162" s="58"/>
      <c r="F1162" s="58"/>
      <c r="G1162" s="58"/>
      <c r="H1162" s="58"/>
      <c r="I1162" s="2" t="s">
        <v>61</v>
      </c>
      <c r="J1162" s="58"/>
      <c r="K1162" s="58"/>
      <c r="L1162" s="58"/>
      <c r="M1162" s="58"/>
      <c r="N1162" s="2"/>
    </row>
    <row r="1163" spans="2:14" ht="18" customHeight="1" x14ac:dyDescent="0.3">
      <c r="B1163" s="58" t="s">
        <v>83</v>
      </c>
      <c r="C1163" s="58" t="s">
        <v>469</v>
      </c>
      <c r="D1163" s="58">
        <v>5052320986828</v>
      </c>
      <c r="E1163" s="58">
        <v>2</v>
      </c>
      <c r="F1163" s="58" t="s">
        <v>59</v>
      </c>
      <c r="G1163" s="58">
        <v>0.4</v>
      </c>
      <c r="H1163" s="58">
        <v>0.8</v>
      </c>
      <c r="I1163" s="2">
        <v>2.15</v>
      </c>
      <c r="J1163" s="58" t="s">
        <v>724</v>
      </c>
      <c r="K1163" s="58"/>
      <c r="L1163" s="58"/>
      <c r="M1163" s="58">
        <v>55723218</v>
      </c>
      <c r="N1163" s="2"/>
    </row>
    <row r="1164" spans="2:14" ht="10.8" customHeight="1" x14ac:dyDescent="0.3">
      <c r="B1164" s="58"/>
      <c r="C1164" s="58"/>
      <c r="D1164" s="58"/>
      <c r="E1164" s="58"/>
      <c r="F1164" s="58"/>
      <c r="G1164" s="58"/>
      <c r="H1164" s="58"/>
      <c r="I1164" s="2" t="s">
        <v>61</v>
      </c>
      <c r="J1164" s="58"/>
      <c r="K1164" s="58"/>
      <c r="L1164" s="58"/>
      <c r="M1164" s="58"/>
      <c r="N1164" s="2"/>
    </row>
    <row r="1165" spans="2:14" ht="18" customHeight="1" x14ac:dyDescent="0.3">
      <c r="B1165" s="58" t="s">
        <v>83</v>
      </c>
      <c r="C1165" s="58" t="s">
        <v>130</v>
      </c>
      <c r="D1165" s="58">
        <v>5051898591489</v>
      </c>
      <c r="E1165" s="58">
        <v>1</v>
      </c>
      <c r="F1165" s="58" t="s">
        <v>59</v>
      </c>
      <c r="G1165" s="58">
        <v>0.28000000000000003</v>
      </c>
      <c r="H1165" s="58">
        <v>0.28000000000000003</v>
      </c>
      <c r="I1165" s="2">
        <v>3.95</v>
      </c>
      <c r="J1165" s="58" t="s">
        <v>1003</v>
      </c>
      <c r="K1165" s="58"/>
      <c r="L1165" s="58"/>
      <c r="M1165" s="58">
        <v>52631176</v>
      </c>
      <c r="N1165" s="2"/>
    </row>
    <row r="1166" spans="2:14" ht="10.8" customHeight="1" x14ac:dyDescent="0.3">
      <c r="B1166" s="58"/>
      <c r="C1166" s="58"/>
      <c r="D1166" s="58"/>
      <c r="E1166" s="58"/>
      <c r="F1166" s="58"/>
      <c r="G1166" s="58"/>
      <c r="H1166" s="58"/>
      <c r="I1166" s="2" t="s">
        <v>61</v>
      </c>
      <c r="J1166" s="58"/>
      <c r="K1166" s="58"/>
      <c r="L1166" s="58"/>
      <c r="M1166" s="58"/>
      <c r="N1166" s="2"/>
    </row>
    <row r="1167" spans="2:14" ht="18" customHeight="1" x14ac:dyDescent="0.3">
      <c r="B1167" s="58" t="s">
        <v>83</v>
      </c>
      <c r="C1167" s="58" t="s">
        <v>534</v>
      </c>
      <c r="D1167" s="58">
        <v>5059697767913</v>
      </c>
      <c r="E1167" s="58">
        <v>1</v>
      </c>
      <c r="F1167" s="58" t="s">
        <v>59</v>
      </c>
      <c r="G1167" s="58">
        <v>0.42</v>
      </c>
      <c r="H1167" s="58">
        <v>0.42</v>
      </c>
      <c r="I1167" s="2">
        <v>1.65</v>
      </c>
      <c r="J1167" s="58" t="s">
        <v>863</v>
      </c>
      <c r="K1167" s="58"/>
      <c r="L1167" s="58"/>
      <c r="M1167" s="58">
        <v>90609083</v>
      </c>
      <c r="N1167" s="2"/>
    </row>
    <row r="1168" spans="2:14" ht="10.8" customHeight="1" x14ac:dyDescent="0.3">
      <c r="B1168" s="58"/>
      <c r="C1168" s="58"/>
      <c r="D1168" s="58"/>
      <c r="E1168" s="58"/>
      <c r="F1168" s="58"/>
      <c r="G1168" s="58"/>
      <c r="H1168" s="58"/>
      <c r="I1168" s="2" t="s">
        <v>61</v>
      </c>
      <c r="J1168" s="58"/>
      <c r="K1168" s="58"/>
      <c r="L1168" s="58"/>
      <c r="M1168" s="58"/>
      <c r="N1168" s="2"/>
    </row>
    <row r="1169" spans="2:14" ht="18" customHeight="1" x14ac:dyDescent="0.3">
      <c r="B1169" s="58" t="s">
        <v>83</v>
      </c>
      <c r="C1169" s="58" t="s">
        <v>88</v>
      </c>
      <c r="D1169" s="58">
        <v>5059697762635</v>
      </c>
      <c r="E1169" s="58">
        <v>3</v>
      </c>
      <c r="F1169" s="58" t="s">
        <v>59</v>
      </c>
      <c r="G1169" s="58">
        <v>0.25</v>
      </c>
      <c r="H1169" s="58">
        <v>0.76</v>
      </c>
      <c r="I1169" s="2">
        <v>2.15</v>
      </c>
      <c r="J1169" s="58" t="s">
        <v>722</v>
      </c>
      <c r="K1169" s="58"/>
      <c r="L1169" s="58"/>
      <c r="M1169" s="58">
        <v>92438068</v>
      </c>
      <c r="N1169" s="2"/>
    </row>
    <row r="1170" spans="2:14" ht="10.8" customHeight="1" x14ac:dyDescent="0.3">
      <c r="B1170" s="58"/>
      <c r="C1170" s="58"/>
      <c r="D1170" s="58"/>
      <c r="E1170" s="58"/>
      <c r="F1170" s="58"/>
      <c r="G1170" s="58"/>
      <c r="H1170" s="58"/>
      <c r="I1170" s="2" t="s">
        <v>61</v>
      </c>
      <c r="J1170" s="58"/>
      <c r="K1170" s="58"/>
      <c r="L1170" s="58"/>
      <c r="M1170" s="58"/>
      <c r="N1170" s="2"/>
    </row>
    <row r="1171" spans="2:14" ht="10.8" customHeight="1" x14ac:dyDescent="0.3">
      <c r="B1171" s="58" t="s">
        <v>83</v>
      </c>
      <c r="C1171" s="58" t="s">
        <v>476</v>
      </c>
      <c r="D1171" s="58">
        <v>3038536</v>
      </c>
      <c r="E1171" s="58">
        <v>1</v>
      </c>
      <c r="F1171" s="58" t="s">
        <v>59</v>
      </c>
      <c r="G1171" s="58">
        <v>0.2</v>
      </c>
      <c r="H1171" s="58">
        <v>0.2</v>
      </c>
      <c r="I1171" s="2">
        <v>2.75</v>
      </c>
      <c r="J1171" s="58" t="s">
        <v>845</v>
      </c>
      <c r="K1171" s="58"/>
      <c r="L1171" s="58"/>
      <c r="M1171" s="58">
        <v>56698597</v>
      </c>
      <c r="N1171" s="2"/>
    </row>
    <row r="1172" spans="2:14" ht="10.8" customHeight="1" x14ac:dyDescent="0.3">
      <c r="B1172" s="58"/>
      <c r="C1172" s="58"/>
      <c r="D1172" s="58"/>
      <c r="E1172" s="58"/>
      <c r="F1172" s="58"/>
      <c r="G1172" s="58"/>
      <c r="H1172" s="58"/>
      <c r="I1172" s="2" t="s">
        <v>61</v>
      </c>
      <c r="J1172" s="58"/>
      <c r="K1172" s="58"/>
      <c r="L1172" s="58"/>
      <c r="M1172" s="58"/>
      <c r="N1172" s="2"/>
    </row>
    <row r="1173" spans="2:14" ht="18" customHeight="1" x14ac:dyDescent="0.3">
      <c r="B1173" s="58" t="s">
        <v>83</v>
      </c>
      <c r="C1173" s="58" t="s">
        <v>155</v>
      </c>
      <c r="D1173" s="58">
        <v>5054269745610</v>
      </c>
      <c r="E1173" s="58">
        <v>4</v>
      </c>
      <c r="F1173" s="58" t="s">
        <v>59</v>
      </c>
      <c r="G1173" s="58">
        <v>0.39</v>
      </c>
      <c r="H1173" s="58">
        <v>1.56</v>
      </c>
      <c r="I1173" s="2">
        <v>4.5</v>
      </c>
      <c r="J1173" s="58" t="s">
        <v>781</v>
      </c>
      <c r="K1173" s="58"/>
      <c r="L1173" s="58"/>
      <c r="M1173" s="58">
        <v>79660952</v>
      </c>
      <c r="N1173" s="2"/>
    </row>
    <row r="1174" spans="2:14" ht="10.8" customHeight="1" x14ac:dyDescent="0.3">
      <c r="B1174" s="58"/>
      <c r="C1174" s="58"/>
      <c r="D1174" s="58"/>
      <c r="E1174" s="58"/>
      <c r="F1174" s="58"/>
      <c r="G1174" s="58"/>
      <c r="H1174" s="58"/>
      <c r="I1174" s="2" t="s">
        <v>61</v>
      </c>
      <c r="J1174" s="58"/>
      <c r="K1174" s="58"/>
      <c r="L1174" s="58"/>
      <c r="M1174" s="58"/>
      <c r="N1174" s="2"/>
    </row>
    <row r="1175" spans="2:14" ht="18" customHeight="1" x14ac:dyDescent="0.3">
      <c r="B1175" s="58" t="s">
        <v>83</v>
      </c>
      <c r="C1175" s="58" t="s">
        <v>836</v>
      </c>
      <c r="D1175" s="58">
        <v>5059697721335</v>
      </c>
      <c r="E1175" s="58">
        <v>1</v>
      </c>
      <c r="F1175" s="58" t="s">
        <v>59</v>
      </c>
      <c r="G1175" s="58">
        <v>0.49</v>
      </c>
      <c r="H1175" s="58">
        <v>0.49</v>
      </c>
      <c r="I1175" s="2">
        <v>5.2</v>
      </c>
      <c r="J1175" s="58" t="s">
        <v>712</v>
      </c>
      <c r="K1175" s="58"/>
      <c r="L1175" s="58"/>
      <c r="M1175" s="58">
        <v>92007014</v>
      </c>
      <c r="N1175" s="2"/>
    </row>
    <row r="1176" spans="2:14" ht="10.8" customHeight="1" x14ac:dyDescent="0.3">
      <c r="B1176" s="58"/>
      <c r="C1176" s="58"/>
      <c r="D1176" s="58"/>
      <c r="E1176" s="58"/>
      <c r="F1176" s="58"/>
      <c r="G1176" s="58"/>
      <c r="H1176" s="58"/>
      <c r="I1176" s="2" t="s">
        <v>61</v>
      </c>
      <c r="J1176" s="58"/>
      <c r="K1176" s="58"/>
      <c r="L1176" s="58"/>
      <c r="M1176" s="58"/>
      <c r="N1176" s="2"/>
    </row>
    <row r="1177" spans="2:14" ht="18" customHeight="1" x14ac:dyDescent="0.3">
      <c r="B1177" s="58" t="s">
        <v>83</v>
      </c>
      <c r="C1177" s="58" t="s">
        <v>813</v>
      </c>
      <c r="D1177" s="58">
        <v>5050179325812</v>
      </c>
      <c r="E1177" s="58">
        <v>2</v>
      </c>
      <c r="F1177" s="58" t="s">
        <v>59</v>
      </c>
      <c r="G1177" s="58">
        <v>0.38</v>
      </c>
      <c r="H1177" s="58">
        <v>0.76</v>
      </c>
      <c r="I1177" s="2">
        <v>2.2000000000000002</v>
      </c>
      <c r="J1177" s="58" t="s">
        <v>786</v>
      </c>
      <c r="K1177" s="58"/>
      <c r="L1177" s="58"/>
      <c r="M1177" s="58">
        <v>56508708</v>
      </c>
      <c r="N1177" s="2"/>
    </row>
    <row r="1178" spans="2:14" ht="10.8" customHeight="1" x14ac:dyDescent="0.3">
      <c r="B1178" s="58"/>
      <c r="C1178" s="58"/>
      <c r="D1178" s="58"/>
      <c r="E1178" s="58"/>
      <c r="F1178" s="58"/>
      <c r="G1178" s="58"/>
      <c r="H1178" s="58"/>
      <c r="I1178" s="2" t="s">
        <v>61</v>
      </c>
      <c r="J1178" s="58"/>
      <c r="K1178" s="58"/>
      <c r="L1178" s="58"/>
      <c r="M1178" s="58"/>
      <c r="N1178" s="2"/>
    </row>
    <row r="1179" spans="2:14" ht="18" customHeight="1" x14ac:dyDescent="0.3">
      <c r="B1179" s="58" t="s">
        <v>83</v>
      </c>
      <c r="C1179" s="58" t="s">
        <v>1004</v>
      </c>
      <c r="D1179" s="58">
        <v>5052004603010</v>
      </c>
      <c r="E1179" s="58">
        <v>2</v>
      </c>
      <c r="F1179" s="58" t="s">
        <v>59</v>
      </c>
      <c r="G1179" s="58">
        <v>0.44</v>
      </c>
      <c r="H1179" s="58">
        <v>0.88</v>
      </c>
      <c r="I1179" s="2">
        <v>4.5</v>
      </c>
      <c r="J1179" s="58" t="s">
        <v>779</v>
      </c>
      <c r="K1179" s="58"/>
      <c r="L1179" s="58"/>
      <c r="M1179" s="58">
        <v>65342930</v>
      </c>
      <c r="N1179" s="2"/>
    </row>
    <row r="1180" spans="2:14" ht="10.8" customHeight="1" x14ac:dyDescent="0.3">
      <c r="B1180" s="58"/>
      <c r="C1180" s="58"/>
      <c r="D1180" s="58"/>
      <c r="E1180" s="58"/>
      <c r="F1180" s="58"/>
      <c r="G1180" s="58"/>
      <c r="H1180" s="58"/>
      <c r="I1180" s="2" t="s">
        <v>61</v>
      </c>
      <c r="J1180" s="58"/>
      <c r="K1180" s="58"/>
      <c r="L1180" s="58"/>
      <c r="M1180" s="58"/>
      <c r="N1180" s="2"/>
    </row>
    <row r="1181" spans="2:14" ht="10.8" customHeight="1" x14ac:dyDescent="0.3">
      <c r="B1181" s="58" t="s">
        <v>83</v>
      </c>
      <c r="C1181" s="58" t="s">
        <v>551</v>
      </c>
      <c r="D1181" s="58">
        <v>3061572</v>
      </c>
      <c r="E1181" s="58">
        <v>3</v>
      </c>
      <c r="F1181" s="58" t="s">
        <v>59</v>
      </c>
      <c r="G1181" s="58">
        <v>0.19</v>
      </c>
      <c r="H1181" s="58">
        <v>0.56999999999999995</v>
      </c>
      <c r="I1181" s="2">
        <v>3</v>
      </c>
      <c r="J1181" s="58" t="s">
        <v>881</v>
      </c>
      <c r="K1181" s="58"/>
      <c r="L1181" s="58"/>
      <c r="M1181" s="58">
        <v>66869606</v>
      </c>
      <c r="N1181" s="2"/>
    </row>
    <row r="1182" spans="2:14" ht="10.8" customHeight="1" x14ac:dyDescent="0.3">
      <c r="B1182" s="58"/>
      <c r="C1182" s="58"/>
      <c r="D1182" s="58"/>
      <c r="E1182" s="58"/>
      <c r="F1182" s="58"/>
      <c r="G1182" s="58"/>
      <c r="H1182" s="58"/>
      <c r="I1182" s="2" t="s">
        <v>61</v>
      </c>
      <c r="J1182" s="58"/>
      <c r="K1182" s="58"/>
      <c r="L1182" s="58"/>
      <c r="M1182" s="58"/>
      <c r="N1182" s="2"/>
    </row>
    <row r="1183" spans="2:14" ht="18" customHeight="1" x14ac:dyDescent="0.3">
      <c r="B1183" s="58" t="s">
        <v>83</v>
      </c>
      <c r="C1183" s="58" t="s">
        <v>308</v>
      </c>
      <c r="D1183" s="58">
        <v>5057753894634</v>
      </c>
      <c r="E1183" s="58">
        <v>1</v>
      </c>
      <c r="F1183" s="58" t="s">
        <v>59</v>
      </c>
      <c r="G1183" s="58">
        <v>0.27</v>
      </c>
      <c r="H1183" s="58">
        <v>0.27</v>
      </c>
      <c r="I1183" s="2">
        <v>3.25</v>
      </c>
      <c r="J1183" s="58" t="s">
        <v>795</v>
      </c>
      <c r="K1183" s="58"/>
      <c r="L1183" s="58"/>
      <c r="M1183" s="58">
        <v>87898405</v>
      </c>
      <c r="N1183" s="2"/>
    </row>
    <row r="1184" spans="2:14" ht="10.8" customHeight="1" x14ac:dyDescent="0.3">
      <c r="B1184" s="58"/>
      <c r="C1184" s="58"/>
      <c r="D1184" s="58"/>
      <c r="E1184" s="58"/>
      <c r="F1184" s="58"/>
      <c r="G1184" s="58"/>
      <c r="H1184" s="58"/>
      <c r="I1184" s="2" t="s">
        <v>61</v>
      </c>
      <c r="J1184" s="58"/>
      <c r="K1184" s="58"/>
      <c r="L1184" s="58"/>
      <c r="M1184" s="58"/>
      <c r="N1184" s="2"/>
    </row>
    <row r="1185" spans="2:14" ht="10.8" customHeight="1" x14ac:dyDescent="0.3">
      <c r="B1185" s="58" t="s">
        <v>83</v>
      </c>
      <c r="C1185" s="58" t="s">
        <v>232</v>
      </c>
      <c r="D1185" s="58">
        <v>3038550</v>
      </c>
      <c r="E1185" s="58">
        <v>1</v>
      </c>
      <c r="F1185" s="58" t="s">
        <v>59</v>
      </c>
      <c r="G1185" s="58">
        <v>0.18</v>
      </c>
      <c r="H1185" s="58">
        <v>0.18</v>
      </c>
      <c r="I1185" s="2">
        <v>2.75</v>
      </c>
      <c r="J1185" s="58" t="s">
        <v>845</v>
      </c>
      <c r="K1185" s="58"/>
      <c r="L1185" s="58"/>
      <c r="M1185" s="58">
        <v>56698614</v>
      </c>
      <c r="N1185" s="2"/>
    </row>
    <row r="1186" spans="2:14" ht="10.8" customHeight="1" x14ac:dyDescent="0.3">
      <c r="B1186" s="58"/>
      <c r="C1186" s="58"/>
      <c r="D1186" s="58"/>
      <c r="E1186" s="58"/>
      <c r="F1186" s="58"/>
      <c r="G1186" s="58"/>
      <c r="H1186" s="58"/>
      <c r="I1186" s="2" t="s">
        <v>61</v>
      </c>
      <c r="J1186" s="58"/>
      <c r="K1186" s="58"/>
      <c r="L1186" s="58"/>
      <c r="M1186" s="58"/>
      <c r="N1186" s="2"/>
    </row>
    <row r="1187" spans="2:14" ht="10.8" customHeight="1" x14ac:dyDescent="0.3">
      <c r="B1187" s="58" t="s">
        <v>83</v>
      </c>
      <c r="C1187" s="58" t="s">
        <v>306</v>
      </c>
      <c r="D1187" s="58">
        <v>3275764</v>
      </c>
      <c r="E1187" s="58">
        <v>2</v>
      </c>
      <c r="F1187" s="58" t="s">
        <v>59</v>
      </c>
      <c r="G1187" s="58">
        <v>0.26</v>
      </c>
      <c r="H1187" s="58">
        <v>0.52</v>
      </c>
      <c r="I1187" s="2">
        <v>3.25</v>
      </c>
      <c r="J1187" s="58" t="s">
        <v>772</v>
      </c>
      <c r="K1187" s="58"/>
      <c r="L1187" s="58"/>
      <c r="M1187" s="58">
        <v>83176546</v>
      </c>
      <c r="N1187" s="2"/>
    </row>
    <row r="1188" spans="2:14" ht="10.8" customHeight="1" x14ac:dyDescent="0.3">
      <c r="B1188" s="58"/>
      <c r="C1188" s="58"/>
      <c r="D1188" s="58"/>
      <c r="E1188" s="58"/>
      <c r="F1188" s="58"/>
      <c r="G1188" s="58"/>
      <c r="H1188" s="58"/>
      <c r="I1188" s="2" t="s">
        <v>61</v>
      </c>
      <c r="J1188" s="58"/>
      <c r="K1188" s="58"/>
      <c r="L1188" s="58"/>
      <c r="M1188" s="58"/>
      <c r="N1188" s="2"/>
    </row>
    <row r="1189" spans="2:14" ht="10.8" customHeight="1" x14ac:dyDescent="0.3">
      <c r="B1189" s="58" t="s">
        <v>57</v>
      </c>
      <c r="C1189" s="58" t="s">
        <v>529</v>
      </c>
      <c r="D1189" s="58">
        <v>3243381</v>
      </c>
      <c r="E1189" s="58">
        <v>1</v>
      </c>
      <c r="F1189" s="58" t="s">
        <v>59</v>
      </c>
      <c r="G1189" s="58">
        <v>0.37</v>
      </c>
      <c r="H1189" s="58">
        <v>0.37</v>
      </c>
      <c r="I1189" s="2">
        <v>1.5</v>
      </c>
      <c r="J1189" s="58" t="s">
        <v>773</v>
      </c>
      <c r="K1189" s="58"/>
      <c r="L1189" s="58"/>
      <c r="M1189" s="58">
        <v>59063105</v>
      </c>
      <c r="N1189" s="2"/>
    </row>
    <row r="1190" spans="2:14" ht="10.8" customHeight="1" x14ac:dyDescent="0.3">
      <c r="B1190" s="58"/>
      <c r="C1190" s="58"/>
      <c r="D1190" s="58"/>
      <c r="E1190" s="58"/>
      <c r="F1190" s="58"/>
      <c r="G1190" s="58"/>
      <c r="H1190" s="58"/>
      <c r="I1190" s="2" t="s">
        <v>61</v>
      </c>
      <c r="J1190" s="58"/>
      <c r="K1190" s="58"/>
      <c r="L1190" s="58"/>
      <c r="M1190" s="58"/>
      <c r="N1190" s="2"/>
    </row>
    <row r="1191" spans="2:14" ht="10.8" customHeight="1" x14ac:dyDescent="0.3">
      <c r="B1191" s="58" t="s">
        <v>57</v>
      </c>
      <c r="C1191" s="58" t="s">
        <v>940</v>
      </c>
      <c r="D1191" s="58">
        <v>10066133</v>
      </c>
      <c r="E1191" s="58">
        <v>1</v>
      </c>
      <c r="F1191" s="58" t="s">
        <v>59</v>
      </c>
      <c r="G1191" s="58">
        <v>0.53</v>
      </c>
      <c r="H1191" s="58">
        <v>0.53</v>
      </c>
      <c r="I1191" s="2">
        <v>2.2000000000000002</v>
      </c>
      <c r="J1191" s="58" t="s">
        <v>726</v>
      </c>
      <c r="K1191" s="58"/>
      <c r="L1191" s="58"/>
      <c r="M1191" s="58">
        <v>57756130</v>
      </c>
      <c r="N1191" s="2"/>
    </row>
    <row r="1192" spans="2:14" ht="10.8" customHeight="1" x14ac:dyDescent="0.3">
      <c r="B1192" s="58"/>
      <c r="C1192" s="58"/>
      <c r="D1192" s="58"/>
      <c r="E1192" s="58"/>
      <c r="F1192" s="58"/>
      <c r="G1192" s="58"/>
      <c r="H1192" s="58"/>
      <c r="I1192" s="2" t="s">
        <v>61</v>
      </c>
      <c r="J1192" s="58"/>
      <c r="K1192" s="58"/>
      <c r="L1192" s="58"/>
      <c r="M1192" s="58"/>
      <c r="N1192" s="2"/>
    </row>
    <row r="1193" spans="2:14" ht="10.8" customHeight="1" x14ac:dyDescent="0.3">
      <c r="B1193" s="58" t="s">
        <v>57</v>
      </c>
      <c r="C1193" s="58" t="s">
        <v>439</v>
      </c>
      <c r="D1193" s="58">
        <v>10056547</v>
      </c>
      <c r="E1193" s="58">
        <v>6</v>
      </c>
      <c r="F1193" s="58" t="s">
        <v>59</v>
      </c>
      <c r="G1193" s="58">
        <v>0.31</v>
      </c>
      <c r="H1193" s="58">
        <v>1.85</v>
      </c>
      <c r="I1193" s="2">
        <v>0.9</v>
      </c>
      <c r="J1193" s="58" t="s">
        <v>975</v>
      </c>
      <c r="K1193" s="58"/>
      <c r="L1193" s="58"/>
      <c r="M1193" s="58">
        <v>57477477</v>
      </c>
      <c r="N1193" s="2"/>
    </row>
    <row r="1194" spans="2:14" ht="10.8" customHeight="1" x14ac:dyDescent="0.3">
      <c r="B1194" s="58"/>
      <c r="C1194" s="58"/>
      <c r="D1194" s="58"/>
      <c r="E1194" s="58"/>
      <c r="F1194" s="58"/>
      <c r="G1194" s="58"/>
      <c r="H1194" s="58"/>
      <c r="I1194" s="2" t="s">
        <v>61</v>
      </c>
      <c r="J1194" s="58"/>
      <c r="K1194" s="58"/>
      <c r="L1194" s="58"/>
      <c r="M1194" s="58"/>
      <c r="N1194" s="2"/>
    </row>
    <row r="1195" spans="2:14" ht="10.8" customHeight="1" x14ac:dyDescent="0.3">
      <c r="B1195" s="58" t="s">
        <v>57</v>
      </c>
      <c r="C1195" s="58" t="s">
        <v>342</v>
      </c>
      <c r="D1195" s="58">
        <v>3340080</v>
      </c>
      <c r="E1195" s="58">
        <v>1</v>
      </c>
      <c r="F1195" s="58" t="s">
        <v>59</v>
      </c>
      <c r="G1195" s="58">
        <v>0.27</v>
      </c>
      <c r="H1195" s="58">
        <v>0.27</v>
      </c>
      <c r="I1195" s="2">
        <v>2.35</v>
      </c>
      <c r="J1195" s="58" t="s">
        <v>899</v>
      </c>
      <c r="K1195" s="58"/>
      <c r="L1195" s="58"/>
      <c r="M1195" s="58">
        <v>86330808</v>
      </c>
      <c r="N1195" s="2"/>
    </row>
    <row r="1196" spans="2:14" ht="10.8" customHeight="1" x14ac:dyDescent="0.3">
      <c r="B1196" s="58"/>
      <c r="C1196" s="58"/>
      <c r="D1196" s="58"/>
      <c r="E1196" s="58"/>
      <c r="F1196" s="58"/>
      <c r="G1196" s="58"/>
      <c r="H1196" s="58"/>
      <c r="I1196" s="2" t="s">
        <v>61</v>
      </c>
      <c r="J1196" s="58"/>
      <c r="K1196" s="58"/>
      <c r="L1196" s="58"/>
      <c r="M1196" s="58"/>
      <c r="N1196" s="2"/>
    </row>
    <row r="1197" spans="2:14" ht="10.8" customHeight="1" x14ac:dyDescent="0.3">
      <c r="B1197" s="58" t="s">
        <v>57</v>
      </c>
      <c r="C1197" s="58" t="s">
        <v>343</v>
      </c>
      <c r="D1197" s="58">
        <v>3267158</v>
      </c>
      <c r="E1197" s="58">
        <v>4</v>
      </c>
      <c r="F1197" s="58" t="s">
        <v>59</v>
      </c>
      <c r="G1197" s="58">
        <v>0.16</v>
      </c>
      <c r="H1197" s="58">
        <v>0.63</v>
      </c>
      <c r="I1197" s="2">
        <v>1.1499999999999999</v>
      </c>
      <c r="J1197" s="58" t="s">
        <v>720</v>
      </c>
      <c r="K1197" s="58"/>
      <c r="L1197" s="58"/>
      <c r="M1197" s="58">
        <v>81117350</v>
      </c>
      <c r="N1197" s="2"/>
    </row>
    <row r="1198" spans="2:14" ht="10.8" customHeight="1" x14ac:dyDescent="0.3">
      <c r="B1198" s="58"/>
      <c r="C1198" s="58"/>
      <c r="D1198" s="58"/>
      <c r="E1198" s="58"/>
      <c r="F1198" s="58"/>
      <c r="G1198" s="58"/>
      <c r="H1198" s="58"/>
      <c r="I1198" s="2" t="s">
        <v>61</v>
      </c>
      <c r="J1198" s="58"/>
      <c r="K1198" s="58"/>
      <c r="L1198" s="58"/>
      <c r="M1198" s="58"/>
      <c r="N1198" s="2"/>
    </row>
    <row r="1199" spans="2:14" ht="10.8" customHeight="1" x14ac:dyDescent="0.3">
      <c r="B1199" s="58" t="s">
        <v>57</v>
      </c>
      <c r="C1199" s="58" t="s">
        <v>176</v>
      </c>
      <c r="D1199" s="58">
        <v>3268681</v>
      </c>
      <c r="E1199" s="58">
        <v>2</v>
      </c>
      <c r="F1199" s="58" t="s">
        <v>59</v>
      </c>
      <c r="G1199" s="58">
        <v>0.01</v>
      </c>
      <c r="H1199" s="58">
        <v>0.03</v>
      </c>
      <c r="I1199" s="2">
        <v>0.75</v>
      </c>
      <c r="J1199" s="58" t="s">
        <v>773</v>
      </c>
      <c r="K1199" s="58"/>
      <c r="L1199" s="58"/>
      <c r="M1199" s="58">
        <v>81203743</v>
      </c>
      <c r="N1199" s="2"/>
    </row>
    <row r="1200" spans="2:14" ht="10.8" customHeight="1" x14ac:dyDescent="0.3">
      <c r="B1200" s="58"/>
      <c r="C1200" s="58"/>
      <c r="D1200" s="58"/>
      <c r="E1200" s="58"/>
      <c r="F1200" s="58"/>
      <c r="G1200" s="58"/>
      <c r="H1200" s="58"/>
      <c r="I1200" s="2" t="s">
        <v>61</v>
      </c>
      <c r="J1200" s="58"/>
      <c r="K1200" s="58"/>
      <c r="L1200" s="58"/>
      <c r="M1200" s="58"/>
      <c r="N1200" s="2"/>
    </row>
    <row r="1201" spans="2:14" ht="10.8" customHeight="1" x14ac:dyDescent="0.3">
      <c r="B1201" s="58" t="s">
        <v>57</v>
      </c>
      <c r="C1201" s="58" t="s">
        <v>163</v>
      </c>
      <c r="D1201" s="58">
        <v>3276525</v>
      </c>
      <c r="E1201" s="58">
        <v>1</v>
      </c>
      <c r="F1201" s="58" t="s">
        <v>59</v>
      </c>
      <c r="G1201" s="58">
        <v>0.23</v>
      </c>
      <c r="H1201" s="58">
        <v>0.23</v>
      </c>
      <c r="I1201" s="2">
        <v>1.1499999999999999</v>
      </c>
      <c r="J1201" s="58" t="s">
        <v>789</v>
      </c>
      <c r="K1201" s="58"/>
      <c r="L1201" s="58"/>
      <c r="M1201" s="58">
        <v>83278011</v>
      </c>
      <c r="N1201" s="2"/>
    </row>
    <row r="1202" spans="2:14" ht="10.8" customHeight="1" x14ac:dyDescent="0.3">
      <c r="B1202" s="58"/>
      <c r="C1202" s="58"/>
      <c r="D1202" s="58"/>
      <c r="E1202" s="58"/>
      <c r="F1202" s="58"/>
      <c r="G1202" s="58"/>
      <c r="H1202" s="58"/>
      <c r="I1202" s="2" t="s">
        <v>61</v>
      </c>
      <c r="J1202" s="58"/>
      <c r="K1202" s="58"/>
      <c r="L1202" s="58"/>
      <c r="M1202" s="58"/>
      <c r="N1202" s="2"/>
    </row>
    <row r="1203" spans="2:14" ht="10.8" customHeight="1" x14ac:dyDescent="0.3">
      <c r="B1203" s="58" t="s">
        <v>57</v>
      </c>
      <c r="C1203" s="58" t="s">
        <v>302</v>
      </c>
      <c r="D1203" s="58">
        <v>3286784</v>
      </c>
      <c r="E1203" s="58">
        <v>2</v>
      </c>
      <c r="F1203" s="58" t="s">
        <v>59</v>
      </c>
      <c r="G1203" s="58">
        <v>0.31</v>
      </c>
      <c r="H1203" s="58">
        <v>0.62</v>
      </c>
      <c r="I1203" s="2">
        <v>1.25</v>
      </c>
      <c r="J1203" s="58" t="s">
        <v>766</v>
      </c>
      <c r="K1203" s="58"/>
      <c r="L1203" s="58"/>
      <c r="M1203" s="58">
        <v>85557686</v>
      </c>
      <c r="N1203" s="2"/>
    </row>
    <row r="1204" spans="2:14" ht="10.8" customHeight="1" x14ac:dyDescent="0.3">
      <c r="B1204" s="58"/>
      <c r="C1204" s="58"/>
      <c r="D1204" s="58"/>
      <c r="E1204" s="58"/>
      <c r="F1204" s="58"/>
      <c r="G1204" s="58"/>
      <c r="H1204" s="58"/>
      <c r="I1204" s="2" t="s">
        <v>61</v>
      </c>
      <c r="J1204" s="58"/>
      <c r="K1204" s="58"/>
      <c r="L1204" s="58"/>
      <c r="M1204" s="58"/>
      <c r="N1204" s="2"/>
    </row>
    <row r="1205" spans="2:14" ht="10.8" customHeight="1" x14ac:dyDescent="0.3">
      <c r="B1205" s="58" t="s">
        <v>57</v>
      </c>
      <c r="C1205" s="58" t="s">
        <v>1005</v>
      </c>
      <c r="D1205" s="58">
        <v>10086414</v>
      </c>
      <c r="E1205" s="58">
        <v>2</v>
      </c>
      <c r="F1205" s="58" t="s">
        <v>59</v>
      </c>
      <c r="G1205" s="58">
        <v>0.15</v>
      </c>
      <c r="H1205" s="58">
        <v>0.3</v>
      </c>
      <c r="I1205" s="2">
        <v>0.8</v>
      </c>
      <c r="J1205" s="58" t="s">
        <v>773</v>
      </c>
      <c r="K1205" s="58"/>
      <c r="L1205" s="58"/>
      <c r="M1205" s="58">
        <v>62984497</v>
      </c>
      <c r="N1205" s="2"/>
    </row>
    <row r="1206" spans="2:14" ht="10.8" customHeight="1" x14ac:dyDescent="0.3">
      <c r="B1206" s="58"/>
      <c r="C1206" s="58"/>
      <c r="D1206" s="58"/>
      <c r="E1206" s="58"/>
      <c r="F1206" s="58"/>
      <c r="G1206" s="58"/>
      <c r="H1206" s="58"/>
      <c r="I1206" s="2" t="s">
        <v>61</v>
      </c>
      <c r="J1206" s="58"/>
      <c r="K1206" s="58"/>
      <c r="L1206" s="58"/>
      <c r="M1206" s="58"/>
      <c r="N1206" s="2"/>
    </row>
    <row r="1207" spans="2:14" ht="10.8" customHeight="1" x14ac:dyDescent="0.3">
      <c r="B1207" s="58" t="s">
        <v>57</v>
      </c>
      <c r="C1207" s="58" t="s">
        <v>379</v>
      </c>
      <c r="D1207" s="58">
        <v>3274743</v>
      </c>
      <c r="E1207" s="58">
        <v>3</v>
      </c>
      <c r="F1207" s="58" t="s">
        <v>59</v>
      </c>
      <c r="G1207" s="58">
        <v>0.47</v>
      </c>
      <c r="H1207" s="58">
        <v>1.41</v>
      </c>
      <c r="I1207" s="2">
        <v>1.6</v>
      </c>
      <c r="J1207" s="58" t="s">
        <v>873</v>
      </c>
      <c r="K1207" s="58"/>
      <c r="L1207" s="58"/>
      <c r="M1207" s="58">
        <v>82873074</v>
      </c>
      <c r="N1207" s="2"/>
    </row>
    <row r="1208" spans="2:14" ht="10.8" customHeight="1" x14ac:dyDescent="0.3">
      <c r="B1208" s="58"/>
      <c r="C1208" s="58"/>
      <c r="D1208" s="58"/>
      <c r="E1208" s="58"/>
      <c r="F1208" s="58"/>
      <c r="G1208" s="58"/>
      <c r="H1208" s="58"/>
      <c r="I1208" s="2" t="s">
        <v>61</v>
      </c>
      <c r="J1208" s="58"/>
      <c r="K1208" s="58"/>
      <c r="L1208" s="58"/>
      <c r="M1208" s="58"/>
      <c r="N1208" s="2"/>
    </row>
    <row r="1209" spans="2:14" ht="10.8" customHeight="1" x14ac:dyDescent="0.3">
      <c r="B1209" s="58" t="s">
        <v>57</v>
      </c>
      <c r="C1209" s="58" t="s">
        <v>471</v>
      </c>
      <c r="D1209" s="58">
        <v>3041444</v>
      </c>
      <c r="E1209" s="58">
        <v>2</v>
      </c>
      <c r="F1209" s="58" t="s">
        <v>59</v>
      </c>
      <c r="G1209" s="58">
        <v>0.63</v>
      </c>
      <c r="H1209" s="58">
        <v>1.27</v>
      </c>
      <c r="I1209" s="2">
        <v>1.1000000000000001</v>
      </c>
      <c r="J1209" s="58" t="s">
        <v>726</v>
      </c>
      <c r="K1209" s="58"/>
      <c r="L1209" s="58"/>
      <c r="M1209" s="58">
        <v>57433316</v>
      </c>
      <c r="N1209" s="2"/>
    </row>
    <row r="1210" spans="2:14" ht="10.8" customHeight="1" x14ac:dyDescent="0.3">
      <c r="B1210" s="58"/>
      <c r="C1210" s="58"/>
      <c r="D1210" s="58"/>
      <c r="E1210" s="58"/>
      <c r="F1210" s="58"/>
      <c r="G1210" s="58"/>
      <c r="H1210" s="58"/>
      <c r="I1210" s="2" t="s">
        <v>61</v>
      </c>
      <c r="J1210" s="58"/>
      <c r="K1210" s="58"/>
      <c r="L1210" s="58"/>
      <c r="M1210" s="58"/>
      <c r="N1210" s="2"/>
    </row>
    <row r="1211" spans="2:14" ht="10.8" customHeight="1" x14ac:dyDescent="0.3">
      <c r="B1211" s="58" t="s">
        <v>57</v>
      </c>
      <c r="C1211" s="58" t="s">
        <v>412</v>
      </c>
      <c r="D1211" s="58">
        <v>10050927</v>
      </c>
      <c r="E1211" s="58">
        <v>1</v>
      </c>
      <c r="F1211" s="58" t="s">
        <v>59</v>
      </c>
      <c r="G1211" s="58">
        <v>0.42</v>
      </c>
      <c r="H1211" s="58">
        <v>0.42</v>
      </c>
      <c r="I1211" s="2">
        <v>1.5</v>
      </c>
      <c r="J1211" s="58" t="s">
        <v>773</v>
      </c>
      <c r="K1211" s="58"/>
      <c r="L1211" s="58"/>
      <c r="M1211" s="58">
        <v>57448760</v>
      </c>
      <c r="N1211" s="2"/>
    </row>
    <row r="1212" spans="2:14" ht="10.8" customHeight="1" x14ac:dyDescent="0.3">
      <c r="B1212" s="58"/>
      <c r="C1212" s="58"/>
      <c r="D1212" s="58"/>
      <c r="E1212" s="58"/>
      <c r="F1212" s="58"/>
      <c r="G1212" s="58"/>
      <c r="H1212" s="58"/>
      <c r="I1212" s="2" t="s">
        <v>61</v>
      </c>
      <c r="J1212" s="58"/>
      <c r="K1212" s="58"/>
      <c r="L1212" s="58"/>
      <c r="M1212" s="58"/>
      <c r="N1212" s="2"/>
    </row>
    <row r="1213" spans="2:14" ht="18" customHeight="1" x14ac:dyDescent="0.3">
      <c r="B1213" s="58" t="s">
        <v>57</v>
      </c>
      <c r="C1213" s="58" t="s">
        <v>97</v>
      </c>
      <c r="D1213" s="58">
        <v>3471319</v>
      </c>
      <c r="E1213" s="58">
        <v>1</v>
      </c>
      <c r="F1213" s="58" t="s">
        <v>59</v>
      </c>
      <c r="G1213" s="58">
        <v>0.32</v>
      </c>
      <c r="H1213" s="58">
        <v>0.32</v>
      </c>
      <c r="I1213" s="2">
        <v>1.7</v>
      </c>
      <c r="J1213" s="58" t="s">
        <v>773</v>
      </c>
      <c r="K1213" s="58"/>
      <c r="L1213" s="58"/>
      <c r="M1213" s="58">
        <v>91826428</v>
      </c>
      <c r="N1213" s="2"/>
    </row>
    <row r="1214" spans="2:14" ht="10.8" customHeight="1" x14ac:dyDescent="0.3">
      <c r="B1214" s="58"/>
      <c r="C1214" s="58"/>
      <c r="D1214" s="58"/>
      <c r="E1214" s="58"/>
      <c r="F1214" s="58"/>
      <c r="G1214" s="58"/>
      <c r="H1214" s="58"/>
      <c r="I1214" s="2" t="s">
        <v>61</v>
      </c>
      <c r="J1214" s="58"/>
      <c r="K1214" s="58"/>
      <c r="L1214" s="58"/>
      <c r="M1214" s="58"/>
      <c r="N1214" s="2"/>
    </row>
    <row r="1215" spans="2:14" ht="10.8" customHeight="1" x14ac:dyDescent="0.3">
      <c r="B1215" s="58" t="s">
        <v>57</v>
      </c>
      <c r="C1215" s="58" t="s">
        <v>345</v>
      </c>
      <c r="D1215" s="58">
        <v>10001004</v>
      </c>
      <c r="E1215" s="58">
        <v>3</v>
      </c>
      <c r="F1215" s="58" t="s">
        <v>59</v>
      </c>
      <c r="G1215" s="58">
        <v>0.22</v>
      </c>
      <c r="H1215" s="58">
        <v>0.66</v>
      </c>
      <c r="I1215" s="2">
        <v>2.35</v>
      </c>
      <c r="J1215" s="58" t="s">
        <v>956</v>
      </c>
      <c r="K1215" s="58"/>
      <c r="L1215" s="58"/>
      <c r="M1215" s="58">
        <v>57757054</v>
      </c>
      <c r="N1215" s="2"/>
    </row>
    <row r="1216" spans="2:14" ht="10.8" customHeight="1" x14ac:dyDescent="0.3">
      <c r="B1216" s="58"/>
      <c r="C1216" s="58"/>
      <c r="D1216" s="58"/>
      <c r="E1216" s="58"/>
      <c r="F1216" s="58"/>
      <c r="G1216" s="58"/>
      <c r="H1216" s="58"/>
      <c r="I1216" s="2" t="s">
        <v>61</v>
      </c>
      <c r="J1216" s="58"/>
      <c r="K1216" s="58"/>
      <c r="L1216" s="58"/>
      <c r="M1216" s="58"/>
      <c r="N1216" s="2"/>
    </row>
    <row r="1217" spans="1:14" ht="10.8" customHeight="1" x14ac:dyDescent="0.3">
      <c r="B1217" s="58" t="s">
        <v>57</v>
      </c>
      <c r="C1217" s="58" t="s">
        <v>116</v>
      </c>
      <c r="D1217" s="58">
        <v>3272657</v>
      </c>
      <c r="E1217" s="58">
        <v>2</v>
      </c>
      <c r="F1217" s="58" t="s">
        <v>59</v>
      </c>
      <c r="G1217" s="58">
        <v>0.53</v>
      </c>
      <c r="H1217" s="58">
        <v>1.07</v>
      </c>
      <c r="I1217" s="2">
        <v>0.45</v>
      </c>
      <c r="J1217" s="58" t="s">
        <v>793</v>
      </c>
      <c r="K1217" s="58"/>
      <c r="L1217" s="58"/>
      <c r="M1217" s="58">
        <v>82150132</v>
      </c>
      <c r="N1217" s="2"/>
    </row>
    <row r="1218" spans="1:14" ht="10.8" customHeight="1" x14ac:dyDescent="0.3">
      <c r="B1218" s="58"/>
      <c r="C1218" s="58"/>
      <c r="D1218" s="58"/>
      <c r="E1218" s="58"/>
      <c r="F1218" s="58"/>
      <c r="G1218" s="58"/>
      <c r="H1218" s="58"/>
      <c r="I1218" s="2" t="s">
        <v>61</v>
      </c>
      <c r="J1218" s="58"/>
      <c r="K1218" s="58"/>
      <c r="L1218" s="58"/>
      <c r="M1218" s="58"/>
      <c r="N1218" s="2"/>
    </row>
    <row r="1219" spans="1:14" ht="10.8" customHeight="1" x14ac:dyDescent="0.3">
      <c r="B1219" s="58" t="s">
        <v>57</v>
      </c>
      <c r="C1219" s="58" t="s">
        <v>556</v>
      </c>
      <c r="D1219" s="58">
        <v>3259412</v>
      </c>
      <c r="E1219" s="58">
        <v>3</v>
      </c>
      <c r="F1219" s="58" t="s">
        <v>59</v>
      </c>
      <c r="G1219" s="58">
        <v>0.05</v>
      </c>
      <c r="H1219" s="58">
        <v>0.15</v>
      </c>
      <c r="I1219" s="2">
        <v>1.5</v>
      </c>
      <c r="J1219" s="58" t="s">
        <v>853</v>
      </c>
      <c r="K1219" s="58"/>
      <c r="L1219" s="58"/>
      <c r="M1219" s="58">
        <v>78796891</v>
      </c>
      <c r="N1219" s="2"/>
    </row>
    <row r="1220" spans="1:14" ht="10.8" customHeight="1" x14ac:dyDescent="0.3">
      <c r="B1220" s="58"/>
      <c r="C1220" s="58"/>
      <c r="D1220" s="58"/>
      <c r="E1220" s="58"/>
      <c r="F1220" s="58"/>
      <c r="G1220" s="58"/>
      <c r="H1220" s="58"/>
      <c r="I1220" s="2" t="s">
        <v>61</v>
      </c>
      <c r="J1220" s="58"/>
      <c r="K1220" s="58"/>
      <c r="L1220" s="58"/>
      <c r="M1220" s="58"/>
      <c r="N1220" s="2"/>
    </row>
    <row r="1221" spans="1:14" ht="18" customHeight="1" x14ac:dyDescent="0.3">
      <c r="A1221" s="3">
        <v>45466</v>
      </c>
      <c r="B1221" s="58" t="s">
        <v>68</v>
      </c>
      <c r="C1221" s="58" t="s">
        <v>336</v>
      </c>
      <c r="D1221" s="58">
        <v>5059512727047</v>
      </c>
      <c r="E1221" s="58">
        <v>5</v>
      </c>
      <c r="F1221" s="58" t="s">
        <v>59</v>
      </c>
      <c r="G1221" s="58">
        <v>0.34</v>
      </c>
      <c r="H1221" s="58">
        <v>1.69</v>
      </c>
      <c r="I1221" s="2">
        <v>2.1</v>
      </c>
      <c r="J1221" s="58" t="s">
        <v>1006</v>
      </c>
      <c r="K1221" s="58"/>
      <c r="L1221" s="58"/>
      <c r="M1221" s="58">
        <v>89450206</v>
      </c>
      <c r="N1221" s="2"/>
    </row>
    <row r="1222" spans="1:14" ht="10.8" customHeight="1" x14ac:dyDescent="0.3">
      <c r="B1222" s="58"/>
      <c r="C1222" s="58"/>
      <c r="D1222" s="58"/>
      <c r="E1222" s="58"/>
      <c r="F1222" s="58"/>
      <c r="G1222" s="58"/>
      <c r="H1222" s="58"/>
      <c r="I1222" s="2" t="s">
        <v>61</v>
      </c>
      <c r="J1222" s="58"/>
      <c r="K1222" s="58"/>
      <c r="L1222" s="58"/>
      <c r="M1222" s="58"/>
      <c r="N1222" s="2"/>
    </row>
    <row r="1223" spans="1:14" ht="10.8" customHeight="1" x14ac:dyDescent="0.3">
      <c r="B1223" s="58" t="s">
        <v>68</v>
      </c>
      <c r="C1223" s="58" t="s">
        <v>333</v>
      </c>
      <c r="D1223" s="58">
        <v>5010003064744</v>
      </c>
      <c r="E1223" s="58">
        <v>3</v>
      </c>
      <c r="F1223" s="58" t="s">
        <v>59</v>
      </c>
      <c r="G1223" s="58">
        <v>0.81</v>
      </c>
      <c r="H1223" s="58">
        <v>2.42</v>
      </c>
      <c r="I1223" s="2">
        <v>1.85</v>
      </c>
      <c r="J1223" s="58" t="s">
        <v>941</v>
      </c>
      <c r="K1223" s="58"/>
      <c r="L1223" s="58"/>
      <c r="M1223" s="58">
        <v>72367199</v>
      </c>
      <c r="N1223" s="2"/>
    </row>
    <row r="1224" spans="1:14" ht="10.8" customHeight="1" x14ac:dyDescent="0.3">
      <c r="B1224" s="58"/>
      <c r="C1224" s="58"/>
      <c r="D1224" s="58"/>
      <c r="E1224" s="58"/>
      <c r="F1224" s="58"/>
      <c r="G1224" s="58"/>
      <c r="H1224" s="58"/>
      <c r="I1224" s="2" t="s">
        <v>61</v>
      </c>
      <c r="J1224" s="58"/>
      <c r="K1224" s="58"/>
      <c r="L1224" s="58"/>
      <c r="M1224" s="58"/>
      <c r="N1224" s="2"/>
    </row>
    <row r="1225" spans="1:14" ht="18" customHeight="1" x14ac:dyDescent="0.3">
      <c r="B1225" s="58" t="s">
        <v>68</v>
      </c>
      <c r="C1225" s="58" t="s">
        <v>172</v>
      </c>
      <c r="D1225" s="58">
        <v>5010044010137</v>
      </c>
      <c r="E1225" s="58">
        <v>1</v>
      </c>
      <c r="F1225" s="58" t="s">
        <v>59</v>
      </c>
      <c r="G1225" s="58">
        <v>0.25</v>
      </c>
      <c r="H1225" s="58">
        <v>0.25</v>
      </c>
      <c r="I1225" s="2">
        <v>1.1499999999999999</v>
      </c>
      <c r="J1225" s="58" t="s">
        <v>718</v>
      </c>
      <c r="K1225" s="58"/>
      <c r="L1225" s="58"/>
      <c r="M1225" s="58">
        <v>91782951</v>
      </c>
      <c r="N1225" s="2"/>
    </row>
    <row r="1226" spans="1:14" ht="10.8" customHeight="1" x14ac:dyDescent="0.3">
      <c r="B1226" s="58"/>
      <c r="C1226" s="58"/>
      <c r="D1226" s="58"/>
      <c r="E1226" s="58"/>
      <c r="F1226" s="58"/>
      <c r="G1226" s="58"/>
      <c r="H1226" s="58"/>
      <c r="I1226" s="2" t="s">
        <v>61</v>
      </c>
      <c r="J1226" s="58"/>
      <c r="K1226" s="58"/>
      <c r="L1226" s="58"/>
      <c r="M1226" s="58"/>
      <c r="N1226" s="2"/>
    </row>
    <row r="1227" spans="1:14" ht="18" customHeight="1" x14ac:dyDescent="0.3">
      <c r="B1227" s="58" t="s">
        <v>68</v>
      </c>
      <c r="C1227" s="58" t="s">
        <v>785</v>
      </c>
      <c r="D1227" s="58">
        <v>5010044009124</v>
      </c>
      <c r="E1227" s="58">
        <v>2</v>
      </c>
      <c r="F1227" s="58" t="s">
        <v>59</v>
      </c>
      <c r="G1227" s="58">
        <v>0.83</v>
      </c>
      <c r="H1227" s="58">
        <v>1.65</v>
      </c>
      <c r="I1227" s="2">
        <v>2</v>
      </c>
      <c r="J1227" s="58" t="s">
        <v>952</v>
      </c>
      <c r="K1227" s="58"/>
      <c r="L1227" s="58"/>
      <c r="M1227" s="58">
        <v>87740650</v>
      </c>
      <c r="N1227" s="2"/>
    </row>
    <row r="1228" spans="1:14" ht="10.8" customHeight="1" x14ac:dyDescent="0.3">
      <c r="B1228" s="58"/>
      <c r="C1228" s="58"/>
      <c r="D1228" s="58"/>
      <c r="E1228" s="58"/>
      <c r="F1228" s="58"/>
      <c r="G1228" s="58"/>
      <c r="H1228" s="58"/>
      <c r="I1228" s="2" t="s">
        <v>61</v>
      </c>
      <c r="J1228" s="58"/>
      <c r="K1228" s="58"/>
      <c r="L1228" s="58"/>
      <c r="M1228" s="58"/>
      <c r="N1228" s="2"/>
    </row>
    <row r="1229" spans="1:14" ht="18" customHeight="1" x14ac:dyDescent="0.3">
      <c r="B1229" s="58" t="s">
        <v>68</v>
      </c>
      <c r="C1229" s="58" t="s">
        <v>970</v>
      </c>
      <c r="D1229" s="58">
        <v>5010044000251</v>
      </c>
      <c r="E1229" s="58">
        <v>2</v>
      </c>
      <c r="F1229" s="58" t="s">
        <v>59</v>
      </c>
      <c r="G1229" s="58">
        <v>0.81</v>
      </c>
      <c r="H1229" s="58">
        <v>1.62</v>
      </c>
      <c r="I1229" s="2">
        <v>1.35</v>
      </c>
      <c r="J1229" s="58" t="s">
        <v>858</v>
      </c>
      <c r="K1229" s="58"/>
      <c r="L1229" s="58"/>
      <c r="M1229" s="58">
        <v>50606884</v>
      </c>
      <c r="N1229" s="2"/>
    </row>
    <row r="1230" spans="1:14" ht="10.8" customHeight="1" x14ac:dyDescent="0.3">
      <c r="B1230" s="58"/>
      <c r="C1230" s="58"/>
      <c r="D1230" s="58"/>
      <c r="E1230" s="58"/>
      <c r="F1230" s="58"/>
      <c r="G1230" s="58"/>
      <c r="H1230" s="58"/>
      <c r="I1230" s="2" t="s">
        <v>61</v>
      </c>
      <c r="J1230" s="58"/>
      <c r="K1230" s="58"/>
      <c r="L1230" s="58"/>
      <c r="M1230" s="58"/>
      <c r="N1230" s="2"/>
    </row>
    <row r="1231" spans="1:14" ht="18" customHeight="1" x14ac:dyDescent="0.3">
      <c r="B1231" s="58" t="s">
        <v>83</v>
      </c>
      <c r="C1231" s="58" t="s">
        <v>499</v>
      </c>
      <c r="D1231" s="58">
        <v>5050179761979</v>
      </c>
      <c r="E1231" s="58">
        <v>7</v>
      </c>
      <c r="F1231" s="58" t="s">
        <v>59</v>
      </c>
      <c r="G1231" s="58">
        <v>1.2</v>
      </c>
      <c r="H1231" s="58">
        <v>8.39</v>
      </c>
      <c r="I1231" s="2">
        <v>1.8</v>
      </c>
      <c r="J1231" s="58" t="s">
        <v>890</v>
      </c>
      <c r="K1231" s="58"/>
      <c r="L1231" s="58"/>
      <c r="M1231" s="58">
        <v>55595524</v>
      </c>
      <c r="N1231" s="2"/>
    </row>
    <row r="1232" spans="1:14" ht="10.8" customHeight="1" x14ac:dyDescent="0.3">
      <c r="B1232" s="58"/>
      <c r="C1232" s="58"/>
      <c r="D1232" s="58"/>
      <c r="E1232" s="58"/>
      <c r="F1232" s="58"/>
      <c r="G1232" s="58"/>
      <c r="H1232" s="58"/>
      <c r="I1232" s="2" t="s">
        <v>61</v>
      </c>
      <c r="J1232" s="58"/>
      <c r="K1232" s="58"/>
      <c r="L1232" s="58"/>
      <c r="M1232" s="58"/>
      <c r="N1232" s="2"/>
    </row>
    <row r="1233" spans="2:14" ht="18" customHeight="1" x14ac:dyDescent="0.3">
      <c r="B1233" s="58" t="s">
        <v>83</v>
      </c>
      <c r="C1233" s="58" t="s">
        <v>507</v>
      </c>
      <c r="D1233" s="58">
        <v>5057967620920</v>
      </c>
      <c r="E1233" s="58">
        <v>12</v>
      </c>
      <c r="F1233" s="58" t="s">
        <v>59</v>
      </c>
      <c r="G1233" s="58">
        <v>0.14000000000000001</v>
      </c>
      <c r="H1233" s="58">
        <v>1.62</v>
      </c>
      <c r="I1233" s="2">
        <v>1.45</v>
      </c>
      <c r="J1233" s="58" t="s">
        <v>1007</v>
      </c>
      <c r="K1233" s="58"/>
      <c r="L1233" s="58"/>
      <c r="M1233" s="58">
        <v>86776897</v>
      </c>
      <c r="N1233" s="2"/>
    </row>
    <row r="1234" spans="2:14" ht="10.8" customHeight="1" x14ac:dyDescent="0.3">
      <c r="B1234" s="58"/>
      <c r="C1234" s="58"/>
      <c r="D1234" s="58"/>
      <c r="E1234" s="58"/>
      <c r="F1234" s="58"/>
      <c r="G1234" s="58"/>
      <c r="H1234" s="58"/>
      <c r="I1234" s="2" t="s">
        <v>61</v>
      </c>
      <c r="J1234" s="58"/>
      <c r="K1234" s="58"/>
      <c r="L1234" s="58"/>
      <c r="M1234" s="58"/>
      <c r="N1234" s="2"/>
    </row>
    <row r="1235" spans="2:14" ht="18" customHeight="1" x14ac:dyDescent="0.3">
      <c r="B1235" s="58" t="s">
        <v>83</v>
      </c>
      <c r="C1235" s="58" t="s">
        <v>505</v>
      </c>
      <c r="D1235" s="58">
        <v>5022240016103</v>
      </c>
      <c r="E1235" s="58">
        <v>1</v>
      </c>
      <c r="F1235" s="58" t="s">
        <v>59</v>
      </c>
      <c r="G1235" s="58">
        <v>0.14000000000000001</v>
      </c>
      <c r="H1235" s="58">
        <v>0.14000000000000001</v>
      </c>
      <c r="I1235" s="2">
        <v>2.5</v>
      </c>
      <c r="J1235" s="58" t="s">
        <v>918</v>
      </c>
      <c r="K1235" s="58"/>
      <c r="L1235" s="58"/>
      <c r="M1235" s="58">
        <v>92264336</v>
      </c>
      <c r="N1235" s="2"/>
    </row>
    <row r="1236" spans="2:14" ht="10.8" customHeight="1" x14ac:dyDescent="0.3">
      <c r="B1236" s="58"/>
      <c r="C1236" s="58"/>
      <c r="D1236" s="58"/>
      <c r="E1236" s="58"/>
      <c r="F1236" s="58"/>
      <c r="G1236" s="58"/>
      <c r="H1236" s="58"/>
      <c r="I1236" s="2" t="s">
        <v>61</v>
      </c>
      <c r="J1236" s="58"/>
      <c r="K1236" s="58"/>
      <c r="L1236" s="58"/>
      <c r="M1236" s="58"/>
      <c r="N1236" s="2"/>
    </row>
    <row r="1237" spans="2:14" ht="18" customHeight="1" x14ac:dyDescent="0.3">
      <c r="B1237" s="58" t="s">
        <v>83</v>
      </c>
      <c r="C1237" s="58" t="s">
        <v>450</v>
      </c>
      <c r="D1237" s="58">
        <v>5010718306702</v>
      </c>
      <c r="E1237" s="58">
        <v>1</v>
      </c>
      <c r="F1237" s="58" t="s">
        <v>59</v>
      </c>
      <c r="G1237" s="58">
        <v>0.18</v>
      </c>
      <c r="H1237" s="58">
        <v>0.18</v>
      </c>
      <c r="I1237" s="2">
        <v>1.95</v>
      </c>
      <c r="J1237" s="58" t="s">
        <v>726</v>
      </c>
      <c r="K1237" s="58"/>
      <c r="L1237" s="58"/>
      <c r="M1237" s="58">
        <v>50337447</v>
      </c>
      <c r="N1237" s="2"/>
    </row>
    <row r="1238" spans="2:14" ht="10.8" customHeight="1" x14ac:dyDescent="0.3">
      <c r="B1238" s="58"/>
      <c r="C1238" s="58"/>
      <c r="D1238" s="58"/>
      <c r="E1238" s="58"/>
      <c r="F1238" s="58"/>
      <c r="G1238" s="58"/>
      <c r="H1238" s="58"/>
      <c r="I1238" s="2" t="s">
        <v>61</v>
      </c>
      <c r="J1238" s="58"/>
      <c r="K1238" s="58"/>
      <c r="L1238" s="58"/>
      <c r="M1238" s="58"/>
      <c r="N1238" s="2"/>
    </row>
    <row r="1239" spans="2:14" ht="18" customHeight="1" x14ac:dyDescent="0.3">
      <c r="B1239" s="58" t="s">
        <v>83</v>
      </c>
      <c r="C1239" s="58" t="s">
        <v>383</v>
      </c>
      <c r="D1239" s="58">
        <v>5054269155624</v>
      </c>
      <c r="E1239" s="58">
        <v>1</v>
      </c>
      <c r="F1239" s="58" t="s">
        <v>59</v>
      </c>
      <c r="G1239" s="58">
        <v>0.7</v>
      </c>
      <c r="H1239" s="58">
        <v>0.7</v>
      </c>
      <c r="I1239" s="2">
        <v>2.2999999999999998</v>
      </c>
      <c r="J1239" s="58" t="s">
        <v>766</v>
      </c>
      <c r="K1239" s="58"/>
      <c r="L1239" s="58"/>
      <c r="M1239" s="58">
        <v>78939199</v>
      </c>
      <c r="N1239" s="2"/>
    </row>
    <row r="1240" spans="2:14" ht="10.8" customHeight="1" x14ac:dyDescent="0.3">
      <c r="B1240" s="58"/>
      <c r="C1240" s="58"/>
      <c r="D1240" s="58"/>
      <c r="E1240" s="58"/>
      <c r="F1240" s="58"/>
      <c r="G1240" s="58"/>
      <c r="H1240" s="58"/>
      <c r="I1240" s="2" t="s">
        <v>61</v>
      </c>
      <c r="J1240" s="58"/>
      <c r="K1240" s="58"/>
      <c r="L1240" s="58"/>
      <c r="M1240" s="58"/>
      <c r="N1240" s="2"/>
    </row>
    <row r="1241" spans="2:14" ht="18" customHeight="1" x14ac:dyDescent="0.3">
      <c r="B1241" s="58" t="s">
        <v>83</v>
      </c>
      <c r="C1241" s="58" t="s">
        <v>456</v>
      </c>
      <c r="D1241" s="58">
        <v>5057008920361</v>
      </c>
      <c r="E1241" s="58">
        <v>1</v>
      </c>
      <c r="F1241" s="58" t="s">
        <v>59</v>
      </c>
      <c r="G1241" s="58">
        <v>0.21</v>
      </c>
      <c r="H1241" s="58">
        <v>0.21</v>
      </c>
      <c r="I1241" s="2">
        <v>3.75</v>
      </c>
      <c r="J1241" s="58" t="s">
        <v>949</v>
      </c>
      <c r="K1241" s="58"/>
      <c r="L1241" s="58"/>
      <c r="M1241" s="58">
        <v>56454120</v>
      </c>
      <c r="N1241" s="2"/>
    </row>
    <row r="1242" spans="2:14" ht="10.8" customHeight="1" x14ac:dyDescent="0.3">
      <c r="B1242" s="58"/>
      <c r="C1242" s="58"/>
      <c r="D1242" s="58"/>
      <c r="E1242" s="58"/>
      <c r="F1242" s="58"/>
      <c r="G1242" s="58"/>
      <c r="H1242" s="58"/>
      <c r="I1242" s="2" t="s">
        <v>61</v>
      </c>
      <c r="J1242" s="58"/>
      <c r="K1242" s="58"/>
      <c r="L1242" s="58"/>
      <c r="M1242" s="58"/>
      <c r="N1242" s="2"/>
    </row>
    <row r="1243" spans="2:14" ht="10.8" customHeight="1" x14ac:dyDescent="0.3">
      <c r="B1243" s="58" t="s">
        <v>57</v>
      </c>
      <c r="C1243" s="58" t="s">
        <v>242</v>
      </c>
      <c r="D1243" s="58">
        <v>3234495</v>
      </c>
      <c r="E1243" s="58">
        <v>3</v>
      </c>
      <c r="F1243" s="58" t="s">
        <v>59</v>
      </c>
      <c r="G1243" s="58">
        <v>0.18</v>
      </c>
      <c r="H1243" s="58">
        <v>0.53</v>
      </c>
      <c r="I1243" s="2">
        <v>1.2</v>
      </c>
      <c r="J1243" s="58" t="s">
        <v>947</v>
      </c>
      <c r="K1243" s="58"/>
      <c r="L1243" s="58"/>
      <c r="M1243" s="58">
        <v>68190522</v>
      </c>
      <c r="N1243" s="2"/>
    </row>
    <row r="1244" spans="2:14" ht="10.8" customHeight="1" x14ac:dyDescent="0.3">
      <c r="B1244" s="58"/>
      <c r="C1244" s="58"/>
      <c r="D1244" s="58"/>
      <c r="E1244" s="58"/>
      <c r="F1244" s="58"/>
      <c r="G1244" s="58"/>
      <c r="H1244" s="58"/>
      <c r="I1244" s="2" t="s">
        <v>61</v>
      </c>
      <c r="J1244" s="58"/>
      <c r="K1244" s="58"/>
      <c r="L1244" s="58"/>
      <c r="M1244" s="58"/>
      <c r="N1244" s="2"/>
    </row>
    <row r="1245" spans="2:14" ht="18" customHeight="1" x14ac:dyDescent="0.3">
      <c r="B1245" s="58" t="s">
        <v>57</v>
      </c>
      <c r="C1245" s="58" t="s">
        <v>411</v>
      </c>
      <c r="D1245" s="58">
        <v>3049488</v>
      </c>
      <c r="E1245" s="58">
        <v>100</v>
      </c>
      <c r="F1245" s="58" t="s">
        <v>59</v>
      </c>
      <c r="G1245" s="58">
        <v>0.23</v>
      </c>
      <c r="H1245" s="58">
        <v>22.7</v>
      </c>
      <c r="I1245" s="2">
        <v>0.27</v>
      </c>
      <c r="J1245" s="58" t="s">
        <v>1008</v>
      </c>
      <c r="K1245" s="58"/>
      <c r="L1245" s="58"/>
      <c r="M1245" s="58">
        <v>54739758</v>
      </c>
      <c r="N1245" s="2"/>
    </row>
    <row r="1246" spans="2:14" ht="10.8" customHeight="1" x14ac:dyDescent="0.3">
      <c r="B1246" s="58"/>
      <c r="C1246" s="58"/>
      <c r="D1246" s="58"/>
      <c r="E1246" s="58"/>
      <c r="F1246" s="58"/>
      <c r="G1246" s="58"/>
      <c r="H1246" s="58"/>
      <c r="I1246" s="2" t="s">
        <v>61</v>
      </c>
      <c r="J1246" s="58"/>
      <c r="K1246" s="58"/>
      <c r="L1246" s="58"/>
      <c r="M1246" s="58"/>
      <c r="N1246" s="2"/>
    </row>
    <row r="1247" spans="2:14" ht="10.8" customHeight="1" x14ac:dyDescent="0.3">
      <c r="B1247" s="58" t="s">
        <v>57</v>
      </c>
      <c r="C1247" s="58" t="s">
        <v>303</v>
      </c>
      <c r="D1247" s="58">
        <v>3270769</v>
      </c>
      <c r="E1247" s="58">
        <v>1</v>
      </c>
      <c r="F1247" s="58" t="s">
        <v>59</v>
      </c>
      <c r="G1247" s="58">
        <v>0.32</v>
      </c>
      <c r="H1247" s="58">
        <v>0.32</v>
      </c>
      <c r="I1247" s="2">
        <v>1.45</v>
      </c>
      <c r="J1247" s="58" t="s">
        <v>769</v>
      </c>
      <c r="K1247" s="58"/>
      <c r="L1247" s="58"/>
      <c r="M1247" s="58">
        <v>81782557</v>
      </c>
      <c r="N1247" s="2"/>
    </row>
    <row r="1248" spans="2:14" ht="10.8" customHeight="1" x14ac:dyDescent="0.3">
      <c r="B1248" s="58"/>
      <c r="C1248" s="58"/>
      <c r="D1248" s="58"/>
      <c r="E1248" s="58"/>
      <c r="F1248" s="58"/>
      <c r="G1248" s="58"/>
      <c r="H1248" s="58"/>
      <c r="I1248" s="2" t="s">
        <v>61</v>
      </c>
      <c r="J1248" s="58"/>
      <c r="K1248" s="58"/>
      <c r="L1248" s="58"/>
      <c r="M1248" s="58"/>
      <c r="N1248" s="2"/>
    </row>
    <row r="1249" spans="1:14" ht="10.8" customHeight="1" x14ac:dyDescent="0.3">
      <c r="B1249" s="58" t="s">
        <v>57</v>
      </c>
      <c r="C1249" s="58" t="s">
        <v>348</v>
      </c>
      <c r="D1249" s="58">
        <v>3257234</v>
      </c>
      <c r="E1249" s="58">
        <v>3</v>
      </c>
      <c r="F1249" s="58" t="s">
        <v>59</v>
      </c>
      <c r="G1249" s="58">
        <v>0.17</v>
      </c>
      <c r="H1249" s="58">
        <v>0.5</v>
      </c>
      <c r="I1249" s="2">
        <v>2.2000000000000002</v>
      </c>
      <c r="J1249" s="58" t="s">
        <v>892</v>
      </c>
      <c r="K1249" s="58"/>
      <c r="L1249" s="58"/>
      <c r="M1249" s="58">
        <v>78589508</v>
      </c>
      <c r="N1249" s="2"/>
    </row>
    <row r="1250" spans="1:14" ht="10.8" customHeight="1" x14ac:dyDescent="0.3">
      <c r="B1250" s="58"/>
      <c r="C1250" s="58"/>
      <c r="D1250" s="58"/>
      <c r="E1250" s="58"/>
      <c r="F1250" s="58"/>
      <c r="G1250" s="58"/>
      <c r="H1250" s="58"/>
      <c r="I1250" s="2" t="s">
        <v>61</v>
      </c>
      <c r="J1250" s="58"/>
      <c r="K1250" s="58"/>
      <c r="L1250" s="58"/>
      <c r="M1250" s="58"/>
      <c r="N1250" s="2"/>
    </row>
    <row r="1251" spans="1:14" ht="10.8" customHeight="1" x14ac:dyDescent="0.3">
      <c r="B1251" s="58" t="s">
        <v>57</v>
      </c>
      <c r="C1251" s="58" t="s">
        <v>939</v>
      </c>
      <c r="D1251" s="58">
        <v>3268674</v>
      </c>
      <c r="E1251" s="58">
        <v>3</v>
      </c>
      <c r="F1251" s="58" t="s">
        <v>59</v>
      </c>
      <c r="G1251" s="58">
        <v>0.02</v>
      </c>
      <c r="H1251" s="58">
        <v>0.06</v>
      </c>
      <c r="I1251" s="2">
        <v>0.85</v>
      </c>
      <c r="J1251" s="58" t="s">
        <v>707</v>
      </c>
      <c r="K1251" s="58"/>
      <c r="L1251" s="58"/>
      <c r="M1251" s="58">
        <v>81203720</v>
      </c>
      <c r="N1251" s="2"/>
    </row>
    <row r="1252" spans="1:14" ht="10.8" customHeight="1" x14ac:dyDescent="0.3">
      <c r="B1252" s="58"/>
      <c r="C1252" s="58"/>
      <c r="D1252" s="58"/>
      <c r="E1252" s="58"/>
      <c r="F1252" s="58"/>
      <c r="G1252" s="58"/>
      <c r="H1252" s="58"/>
      <c r="I1252" s="2" t="s">
        <v>61</v>
      </c>
      <c r="J1252" s="58"/>
      <c r="K1252" s="58"/>
      <c r="L1252" s="58"/>
      <c r="M1252" s="58"/>
      <c r="N1252" s="2"/>
    </row>
    <row r="1253" spans="1:14" ht="18" customHeight="1" x14ac:dyDescent="0.3">
      <c r="B1253" s="58" t="s">
        <v>57</v>
      </c>
      <c r="C1253" s="58" t="s">
        <v>1009</v>
      </c>
      <c r="D1253" s="58">
        <v>5060841910055</v>
      </c>
      <c r="E1253" s="58">
        <v>1</v>
      </c>
      <c r="F1253" s="58" t="s">
        <v>59</v>
      </c>
      <c r="G1253" s="58">
        <v>0.4</v>
      </c>
      <c r="H1253" s="58">
        <v>0.4</v>
      </c>
      <c r="I1253" s="2">
        <v>2.4</v>
      </c>
      <c r="J1253" s="58" t="s">
        <v>894</v>
      </c>
      <c r="K1253" s="58"/>
      <c r="L1253" s="58"/>
      <c r="M1253" s="58">
        <v>93543097</v>
      </c>
      <c r="N1253" s="2"/>
    </row>
    <row r="1254" spans="1:14" ht="10.8" customHeight="1" x14ac:dyDescent="0.3">
      <c r="B1254" s="58"/>
      <c r="C1254" s="58"/>
      <c r="D1254" s="58"/>
      <c r="E1254" s="58"/>
      <c r="F1254" s="58"/>
      <c r="G1254" s="58"/>
      <c r="H1254" s="58"/>
      <c r="I1254" s="2" t="s">
        <v>61</v>
      </c>
      <c r="J1254" s="58"/>
      <c r="K1254" s="58"/>
      <c r="L1254" s="58"/>
      <c r="M1254" s="58"/>
      <c r="N1254" s="2"/>
    </row>
    <row r="1255" spans="1:14" ht="18" customHeight="1" x14ac:dyDescent="0.3">
      <c r="A1255" s="3">
        <v>45467</v>
      </c>
      <c r="B1255" s="58" t="s">
        <v>83</v>
      </c>
      <c r="C1255" s="58" t="s">
        <v>1010</v>
      </c>
      <c r="D1255" s="58">
        <v>5018374323187</v>
      </c>
      <c r="E1255" s="58">
        <v>2</v>
      </c>
      <c r="F1255" s="58" t="s">
        <v>59</v>
      </c>
      <c r="G1255" s="58">
        <v>0.4</v>
      </c>
      <c r="H1255" s="58">
        <v>0.79</v>
      </c>
      <c r="I1255" s="2">
        <v>2.2000000000000002</v>
      </c>
      <c r="J1255" s="58" t="s">
        <v>716</v>
      </c>
      <c r="K1255" s="58"/>
      <c r="L1255" s="58"/>
      <c r="M1255" s="58">
        <v>51630334</v>
      </c>
      <c r="N1255" s="2"/>
    </row>
    <row r="1256" spans="1:14" ht="10.8" customHeight="1" x14ac:dyDescent="0.3">
      <c r="B1256" s="58"/>
      <c r="C1256" s="58"/>
      <c r="D1256" s="58"/>
      <c r="E1256" s="58"/>
      <c r="F1256" s="58"/>
      <c r="G1256" s="58"/>
      <c r="H1256" s="58"/>
      <c r="I1256" s="2" t="s">
        <v>61</v>
      </c>
      <c r="J1256" s="58"/>
      <c r="K1256" s="58"/>
      <c r="L1256" s="58"/>
      <c r="M1256" s="58"/>
      <c r="N1256" s="2"/>
    </row>
    <row r="1257" spans="1:14" ht="18" customHeight="1" x14ac:dyDescent="0.3">
      <c r="B1257" s="58" t="s">
        <v>83</v>
      </c>
      <c r="C1257" s="58" t="s">
        <v>201</v>
      </c>
      <c r="D1257" s="58">
        <v>5036589200970</v>
      </c>
      <c r="E1257" s="58">
        <v>5</v>
      </c>
      <c r="F1257" s="58" t="s">
        <v>59</v>
      </c>
      <c r="G1257" s="58">
        <v>0.47</v>
      </c>
      <c r="H1257" s="58">
        <v>2.35</v>
      </c>
      <c r="I1257" s="2">
        <v>2.35</v>
      </c>
      <c r="J1257" s="58" t="s">
        <v>1011</v>
      </c>
      <c r="K1257" s="58"/>
      <c r="L1257" s="58"/>
      <c r="M1257" s="58">
        <v>57761152</v>
      </c>
      <c r="N1257" s="2"/>
    </row>
    <row r="1258" spans="1:14" ht="10.8" customHeight="1" x14ac:dyDescent="0.3">
      <c r="B1258" s="58"/>
      <c r="C1258" s="58"/>
      <c r="D1258" s="58"/>
      <c r="E1258" s="58"/>
      <c r="F1258" s="58"/>
      <c r="G1258" s="58"/>
      <c r="H1258" s="58"/>
      <c r="I1258" s="2" t="s">
        <v>61</v>
      </c>
      <c r="J1258" s="58"/>
      <c r="K1258" s="58"/>
      <c r="L1258" s="58"/>
      <c r="M1258" s="58"/>
      <c r="N1258" s="2"/>
    </row>
    <row r="1259" spans="1:14" ht="18" customHeight="1" x14ac:dyDescent="0.3">
      <c r="B1259" s="58" t="s">
        <v>83</v>
      </c>
      <c r="C1259" s="58" t="s">
        <v>196</v>
      </c>
      <c r="D1259" s="58">
        <v>5054269155655</v>
      </c>
      <c r="E1259" s="58">
        <v>1</v>
      </c>
      <c r="F1259" s="58" t="s">
        <v>59</v>
      </c>
      <c r="G1259" s="58">
        <v>0.7</v>
      </c>
      <c r="H1259" s="58">
        <v>0.7</v>
      </c>
      <c r="I1259" s="2">
        <v>2.75</v>
      </c>
      <c r="J1259" s="58" t="s">
        <v>766</v>
      </c>
      <c r="K1259" s="58"/>
      <c r="L1259" s="58"/>
      <c r="M1259" s="58">
        <v>78939274</v>
      </c>
      <c r="N1259" s="2"/>
    </row>
    <row r="1260" spans="1:14" ht="10.8" customHeight="1" x14ac:dyDescent="0.3">
      <c r="B1260" s="58"/>
      <c r="C1260" s="58"/>
      <c r="D1260" s="58"/>
      <c r="E1260" s="58"/>
      <c r="F1260" s="58"/>
      <c r="G1260" s="58"/>
      <c r="H1260" s="58"/>
      <c r="I1260" s="2" t="s">
        <v>61</v>
      </c>
      <c r="J1260" s="58"/>
      <c r="K1260" s="58"/>
      <c r="L1260" s="58"/>
      <c r="M1260" s="58"/>
      <c r="N1260" s="2"/>
    </row>
    <row r="1261" spans="1:14" ht="18" customHeight="1" x14ac:dyDescent="0.3">
      <c r="B1261" s="58" t="s">
        <v>83</v>
      </c>
      <c r="C1261" s="58" t="s">
        <v>776</v>
      </c>
      <c r="D1261" s="58">
        <v>3023290038918</v>
      </c>
      <c r="E1261" s="58">
        <v>8</v>
      </c>
      <c r="F1261" s="58" t="s">
        <v>59</v>
      </c>
      <c r="G1261" s="58">
        <v>0.15</v>
      </c>
      <c r="H1261" s="58">
        <v>1.21</v>
      </c>
      <c r="I1261" s="2">
        <v>1.6</v>
      </c>
      <c r="J1261" s="58" t="s">
        <v>1012</v>
      </c>
      <c r="K1261" s="58"/>
      <c r="L1261" s="58"/>
      <c r="M1261" s="58">
        <v>89625070</v>
      </c>
      <c r="N1261" s="2"/>
    </row>
    <row r="1262" spans="1:14" ht="10.8" customHeight="1" x14ac:dyDescent="0.3">
      <c r="B1262" s="58"/>
      <c r="C1262" s="58"/>
      <c r="D1262" s="58"/>
      <c r="E1262" s="58"/>
      <c r="F1262" s="58"/>
      <c r="G1262" s="58"/>
      <c r="H1262" s="58"/>
      <c r="I1262" s="2" t="s">
        <v>61</v>
      </c>
      <c r="J1262" s="58"/>
      <c r="K1262" s="58"/>
      <c r="L1262" s="58"/>
      <c r="M1262" s="58"/>
      <c r="N1262" s="2"/>
    </row>
    <row r="1263" spans="1:14" ht="18" customHeight="1" x14ac:dyDescent="0.3">
      <c r="B1263" s="58" t="s">
        <v>83</v>
      </c>
      <c r="C1263" s="58" t="s">
        <v>157</v>
      </c>
      <c r="D1263" s="58">
        <v>5059697691089</v>
      </c>
      <c r="E1263" s="58">
        <v>1</v>
      </c>
      <c r="F1263" s="58" t="s">
        <v>59</v>
      </c>
      <c r="G1263" s="58">
        <v>0.25</v>
      </c>
      <c r="H1263" s="58">
        <v>0.25</v>
      </c>
      <c r="I1263" s="2">
        <v>3.5</v>
      </c>
      <c r="J1263" s="58" t="s">
        <v>952</v>
      </c>
      <c r="K1263" s="58"/>
      <c r="L1263" s="58"/>
      <c r="M1263" s="58">
        <v>91637630</v>
      </c>
      <c r="N1263" s="2"/>
    </row>
    <row r="1264" spans="1:14" ht="10.8" customHeight="1" x14ac:dyDescent="0.3">
      <c r="B1264" s="58"/>
      <c r="C1264" s="58"/>
      <c r="D1264" s="58"/>
      <c r="E1264" s="58"/>
      <c r="F1264" s="58"/>
      <c r="G1264" s="58"/>
      <c r="H1264" s="58"/>
      <c r="I1264" s="2" t="s">
        <v>61</v>
      </c>
      <c r="J1264" s="58"/>
      <c r="K1264" s="58"/>
      <c r="L1264" s="58"/>
      <c r="M1264" s="58"/>
      <c r="N1264" s="2"/>
    </row>
    <row r="1265" spans="2:14" ht="18" customHeight="1" x14ac:dyDescent="0.3">
      <c r="B1265" s="58" t="s">
        <v>83</v>
      </c>
      <c r="C1265" s="58" t="s">
        <v>258</v>
      </c>
      <c r="D1265" s="58">
        <v>5059697710506</v>
      </c>
      <c r="E1265" s="58">
        <v>2</v>
      </c>
      <c r="F1265" s="58" t="s">
        <v>59</v>
      </c>
      <c r="G1265" s="58">
        <v>0.43</v>
      </c>
      <c r="H1265" s="58">
        <v>0.87</v>
      </c>
      <c r="I1265" s="2">
        <v>3.5</v>
      </c>
      <c r="J1265" s="58" t="s">
        <v>911</v>
      </c>
      <c r="K1265" s="58"/>
      <c r="L1265" s="58"/>
      <c r="M1265" s="58">
        <v>89990367</v>
      </c>
      <c r="N1265" s="2"/>
    </row>
    <row r="1266" spans="2:14" ht="10.8" customHeight="1" x14ac:dyDescent="0.3">
      <c r="B1266" s="58"/>
      <c r="C1266" s="58"/>
      <c r="D1266" s="58"/>
      <c r="E1266" s="58"/>
      <c r="F1266" s="58"/>
      <c r="G1266" s="58"/>
      <c r="H1266" s="58"/>
      <c r="I1266" s="2" t="s">
        <v>61</v>
      </c>
      <c r="J1266" s="58"/>
      <c r="K1266" s="58"/>
      <c r="L1266" s="58"/>
      <c r="M1266" s="58"/>
      <c r="N1266" s="2"/>
    </row>
    <row r="1267" spans="2:14" ht="18" customHeight="1" x14ac:dyDescent="0.3">
      <c r="B1267" s="58" t="s">
        <v>83</v>
      </c>
      <c r="C1267" s="58" t="s">
        <v>910</v>
      </c>
      <c r="D1267" s="58">
        <v>5059697397820</v>
      </c>
      <c r="E1267" s="58">
        <v>1</v>
      </c>
      <c r="F1267" s="58" t="s">
        <v>59</v>
      </c>
      <c r="G1267" s="58">
        <v>0.21</v>
      </c>
      <c r="H1267" s="58">
        <v>0.21</v>
      </c>
      <c r="I1267" s="2">
        <v>1.75</v>
      </c>
      <c r="J1267" s="58" t="s">
        <v>908</v>
      </c>
      <c r="K1267" s="58"/>
      <c r="L1267" s="58"/>
      <c r="M1267" s="58">
        <v>92122580</v>
      </c>
      <c r="N1267" s="2"/>
    </row>
    <row r="1268" spans="2:14" ht="10.8" customHeight="1" x14ac:dyDescent="0.3">
      <c r="B1268" s="58"/>
      <c r="C1268" s="58"/>
      <c r="D1268" s="58"/>
      <c r="E1268" s="58"/>
      <c r="F1268" s="58"/>
      <c r="G1268" s="58"/>
      <c r="H1268" s="58"/>
      <c r="I1268" s="2" t="s">
        <v>61</v>
      </c>
      <c r="J1268" s="58"/>
      <c r="K1268" s="58"/>
      <c r="L1268" s="58"/>
      <c r="M1268" s="58"/>
      <c r="N1268" s="2"/>
    </row>
    <row r="1269" spans="2:14" ht="18" customHeight="1" x14ac:dyDescent="0.3">
      <c r="B1269" s="58" t="s">
        <v>83</v>
      </c>
      <c r="C1269" s="58" t="s">
        <v>501</v>
      </c>
      <c r="D1269" s="58">
        <v>5052910585110</v>
      </c>
      <c r="E1269" s="58">
        <v>2</v>
      </c>
      <c r="F1269" s="58" t="s">
        <v>59</v>
      </c>
      <c r="G1269" s="58">
        <v>0.43</v>
      </c>
      <c r="H1269" s="58">
        <v>0.86</v>
      </c>
      <c r="I1269" s="2">
        <v>5.5</v>
      </c>
      <c r="J1269" s="58" t="s">
        <v>867</v>
      </c>
      <c r="K1269" s="58"/>
      <c r="L1269" s="58"/>
      <c r="M1269" s="58">
        <v>72646128</v>
      </c>
      <c r="N1269" s="2"/>
    </row>
    <row r="1270" spans="2:14" ht="10.8" customHeight="1" x14ac:dyDescent="0.3">
      <c r="B1270" s="58"/>
      <c r="C1270" s="58"/>
      <c r="D1270" s="58"/>
      <c r="E1270" s="58"/>
      <c r="F1270" s="58"/>
      <c r="G1270" s="58"/>
      <c r="H1270" s="58"/>
      <c r="I1270" s="2" t="s">
        <v>61</v>
      </c>
      <c r="J1270" s="58"/>
      <c r="K1270" s="58"/>
      <c r="L1270" s="58"/>
      <c r="M1270" s="58"/>
      <c r="N1270" s="2"/>
    </row>
    <row r="1271" spans="2:14" ht="18" customHeight="1" x14ac:dyDescent="0.3">
      <c r="B1271" s="58" t="s">
        <v>83</v>
      </c>
      <c r="C1271" s="58" t="s">
        <v>1013</v>
      </c>
      <c r="D1271" s="58">
        <v>5052910758996</v>
      </c>
      <c r="E1271" s="58">
        <v>3</v>
      </c>
      <c r="F1271" s="58" t="s">
        <v>59</v>
      </c>
      <c r="G1271" s="58">
        <v>1.08</v>
      </c>
      <c r="H1271" s="58">
        <v>3.24</v>
      </c>
      <c r="I1271" s="2">
        <v>2</v>
      </c>
      <c r="J1271" s="58" t="s">
        <v>772</v>
      </c>
      <c r="K1271" s="58"/>
      <c r="L1271" s="58"/>
      <c r="M1271" s="58">
        <v>51577823</v>
      </c>
      <c r="N1271" s="2"/>
    </row>
    <row r="1272" spans="2:14" ht="10.8" customHeight="1" x14ac:dyDescent="0.3">
      <c r="B1272" s="58"/>
      <c r="C1272" s="58"/>
      <c r="D1272" s="58"/>
      <c r="E1272" s="58"/>
      <c r="F1272" s="58"/>
      <c r="G1272" s="58"/>
      <c r="H1272" s="58"/>
      <c r="I1272" s="2" t="s">
        <v>61</v>
      </c>
      <c r="J1272" s="58"/>
      <c r="K1272" s="58"/>
      <c r="L1272" s="58"/>
      <c r="M1272" s="58"/>
      <c r="N1272" s="2"/>
    </row>
    <row r="1273" spans="2:14" ht="18" customHeight="1" x14ac:dyDescent="0.3">
      <c r="B1273" s="58" t="s">
        <v>83</v>
      </c>
      <c r="C1273" s="58" t="s">
        <v>357</v>
      </c>
      <c r="D1273" s="58">
        <v>5014067133804</v>
      </c>
      <c r="E1273" s="58">
        <v>1</v>
      </c>
      <c r="F1273" s="58" t="s">
        <v>59</v>
      </c>
      <c r="G1273" s="58">
        <v>0.16</v>
      </c>
      <c r="H1273" s="58">
        <v>0.16</v>
      </c>
      <c r="I1273" s="2">
        <v>0.95</v>
      </c>
      <c r="J1273" s="58" t="s">
        <v>935</v>
      </c>
      <c r="K1273" s="58"/>
      <c r="L1273" s="58"/>
      <c r="M1273" s="58">
        <v>55749015</v>
      </c>
      <c r="N1273" s="2"/>
    </row>
    <row r="1274" spans="2:14" ht="10.8" customHeight="1" x14ac:dyDescent="0.3">
      <c r="B1274" s="58"/>
      <c r="C1274" s="58"/>
      <c r="D1274" s="58"/>
      <c r="E1274" s="58"/>
      <c r="F1274" s="58"/>
      <c r="G1274" s="58"/>
      <c r="H1274" s="58"/>
      <c r="I1274" s="2" t="s">
        <v>61</v>
      </c>
      <c r="J1274" s="58"/>
      <c r="K1274" s="58"/>
      <c r="L1274" s="58"/>
      <c r="M1274" s="58"/>
      <c r="N1274" s="2"/>
    </row>
    <row r="1275" spans="2:14" ht="18" customHeight="1" x14ac:dyDescent="0.3">
      <c r="B1275" s="58" t="s">
        <v>83</v>
      </c>
      <c r="C1275" s="58" t="s">
        <v>459</v>
      </c>
      <c r="D1275" s="58">
        <v>5053947788154</v>
      </c>
      <c r="E1275" s="58">
        <v>2</v>
      </c>
      <c r="F1275" s="58" t="s">
        <v>59</v>
      </c>
      <c r="G1275" s="58">
        <v>0.19</v>
      </c>
      <c r="H1275" s="58">
        <v>0.38</v>
      </c>
      <c r="I1275" s="2">
        <v>3</v>
      </c>
      <c r="J1275" s="58" t="s">
        <v>721</v>
      </c>
      <c r="K1275" s="58"/>
      <c r="L1275" s="58"/>
      <c r="M1275" s="58">
        <v>50149445</v>
      </c>
      <c r="N1275" s="2"/>
    </row>
    <row r="1276" spans="2:14" ht="10.8" customHeight="1" x14ac:dyDescent="0.3">
      <c r="B1276" s="58"/>
      <c r="C1276" s="58"/>
      <c r="D1276" s="58"/>
      <c r="E1276" s="58"/>
      <c r="F1276" s="58"/>
      <c r="G1276" s="58"/>
      <c r="H1276" s="58"/>
      <c r="I1276" s="2" t="s">
        <v>61</v>
      </c>
      <c r="J1276" s="58"/>
      <c r="K1276" s="58"/>
      <c r="L1276" s="58"/>
      <c r="M1276" s="58"/>
      <c r="N1276" s="2"/>
    </row>
    <row r="1277" spans="2:14" ht="18" customHeight="1" x14ac:dyDescent="0.3">
      <c r="B1277" s="58" t="s">
        <v>83</v>
      </c>
      <c r="C1277" s="58" t="s">
        <v>1014</v>
      </c>
      <c r="D1277" s="58">
        <v>5060360507590</v>
      </c>
      <c r="E1277" s="58">
        <v>6</v>
      </c>
      <c r="F1277" s="58" t="s">
        <v>59</v>
      </c>
      <c r="G1277" s="58">
        <v>0.19</v>
      </c>
      <c r="H1277" s="58">
        <v>1.1299999999999999</v>
      </c>
      <c r="I1277" s="2">
        <v>2.15</v>
      </c>
      <c r="J1277" s="58" t="s">
        <v>1015</v>
      </c>
      <c r="K1277" s="58"/>
      <c r="L1277" s="58"/>
      <c r="M1277" s="58">
        <v>92058771</v>
      </c>
      <c r="N1277" s="2"/>
    </row>
    <row r="1278" spans="2:14" ht="10.8" customHeight="1" x14ac:dyDescent="0.3">
      <c r="B1278" s="58"/>
      <c r="C1278" s="58"/>
      <c r="D1278" s="58"/>
      <c r="E1278" s="58"/>
      <c r="F1278" s="58"/>
      <c r="G1278" s="58"/>
      <c r="H1278" s="58"/>
      <c r="I1278" s="2" t="s">
        <v>61</v>
      </c>
      <c r="J1278" s="58"/>
      <c r="K1278" s="58"/>
      <c r="L1278" s="58"/>
      <c r="M1278" s="58"/>
      <c r="N1278" s="2"/>
    </row>
    <row r="1279" spans="2:14" ht="18" customHeight="1" x14ac:dyDescent="0.3">
      <c r="B1279" s="58" t="s">
        <v>83</v>
      </c>
      <c r="C1279" s="58" t="s">
        <v>1016</v>
      </c>
      <c r="D1279" s="58">
        <v>5059697707346</v>
      </c>
      <c r="E1279" s="58">
        <v>1</v>
      </c>
      <c r="F1279" s="58" t="s">
        <v>59</v>
      </c>
      <c r="G1279" s="58">
        <v>0.22</v>
      </c>
      <c r="H1279" s="58">
        <v>0.22</v>
      </c>
      <c r="I1279" s="2">
        <v>3</v>
      </c>
      <c r="J1279" s="58" t="s">
        <v>795</v>
      </c>
      <c r="K1279" s="58"/>
      <c r="L1279" s="58"/>
      <c r="M1279" s="58">
        <v>92202710</v>
      </c>
      <c r="N1279" s="2"/>
    </row>
    <row r="1280" spans="2:14" ht="10.8" customHeight="1" x14ac:dyDescent="0.3">
      <c r="B1280" s="58"/>
      <c r="C1280" s="58"/>
      <c r="D1280" s="58"/>
      <c r="E1280" s="58"/>
      <c r="F1280" s="58"/>
      <c r="G1280" s="58"/>
      <c r="H1280" s="58"/>
      <c r="I1280" s="2" t="s">
        <v>61</v>
      </c>
      <c r="J1280" s="58"/>
      <c r="K1280" s="58"/>
      <c r="L1280" s="58"/>
      <c r="M1280" s="58"/>
      <c r="N1280" s="2"/>
    </row>
    <row r="1281" spans="2:14" ht="18" customHeight="1" x14ac:dyDescent="0.3">
      <c r="B1281" s="58" t="s">
        <v>83</v>
      </c>
      <c r="C1281" s="58" t="s">
        <v>1017</v>
      </c>
      <c r="D1281" s="58">
        <v>5059697700866</v>
      </c>
      <c r="E1281" s="58">
        <v>1</v>
      </c>
      <c r="F1281" s="58" t="s">
        <v>59</v>
      </c>
      <c r="G1281" s="58">
        <v>0.45</v>
      </c>
      <c r="H1281" s="58">
        <v>0.45</v>
      </c>
      <c r="I1281" s="2">
        <v>5.15</v>
      </c>
      <c r="J1281" s="58" t="s">
        <v>720</v>
      </c>
      <c r="K1281" s="58"/>
      <c r="L1281" s="58"/>
      <c r="M1281" s="58">
        <v>92123050</v>
      </c>
      <c r="N1281" s="2"/>
    </row>
    <row r="1282" spans="2:14" ht="10.8" customHeight="1" x14ac:dyDescent="0.3">
      <c r="B1282" s="58"/>
      <c r="C1282" s="58"/>
      <c r="D1282" s="58"/>
      <c r="E1282" s="58"/>
      <c r="F1282" s="58"/>
      <c r="G1282" s="58"/>
      <c r="H1282" s="58"/>
      <c r="I1282" s="2" t="s">
        <v>61</v>
      </c>
      <c r="J1282" s="58"/>
      <c r="K1282" s="58"/>
      <c r="L1282" s="58"/>
      <c r="M1282" s="58"/>
      <c r="N1282" s="2"/>
    </row>
    <row r="1283" spans="2:14" ht="10.8" customHeight="1" x14ac:dyDescent="0.3">
      <c r="B1283" s="58" t="s">
        <v>57</v>
      </c>
      <c r="C1283" s="58" t="s">
        <v>164</v>
      </c>
      <c r="D1283" s="58">
        <v>3341148</v>
      </c>
      <c r="E1283" s="58">
        <v>4</v>
      </c>
      <c r="F1283" s="58" t="s">
        <v>59</v>
      </c>
      <c r="G1283" s="58">
        <v>0.62</v>
      </c>
      <c r="H1283" s="58">
        <v>2.4700000000000002</v>
      </c>
      <c r="I1283" s="2">
        <v>1.35</v>
      </c>
      <c r="J1283" s="58" t="s">
        <v>843</v>
      </c>
      <c r="K1283" s="58"/>
      <c r="L1283" s="58"/>
      <c r="M1283" s="58">
        <v>86775489</v>
      </c>
      <c r="N1283" s="2"/>
    </row>
    <row r="1284" spans="2:14" ht="10.8" customHeight="1" x14ac:dyDescent="0.3">
      <c r="B1284" s="58"/>
      <c r="C1284" s="58"/>
      <c r="D1284" s="58"/>
      <c r="E1284" s="58"/>
      <c r="F1284" s="58"/>
      <c r="G1284" s="58"/>
      <c r="H1284" s="58"/>
      <c r="I1284" s="2" t="s">
        <v>61</v>
      </c>
      <c r="J1284" s="58"/>
      <c r="K1284" s="58"/>
      <c r="L1284" s="58"/>
      <c r="M1284" s="58"/>
      <c r="N1284" s="2"/>
    </row>
    <row r="1285" spans="2:14" ht="10.8" customHeight="1" x14ac:dyDescent="0.3">
      <c r="B1285" s="58" t="s">
        <v>57</v>
      </c>
      <c r="C1285" s="58" t="s">
        <v>378</v>
      </c>
      <c r="D1285" s="58">
        <v>3282045</v>
      </c>
      <c r="E1285" s="58">
        <v>5</v>
      </c>
      <c r="F1285" s="58" t="s">
        <v>59</v>
      </c>
      <c r="G1285" s="58">
        <v>0.21</v>
      </c>
      <c r="H1285" s="58">
        <v>1.07</v>
      </c>
      <c r="I1285" s="2">
        <v>1.4</v>
      </c>
      <c r="J1285" s="58" t="s">
        <v>911</v>
      </c>
      <c r="K1285" s="58"/>
      <c r="L1285" s="58"/>
      <c r="M1285" s="58">
        <v>84929801</v>
      </c>
      <c r="N1285" s="2"/>
    </row>
    <row r="1286" spans="2:14" ht="10.8" customHeight="1" x14ac:dyDescent="0.3">
      <c r="B1286" s="58"/>
      <c r="C1286" s="58"/>
      <c r="D1286" s="58"/>
      <c r="E1286" s="58"/>
      <c r="F1286" s="58"/>
      <c r="G1286" s="58"/>
      <c r="H1286" s="58"/>
      <c r="I1286" s="2" t="s">
        <v>61</v>
      </c>
      <c r="J1286" s="58"/>
      <c r="K1286" s="58"/>
      <c r="L1286" s="58"/>
      <c r="M1286" s="58"/>
      <c r="N1286" s="2"/>
    </row>
    <row r="1287" spans="2:14" ht="18" customHeight="1" x14ac:dyDescent="0.3">
      <c r="B1287" s="58" t="s">
        <v>57</v>
      </c>
      <c r="C1287" s="58" t="s">
        <v>147</v>
      </c>
      <c r="D1287" s="58">
        <v>7290104507045</v>
      </c>
      <c r="E1287" s="58">
        <v>10</v>
      </c>
      <c r="F1287" s="58" t="s">
        <v>59</v>
      </c>
      <c r="G1287" s="58">
        <v>0.22</v>
      </c>
      <c r="H1287" s="58">
        <v>2.2200000000000002</v>
      </c>
      <c r="I1287" s="2">
        <v>2.5</v>
      </c>
      <c r="J1287" s="58" t="s">
        <v>1008</v>
      </c>
      <c r="K1287" s="58"/>
      <c r="L1287" s="58"/>
      <c r="M1287" s="58">
        <v>76422237</v>
      </c>
      <c r="N1287" s="2"/>
    </row>
    <row r="1288" spans="2:14" ht="10.8" customHeight="1" x14ac:dyDescent="0.3">
      <c r="B1288" s="58"/>
      <c r="C1288" s="58"/>
      <c r="D1288" s="58"/>
      <c r="E1288" s="58"/>
      <c r="F1288" s="58"/>
      <c r="G1288" s="58"/>
      <c r="H1288" s="58"/>
      <c r="I1288" s="2" t="s">
        <v>61</v>
      </c>
      <c r="J1288" s="58"/>
      <c r="K1288" s="58"/>
      <c r="L1288" s="58"/>
      <c r="M1288" s="58"/>
      <c r="N1288" s="2"/>
    </row>
    <row r="1289" spans="2:14" ht="10.8" customHeight="1" x14ac:dyDescent="0.3">
      <c r="B1289" s="58" t="s">
        <v>57</v>
      </c>
      <c r="C1289" s="58" t="s">
        <v>444</v>
      </c>
      <c r="D1289" s="58">
        <v>3287804</v>
      </c>
      <c r="E1289" s="58">
        <v>3</v>
      </c>
      <c r="F1289" s="58" t="s">
        <v>59</v>
      </c>
      <c r="G1289" s="58">
        <v>0.02</v>
      </c>
      <c r="H1289" s="58">
        <v>7.0000000000000007E-2</v>
      </c>
      <c r="I1289" s="2">
        <v>0.85</v>
      </c>
      <c r="J1289" s="58" t="s">
        <v>707</v>
      </c>
      <c r="K1289" s="58"/>
      <c r="L1289" s="58"/>
      <c r="M1289" s="58">
        <v>85935233</v>
      </c>
      <c r="N1289" s="2"/>
    </row>
    <row r="1290" spans="2:14" ht="10.8" customHeight="1" x14ac:dyDescent="0.3">
      <c r="B1290" s="58"/>
      <c r="C1290" s="58"/>
      <c r="D1290" s="58"/>
      <c r="E1290" s="58"/>
      <c r="F1290" s="58"/>
      <c r="G1290" s="58"/>
      <c r="H1290" s="58"/>
      <c r="I1290" s="2" t="s">
        <v>61</v>
      </c>
      <c r="J1290" s="58"/>
      <c r="K1290" s="58"/>
      <c r="L1290" s="58"/>
      <c r="M1290" s="58"/>
      <c r="N1290" s="2"/>
    </row>
    <row r="1291" spans="2:14" ht="10.8" customHeight="1" x14ac:dyDescent="0.3">
      <c r="B1291" s="58" t="s">
        <v>57</v>
      </c>
      <c r="C1291" s="58" t="s">
        <v>212</v>
      </c>
      <c r="D1291" s="58">
        <v>3271162</v>
      </c>
      <c r="E1291" s="58">
        <v>2</v>
      </c>
      <c r="F1291" s="58" t="s">
        <v>59</v>
      </c>
      <c r="G1291" s="58">
        <v>0.24</v>
      </c>
      <c r="H1291" s="58">
        <v>0.47</v>
      </c>
      <c r="I1291" s="2">
        <v>1.5</v>
      </c>
      <c r="J1291" s="58" t="s">
        <v>886</v>
      </c>
      <c r="K1291" s="58"/>
      <c r="L1291" s="58"/>
      <c r="M1291" s="58">
        <v>67461198</v>
      </c>
      <c r="N1291" s="2"/>
    </row>
    <row r="1292" spans="2:14" ht="10.8" customHeight="1" x14ac:dyDescent="0.3">
      <c r="B1292" s="58"/>
      <c r="C1292" s="58"/>
      <c r="D1292" s="58"/>
      <c r="E1292" s="58"/>
      <c r="F1292" s="58"/>
      <c r="G1292" s="58"/>
      <c r="H1292" s="58"/>
      <c r="I1292" s="2" t="s">
        <v>61</v>
      </c>
      <c r="J1292" s="58"/>
      <c r="K1292" s="58"/>
      <c r="L1292" s="58"/>
      <c r="M1292" s="58"/>
      <c r="N1292" s="2"/>
    </row>
    <row r="1293" spans="2:14" ht="10.8" customHeight="1" x14ac:dyDescent="0.3">
      <c r="B1293" s="58" t="s">
        <v>57</v>
      </c>
      <c r="C1293" s="58" t="s">
        <v>326</v>
      </c>
      <c r="D1293" s="58">
        <v>3268650</v>
      </c>
      <c r="E1293" s="58">
        <v>3</v>
      </c>
      <c r="F1293" s="58" t="s">
        <v>59</v>
      </c>
      <c r="G1293" s="58">
        <v>0.02</v>
      </c>
      <c r="H1293" s="58">
        <v>0.06</v>
      </c>
      <c r="I1293" s="2">
        <v>0.85</v>
      </c>
      <c r="J1293" s="58" t="s">
        <v>707</v>
      </c>
      <c r="K1293" s="58"/>
      <c r="L1293" s="58"/>
      <c r="M1293" s="58">
        <v>81203680</v>
      </c>
      <c r="N1293" s="2"/>
    </row>
    <row r="1294" spans="2:14" ht="10.8" customHeight="1" x14ac:dyDescent="0.3">
      <c r="B1294" s="58"/>
      <c r="C1294" s="58"/>
      <c r="D1294" s="58"/>
      <c r="E1294" s="58"/>
      <c r="F1294" s="58"/>
      <c r="G1294" s="58"/>
      <c r="H1294" s="58"/>
      <c r="I1294" s="2" t="s">
        <v>61</v>
      </c>
      <c r="J1294" s="58"/>
      <c r="K1294" s="58"/>
      <c r="L1294" s="58"/>
      <c r="M1294" s="58"/>
      <c r="N1294" s="2"/>
    </row>
    <row r="1295" spans="2:14" ht="10.8" customHeight="1" x14ac:dyDescent="0.3">
      <c r="B1295" s="58" t="s">
        <v>57</v>
      </c>
      <c r="C1295" s="58" t="s">
        <v>470</v>
      </c>
      <c r="D1295" s="58">
        <v>3335246</v>
      </c>
      <c r="E1295" s="58">
        <v>1</v>
      </c>
      <c r="F1295" s="58" t="s">
        <v>59</v>
      </c>
      <c r="G1295" s="58">
        <v>0.28000000000000003</v>
      </c>
      <c r="H1295" s="58">
        <v>0.28000000000000003</v>
      </c>
      <c r="I1295" s="2">
        <v>1.1000000000000001</v>
      </c>
      <c r="J1295" s="58" t="s">
        <v>728</v>
      </c>
      <c r="K1295" s="58"/>
      <c r="L1295" s="58"/>
      <c r="M1295" s="58">
        <v>88503354</v>
      </c>
      <c r="N1295" s="2"/>
    </row>
    <row r="1296" spans="2:14" ht="10.8" customHeight="1" x14ac:dyDescent="0.3">
      <c r="B1296" s="58"/>
      <c r="C1296" s="58"/>
      <c r="D1296" s="58"/>
      <c r="E1296" s="58"/>
      <c r="F1296" s="58"/>
      <c r="G1296" s="58"/>
      <c r="H1296" s="58"/>
      <c r="I1296" s="2" t="s">
        <v>61</v>
      </c>
      <c r="J1296" s="58"/>
      <c r="K1296" s="58"/>
      <c r="L1296" s="58"/>
      <c r="M1296" s="58"/>
      <c r="N1296" s="2"/>
    </row>
    <row r="1297" spans="2:14" ht="10.8" customHeight="1" x14ac:dyDescent="0.3">
      <c r="B1297" s="58" t="s">
        <v>68</v>
      </c>
      <c r="C1297" s="58" t="s">
        <v>76</v>
      </c>
      <c r="D1297" s="58">
        <v>3063330</v>
      </c>
      <c r="E1297" s="58">
        <v>1</v>
      </c>
      <c r="F1297" s="58" t="s">
        <v>59</v>
      </c>
      <c r="G1297" s="58">
        <v>0.08</v>
      </c>
      <c r="H1297" s="58">
        <v>0.08</v>
      </c>
      <c r="I1297" s="2">
        <v>1.1000000000000001</v>
      </c>
      <c r="J1297" s="58" t="s">
        <v>728</v>
      </c>
      <c r="K1297" s="58"/>
      <c r="L1297" s="58"/>
      <c r="M1297" s="58">
        <v>67880462</v>
      </c>
      <c r="N1297" s="2"/>
    </row>
    <row r="1298" spans="2:14" ht="10.8" customHeight="1" x14ac:dyDescent="0.3">
      <c r="B1298" s="58"/>
      <c r="C1298" s="58"/>
      <c r="D1298" s="58"/>
      <c r="E1298" s="58"/>
      <c r="F1298" s="58"/>
      <c r="G1298" s="58"/>
      <c r="H1298" s="58"/>
      <c r="I1298" s="2" t="s">
        <v>61</v>
      </c>
      <c r="J1298" s="58"/>
      <c r="K1298" s="58"/>
      <c r="L1298" s="58"/>
      <c r="M1298" s="58"/>
      <c r="N1298" s="2"/>
    </row>
    <row r="1299" spans="2:14" ht="18" customHeight="1" x14ac:dyDescent="0.3">
      <c r="B1299" s="58" t="s">
        <v>68</v>
      </c>
      <c r="C1299" s="58" t="s">
        <v>80</v>
      </c>
      <c r="D1299" s="58">
        <v>5050179250121</v>
      </c>
      <c r="E1299" s="58">
        <v>5</v>
      </c>
      <c r="F1299" s="58" t="s">
        <v>59</v>
      </c>
      <c r="G1299" s="58">
        <v>0.1</v>
      </c>
      <c r="H1299" s="58">
        <v>0.49</v>
      </c>
      <c r="I1299" s="2">
        <v>1.1000000000000001</v>
      </c>
      <c r="J1299" s="58" t="s">
        <v>782</v>
      </c>
      <c r="K1299" s="58"/>
      <c r="L1299" s="58"/>
      <c r="M1299" s="58">
        <v>52412171</v>
      </c>
      <c r="N1299" s="2"/>
    </row>
    <row r="1300" spans="2:14" ht="10.8" customHeight="1" x14ac:dyDescent="0.3">
      <c r="B1300" s="58"/>
      <c r="C1300" s="58"/>
      <c r="D1300" s="58"/>
      <c r="E1300" s="58"/>
      <c r="F1300" s="58"/>
      <c r="G1300" s="58"/>
      <c r="H1300" s="58"/>
      <c r="I1300" s="2" t="s">
        <v>61</v>
      </c>
      <c r="J1300" s="58"/>
      <c r="K1300" s="58"/>
      <c r="L1300" s="58"/>
      <c r="M1300" s="58"/>
      <c r="N1300" s="2"/>
    </row>
    <row r="1301" spans="2:14" ht="18" customHeight="1" x14ac:dyDescent="0.3">
      <c r="B1301" s="58" t="s">
        <v>68</v>
      </c>
      <c r="C1301" s="58" t="s">
        <v>292</v>
      </c>
      <c r="D1301" s="58">
        <v>5057545928769</v>
      </c>
      <c r="E1301" s="58">
        <v>1</v>
      </c>
      <c r="F1301" s="58" t="s">
        <v>59</v>
      </c>
      <c r="G1301" s="58">
        <v>0.82</v>
      </c>
      <c r="H1301" s="58">
        <v>0.82</v>
      </c>
      <c r="I1301" s="2">
        <v>1.3</v>
      </c>
      <c r="J1301" s="58" t="s">
        <v>829</v>
      </c>
      <c r="K1301" s="58"/>
      <c r="L1301" s="58"/>
      <c r="M1301" s="58">
        <v>84896314</v>
      </c>
      <c r="N1301" s="2"/>
    </row>
    <row r="1302" spans="2:14" ht="10.8" customHeight="1" x14ac:dyDescent="0.3">
      <c r="B1302" s="58"/>
      <c r="C1302" s="58"/>
      <c r="D1302" s="58"/>
      <c r="E1302" s="58"/>
      <c r="F1302" s="58"/>
      <c r="G1302" s="58"/>
      <c r="H1302" s="58"/>
      <c r="I1302" s="2" t="s">
        <v>61</v>
      </c>
      <c r="J1302" s="58"/>
      <c r="K1302" s="58"/>
      <c r="L1302" s="58"/>
      <c r="M1302" s="58"/>
      <c r="N1302" s="2"/>
    </row>
    <row r="1303" spans="2:14" ht="10.8" customHeight="1" x14ac:dyDescent="0.3">
      <c r="B1303" s="58" t="s">
        <v>68</v>
      </c>
      <c r="C1303" s="58" t="s">
        <v>75</v>
      </c>
      <c r="D1303" s="58">
        <v>3277621</v>
      </c>
      <c r="E1303" s="58">
        <v>5</v>
      </c>
      <c r="F1303" s="58" t="s">
        <v>59</v>
      </c>
      <c r="G1303" s="58">
        <v>0.08</v>
      </c>
      <c r="H1303" s="58">
        <v>0.39</v>
      </c>
      <c r="I1303" s="2">
        <v>1.1000000000000001</v>
      </c>
      <c r="J1303" s="58" t="s">
        <v>772</v>
      </c>
      <c r="K1303" s="58"/>
      <c r="L1303" s="58"/>
      <c r="M1303" s="58">
        <v>83688234</v>
      </c>
      <c r="N1303" s="2"/>
    </row>
    <row r="1304" spans="2:14" ht="10.8" customHeight="1" x14ac:dyDescent="0.3">
      <c r="B1304" s="58"/>
      <c r="C1304" s="58"/>
      <c r="D1304" s="58"/>
      <c r="E1304" s="58"/>
      <c r="F1304" s="58"/>
      <c r="G1304" s="58"/>
      <c r="H1304" s="58"/>
      <c r="I1304" s="2" t="s">
        <v>61</v>
      </c>
      <c r="J1304" s="58"/>
      <c r="K1304" s="58"/>
      <c r="L1304" s="58"/>
      <c r="M1304" s="58"/>
      <c r="N1304" s="2"/>
    </row>
    <row r="1305" spans="2:14" ht="18" customHeight="1" x14ac:dyDescent="0.3">
      <c r="B1305" s="58" t="s">
        <v>68</v>
      </c>
      <c r="C1305" s="58" t="s">
        <v>102</v>
      </c>
      <c r="D1305" s="58">
        <v>5057753913267</v>
      </c>
      <c r="E1305" s="58">
        <v>1</v>
      </c>
      <c r="F1305" s="58" t="s">
        <v>59</v>
      </c>
      <c r="G1305" s="58">
        <v>0.32</v>
      </c>
      <c r="H1305" s="58">
        <v>0.32</v>
      </c>
      <c r="I1305" s="2">
        <v>1.7</v>
      </c>
      <c r="J1305" s="58" t="s">
        <v>710</v>
      </c>
      <c r="K1305" s="58"/>
      <c r="L1305" s="58"/>
      <c r="M1305" s="58">
        <v>86019308</v>
      </c>
      <c r="N1305" s="2"/>
    </row>
    <row r="1306" spans="2:14" ht="10.8" customHeight="1" x14ac:dyDescent="0.3">
      <c r="B1306" s="58"/>
      <c r="C1306" s="58"/>
      <c r="D1306" s="58"/>
      <c r="E1306" s="58"/>
      <c r="F1306" s="58"/>
      <c r="G1306" s="58"/>
      <c r="H1306" s="58"/>
      <c r="I1306" s="2" t="s">
        <v>61</v>
      </c>
      <c r="J1306" s="58"/>
      <c r="K1306" s="58"/>
      <c r="L1306" s="58"/>
      <c r="M1306" s="58"/>
      <c r="N1306" s="2"/>
    </row>
    <row r="1307" spans="2:14" ht="10.8" customHeight="1" x14ac:dyDescent="0.3">
      <c r="B1307" s="58" t="s">
        <v>68</v>
      </c>
      <c r="C1307" s="58" t="s">
        <v>72</v>
      </c>
      <c r="D1307" s="58">
        <v>3269275</v>
      </c>
      <c r="E1307" s="58">
        <v>1</v>
      </c>
      <c r="F1307" s="58" t="s">
        <v>59</v>
      </c>
      <c r="G1307" s="58">
        <v>7.0000000000000007E-2</v>
      </c>
      <c r="H1307" s="58">
        <v>7.0000000000000007E-2</v>
      </c>
      <c r="I1307" s="2">
        <v>1.1000000000000001</v>
      </c>
      <c r="J1307" s="58" t="s">
        <v>728</v>
      </c>
      <c r="K1307" s="58"/>
      <c r="L1307" s="58"/>
      <c r="M1307" s="58">
        <v>81301454</v>
      </c>
      <c r="N1307" s="2"/>
    </row>
    <row r="1308" spans="2:14" ht="10.8" customHeight="1" x14ac:dyDescent="0.3">
      <c r="B1308" s="58"/>
      <c r="C1308" s="58"/>
      <c r="D1308" s="58"/>
      <c r="E1308" s="58"/>
      <c r="F1308" s="58"/>
      <c r="G1308" s="58"/>
      <c r="H1308" s="58"/>
      <c r="I1308" s="2" t="s">
        <v>61</v>
      </c>
      <c r="J1308" s="58"/>
      <c r="K1308" s="58"/>
      <c r="L1308" s="58"/>
      <c r="M1308" s="58"/>
      <c r="N1308" s="2"/>
    </row>
    <row r="1309" spans="2:14" ht="18" customHeight="1" x14ac:dyDescent="0.3">
      <c r="B1309" s="58" t="s">
        <v>68</v>
      </c>
      <c r="C1309" s="58" t="s">
        <v>172</v>
      </c>
      <c r="D1309" s="58">
        <v>5010044010137</v>
      </c>
      <c r="E1309" s="58">
        <v>1</v>
      </c>
      <c r="F1309" s="58" t="s">
        <v>59</v>
      </c>
      <c r="G1309" s="58">
        <v>0.25</v>
      </c>
      <c r="H1309" s="58">
        <v>0.25</v>
      </c>
      <c r="I1309" s="2">
        <v>1.1499999999999999</v>
      </c>
      <c r="J1309" s="58" t="s">
        <v>718</v>
      </c>
      <c r="K1309" s="58"/>
      <c r="L1309" s="58"/>
      <c r="M1309" s="58">
        <v>91782951</v>
      </c>
      <c r="N1309" s="2"/>
    </row>
    <row r="1310" spans="2:14" ht="10.8" customHeight="1" x14ac:dyDescent="0.3">
      <c r="B1310" s="58"/>
      <c r="C1310" s="58"/>
      <c r="D1310" s="58"/>
      <c r="E1310" s="58"/>
      <c r="F1310" s="58"/>
      <c r="G1310" s="58"/>
      <c r="H1310" s="58"/>
      <c r="I1310" s="2" t="s">
        <v>61</v>
      </c>
      <c r="J1310" s="58"/>
      <c r="K1310" s="58"/>
      <c r="L1310" s="58"/>
      <c r="M1310" s="58"/>
      <c r="N1310" s="2"/>
    </row>
    <row r="1311" spans="2:14" ht="18" customHeight="1" x14ac:dyDescent="0.3">
      <c r="B1311" s="58" t="s">
        <v>68</v>
      </c>
      <c r="C1311" s="58" t="s">
        <v>223</v>
      </c>
      <c r="D1311" s="58">
        <v>5057967342105</v>
      </c>
      <c r="E1311" s="58">
        <v>5</v>
      </c>
      <c r="F1311" s="58" t="s">
        <v>59</v>
      </c>
      <c r="G1311" s="58">
        <v>0.26</v>
      </c>
      <c r="H1311" s="58">
        <v>1.31</v>
      </c>
      <c r="I1311" s="2">
        <v>1.3</v>
      </c>
      <c r="J1311" s="58" t="s">
        <v>841</v>
      </c>
      <c r="K1311" s="58"/>
      <c r="L1311" s="58"/>
      <c r="M1311" s="58">
        <v>86489085</v>
      </c>
      <c r="N1311" s="2"/>
    </row>
    <row r="1312" spans="2:14" ht="10.8" customHeight="1" x14ac:dyDescent="0.3">
      <c r="B1312" s="58"/>
      <c r="C1312" s="58"/>
      <c r="D1312" s="58"/>
      <c r="E1312" s="58"/>
      <c r="F1312" s="58"/>
      <c r="G1312" s="58"/>
      <c r="H1312" s="58"/>
      <c r="I1312" s="2" t="s">
        <v>61</v>
      </c>
      <c r="J1312" s="58"/>
      <c r="K1312" s="58"/>
      <c r="L1312" s="58"/>
      <c r="M1312" s="58"/>
      <c r="N1312" s="2"/>
    </row>
    <row r="1313" spans="1:14" ht="18" customHeight="1" x14ac:dyDescent="0.3">
      <c r="B1313" s="58" t="s">
        <v>81</v>
      </c>
      <c r="C1313" s="58" t="s">
        <v>1018</v>
      </c>
      <c r="D1313" s="58">
        <v>604565482181</v>
      </c>
      <c r="E1313" s="58">
        <v>1</v>
      </c>
      <c r="F1313" s="58" t="s">
        <v>59</v>
      </c>
      <c r="G1313" s="58">
        <v>0.05</v>
      </c>
      <c r="H1313" s="58">
        <v>0.05</v>
      </c>
      <c r="I1313" s="2">
        <v>1.5</v>
      </c>
      <c r="J1313" s="58" t="s">
        <v>773</v>
      </c>
      <c r="K1313" s="58"/>
      <c r="L1313" s="58"/>
      <c r="M1313" s="58">
        <v>89276643</v>
      </c>
      <c r="N1313" s="2"/>
    </row>
    <row r="1314" spans="1:14" ht="10.8" customHeight="1" x14ac:dyDescent="0.3">
      <c r="B1314" s="58"/>
      <c r="C1314" s="58"/>
      <c r="D1314" s="58"/>
      <c r="E1314" s="58"/>
      <c r="F1314" s="58"/>
      <c r="G1314" s="58"/>
      <c r="H1314" s="58"/>
      <c r="I1314" s="2" t="s">
        <v>61</v>
      </c>
      <c r="J1314" s="58"/>
      <c r="K1314" s="58"/>
      <c r="L1314" s="58"/>
      <c r="M1314" s="58"/>
      <c r="N1314" s="2"/>
    </row>
    <row r="1315" spans="1:14" ht="18" customHeight="1" x14ac:dyDescent="0.3">
      <c r="B1315" s="58" t="s">
        <v>124</v>
      </c>
      <c r="C1315" s="58" t="s">
        <v>531</v>
      </c>
      <c r="D1315" s="58">
        <v>5024393000114</v>
      </c>
      <c r="E1315" s="58">
        <v>1</v>
      </c>
      <c r="F1315" s="58" t="s">
        <v>59</v>
      </c>
      <c r="G1315" s="58">
        <v>0.38</v>
      </c>
      <c r="H1315" s="58">
        <v>0.38</v>
      </c>
      <c r="I1315" s="2">
        <v>3.4</v>
      </c>
      <c r="J1315" s="58" t="s">
        <v>827</v>
      </c>
      <c r="K1315" s="58"/>
      <c r="L1315" s="58"/>
      <c r="M1315" s="58">
        <v>85749851</v>
      </c>
      <c r="N1315" s="2"/>
    </row>
    <row r="1316" spans="1:14" ht="10.8" customHeight="1" x14ac:dyDescent="0.3">
      <c r="B1316" s="58"/>
      <c r="C1316" s="58"/>
      <c r="D1316" s="58"/>
      <c r="E1316" s="58"/>
      <c r="F1316" s="58"/>
      <c r="G1316" s="58"/>
      <c r="H1316" s="58"/>
      <c r="I1316" s="2" t="s">
        <v>61</v>
      </c>
      <c r="J1316" s="58"/>
      <c r="K1316" s="58"/>
      <c r="L1316" s="58"/>
      <c r="M1316" s="58"/>
      <c r="N1316" s="2"/>
    </row>
    <row r="1317" spans="1:14" ht="18" customHeight="1" x14ac:dyDescent="0.3">
      <c r="B1317" s="58" t="s">
        <v>124</v>
      </c>
      <c r="C1317" s="58" t="s">
        <v>219</v>
      </c>
      <c r="D1317" s="58">
        <v>5057753932657</v>
      </c>
      <c r="E1317" s="58">
        <v>3</v>
      </c>
      <c r="F1317" s="58" t="s">
        <v>59</v>
      </c>
      <c r="G1317" s="58">
        <v>0.27</v>
      </c>
      <c r="H1317" s="58">
        <v>0.82</v>
      </c>
      <c r="I1317" s="2">
        <v>3</v>
      </c>
      <c r="J1317" s="58" t="s">
        <v>779</v>
      </c>
      <c r="K1317" s="58"/>
      <c r="L1317" s="58"/>
      <c r="M1317" s="58">
        <v>87874877</v>
      </c>
      <c r="N1317" s="2"/>
    </row>
    <row r="1318" spans="1:14" ht="10.8" customHeight="1" x14ac:dyDescent="0.3">
      <c r="B1318" s="58"/>
      <c r="C1318" s="58"/>
      <c r="D1318" s="58"/>
      <c r="E1318" s="58"/>
      <c r="F1318" s="58"/>
      <c r="G1318" s="58"/>
      <c r="H1318" s="58"/>
      <c r="I1318" s="2" t="s">
        <v>61</v>
      </c>
      <c r="J1318" s="58"/>
      <c r="K1318" s="58"/>
      <c r="L1318" s="58"/>
      <c r="M1318" s="58"/>
      <c r="N1318" s="2"/>
    </row>
    <row r="1319" spans="1:14" ht="10.8" customHeight="1" x14ac:dyDescent="0.3">
      <c r="A1319" s="3">
        <v>45468</v>
      </c>
      <c r="B1319" s="58" t="s">
        <v>83</v>
      </c>
      <c r="C1319" s="58" t="s">
        <v>135</v>
      </c>
      <c r="D1319" s="58">
        <v>3297537</v>
      </c>
      <c r="E1319" s="58">
        <v>3</v>
      </c>
      <c r="F1319" s="58" t="s">
        <v>59</v>
      </c>
      <c r="G1319" s="58">
        <v>0.2</v>
      </c>
      <c r="H1319" s="58">
        <v>0.6</v>
      </c>
      <c r="I1319" s="2">
        <v>3</v>
      </c>
      <c r="J1319" s="58" t="s">
        <v>881</v>
      </c>
      <c r="K1319" s="58"/>
      <c r="L1319" s="58"/>
      <c r="M1319" s="58">
        <v>87228497</v>
      </c>
      <c r="N1319" s="2"/>
    </row>
    <row r="1320" spans="1:14" ht="10.8" customHeight="1" x14ac:dyDescent="0.3">
      <c r="B1320" s="58"/>
      <c r="C1320" s="58"/>
      <c r="D1320" s="58"/>
      <c r="E1320" s="58"/>
      <c r="F1320" s="58"/>
      <c r="G1320" s="58"/>
      <c r="H1320" s="58"/>
      <c r="I1320" s="2" t="s">
        <v>61</v>
      </c>
      <c r="J1320" s="58"/>
      <c r="K1320" s="58"/>
      <c r="L1320" s="58"/>
      <c r="M1320" s="58"/>
      <c r="N1320" s="2"/>
    </row>
    <row r="1321" spans="1:14" ht="18" customHeight="1" x14ac:dyDescent="0.3">
      <c r="B1321" s="58" t="s">
        <v>83</v>
      </c>
      <c r="C1321" s="58" t="s">
        <v>508</v>
      </c>
      <c r="D1321" s="58">
        <v>5057753912291</v>
      </c>
      <c r="E1321" s="58">
        <v>1</v>
      </c>
      <c r="F1321" s="58" t="s">
        <v>59</v>
      </c>
      <c r="G1321" s="58">
        <v>0.25</v>
      </c>
      <c r="H1321" s="58">
        <v>0.25</v>
      </c>
      <c r="I1321" s="2">
        <v>2.15</v>
      </c>
      <c r="J1321" s="58" t="s">
        <v>847</v>
      </c>
      <c r="K1321" s="58"/>
      <c r="L1321" s="58"/>
      <c r="M1321" s="58">
        <v>92195918</v>
      </c>
      <c r="N1321" s="2"/>
    </row>
    <row r="1322" spans="1:14" ht="10.8" customHeight="1" x14ac:dyDescent="0.3">
      <c r="B1322" s="58"/>
      <c r="C1322" s="58"/>
      <c r="D1322" s="58"/>
      <c r="E1322" s="58"/>
      <c r="F1322" s="58"/>
      <c r="G1322" s="58"/>
      <c r="H1322" s="58"/>
      <c r="I1322" s="2" t="s">
        <v>61</v>
      </c>
      <c r="J1322" s="58"/>
      <c r="K1322" s="58"/>
      <c r="L1322" s="58"/>
      <c r="M1322" s="58"/>
      <c r="N1322" s="2"/>
    </row>
    <row r="1323" spans="1:14" ht="18" customHeight="1" x14ac:dyDescent="0.3">
      <c r="B1323" s="58" t="s">
        <v>83</v>
      </c>
      <c r="C1323" s="58" t="s">
        <v>1019</v>
      </c>
      <c r="D1323" s="58">
        <v>5410146407024</v>
      </c>
      <c r="E1323" s="58">
        <v>3</v>
      </c>
      <c r="F1323" s="58" t="s">
        <v>59</v>
      </c>
      <c r="G1323" s="58">
        <v>0.87</v>
      </c>
      <c r="H1323" s="58">
        <v>2.6</v>
      </c>
      <c r="I1323" s="2">
        <v>4</v>
      </c>
      <c r="J1323" s="58" t="s">
        <v>831</v>
      </c>
      <c r="K1323" s="58"/>
      <c r="L1323" s="58"/>
      <c r="M1323" s="58">
        <v>57498008</v>
      </c>
      <c r="N1323" s="2"/>
    </row>
    <row r="1324" spans="1:14" ht="10.8" customHeight="1" x14ac:dyDescent="0.3">
      <c r="B1324" s="58"/>
      <c r="C1324" s="58"/>
      <c r="D1324" s="58"/>
      <c r="E1324" s="58"/>
      <c r="F1324" s="58"/>
      <c r="G1324" s="58"/>
      <c r="H1324" s="58"/>
      <c r="I1324" s="2" t="s">
        <v>61</v>
      </c>
      <c r="J1324" s="58"/>
      <c r="K1324" s="58"/>
      <c r="L1324" s="58"/>
      <c r="M1324" s="58"/>
      <c r="N1324" s="2"/>
    </row>
    <row r="1325" spans="1:14" ht="18" customHeight="1" x14ac:dyDescent="0.3">
      <c r="B1325" s="58" t="s">
        <v>83</v>
      </c>
      <c r="C1325" s="58" t="s">
        <v>497</v>
      </c>
      <c r="D1325" s="58">
        <v>5024530005316</v>
      </c>
      <c r="E1325" s="58">
        <v>2</v>
      </c>
      <c r="F1325" s="58" t="s">
        <v>59</v>
      </c>
      <c r="G1325" s="58">
        <v>0.33</v>
      </c>
      <c r="H1325" s="58">
        <v>0.65</v>
      </c>
      <c r="I1325" s="2">
        <v>5.75</v>
      </c>
      <c r="J1325" s="58" t="s">
        <v>867</v>
      </c>
      <c r="K1325" s="58"/>
      <c r="L1325" s="58"/>
      <c r="M1325" s="58">
        <v>53483366</v>
      </c>
      <c r="N1325" s="2"/>
    </row>
    <row r="1326" spans="1:14" ht="10.8" customHeight="1" x14ac:dyDescent="0.3">
      <c r="B1326" s="58"/>
      <c r="C1326" s="58"/>
      <c r="D1326" s="58"/>
      <c r="E1326" s="58"/>
      <c r="F1326" s="58"/>
      <c r="G1326" s="58"/>
      <c r="H1326" s="58"/>
      <c r="I1326" s="2" t="s">
        <v>61</v>
      </c>
      <c r="J1326" s="58"/>
      <c r="K1326" s="58"/>
      <c r="L1326" s="58"/>
      <c r="M1326" s="58"/>
      <c r="N1326" s="2"/>
    </row>
    <row r="1327" spans="1:14" ht="18" customHeight="1" x14ac:dyDescent="0.3">
      <c r="B1327" s="58" t="s">
        <v>83</v>
      </c>
      <c r="C1327" s="58" t="s">
        <v>309</v>
      </c>
      <c r="D1327" s="58">
        <v>5059697402340</v>
      </c>
      <c r="E1327" s="58">
        <v>1</v>
      </c>
      <c r="F1327" s="58" t="s">
        <v>59</v>
      </c>
      <c r="G1327" s="58">
        <v>0.16</v>
      </c>
      <c r="H1327" s="58">
        <v>0.17</v>
      </c>
      <c r="I1327" s="2">
        <v>3</v>
      </c>
      <c r="J1327" s="58" t="s">
        <v>795</v>
      </c>
      <c r="K1327" s="58"/>
      <c r="L1327" s="58"/>
      <c r="M1327" s="58">
        <v>91383415</v>
      </c>
      <c r="N1327" s="2"/>
    </row>
    <row r="1328" spans="1:14" ht="10.8" customHeight="1" x14ac:dyDescent="0.3">
      <c r="B1328" s="58"/>
      <c r="C1328" s="58"/>
      <c r="D1328" s="58"/>
      <c r="E1328" s="58"/>
      <c r="F1328" s="58"/>
      <c r="G1328" s="58"/>
      <c r="H1328" s="58"/>
      <c r="I1328" s="2" t="s">
        <v>61</v>
      </c>
      <c r="J1328" s="58"/>
      <c r="K1328" s="58"/>
      <c r="L1328" s="58"/>
      <c r="M1328" s="58"/>
      <c r="N1328" s="2"/>
    </row>
    <row r="1329" spans="2:14" ht="18" customHeight="1" x14ac:dyDescent="0.3">
      <c r="B1329" s="58" t="s">
        <v>83</v>
      </c>
      <c r="C1329" s="58" t="s">
        <v>1020</v>
      </c>
      <c r="D1329" s="58">
        <v>5054269803792</v>
      </c>
      <c r="E1329" s="58">
        <v>1</v>
      </c>
      <c r="F1329" s="58" t="s">
        <v>59</v>
      </c>
      <c r="G1329" s="58">
        <v>0.22</v>
      </c>
      <c r="H1329" s="58">
        <v>0.22</v>
      </c>
      <c r="I1329" s="2">
        <v>2.2000000000000002</v>
      </c>
      <c r="J1329" s="58" t="s">
        <v>787</v>
      </c>
      <c r="K1329" s="58"/>
      <c r="L1329" s="58"/>
      <c r="M1329" s="58">
        <v>77536274</v>
      </c>
      <c r="N1329" s="2"/>
    </row>
    <row r="1330" spans="2:14" ht="10.8" customHeight="1" x14ac:dyDescent="0.3">
      <c r="B1330" s="58"/>
      <c r="C1330" s="58"/>
      <c r="D1330" s="58"/>
      <c r="E1330" s="58"/>
      <c r="F1330" s="58"/>
      <c r="G1330" s="58"/>
      <c r="H1330" s="58"/>
      <c r="I1330" s="2" t="s">
        <v>61</v>
      </c>
      <c r="J1330" s="58"/>
      <c r="K1330" s="58"/>
      <c r="L1330" s="58"/>
      <c r="M1330" s="58"/>
      <c r="N1330" s="2"/>
    </row>
    <row r="1331" spans="2:14" ht="10.8" customHeight="1" x14ac:dyDescent="0.3">
      <c r="B1331" s="58" t="s">
        <v>83</v>
      </c>
      <c r="C1331" s="58" t="s">
        <v>225</v>
      </c>
      <c r="D1331" s="58">
        <v>3231340</v>
      </c>
      <c r="E1331" s="58">
        <v>1</v>
      </c>
      <c r="F1331" s="58" t="s">
        <v>59</v>
      </c>
      <c r="G1331" s="58">
        <v>0.19</v>
      </c>
      <c r="H1331" s="58">
        <v>0.19</v>
      </c>
      <c r="I1331" s="2">
        <v>3</v>
      </c>
      <c r="J1331" s="58" t="s">
        <v>795</v>
      </c>
      <c r="K1331" s="58"/>
      <c r="L1331" s="58"/>
      <c r="M1331" s="58">
        <v>71248434</v>
      </c>
      <c r="N1331" s="2"/>
    </row>
    <row r="1332" spans="2:14" ht="10.8" customHeight="1" x14ac:dyDescent="0.3">
      <c r="B1332" s="58"/>
      <c r="C1332" s="58"/>
      <c r="D1332" s="58"/>
      <c r="E1332" s="58"/>
      <c r="F1332" s="58"/>
      <c r="G1332" s="58"/>
      <c r="H1332" s="58"/>
      <c r="I1332" s="2" t="s">
        <v>61</v>
      </c>
      <c r="J1332" s="58"/>
      <c r="K1332" s="58"/>
      <c r="L1332" s="58"/>
      <c r="M1332" s="58"/>
      <c r="N1332" s="2"/>
    </row>
    <row r="1333" spans="2:14" ht="18" customHeight="1" x14ac:dyDescent="0.3">
      <c r="B1333" s="58" t="s">
        <v>83</v>
      </c>
      <c r="C1333" s="58" t="s">
        <v>388</v>
      </c>
      <c r="D1333" s="58">
        <v>5030756005818</v>
      </c>
      <c r="E1333" s="58">
        <v>2</v>
      </c>
      <c r="F1333" s="58" t="s">
        <v>59</v>
      </c>
      <c r="G1333" s="58">
        <v>0.23</v>
      </c>
      <c r="H1333" s="58">
        <v>0.47</v>
      </c>
      <c r="I1333" s="2">
        <v>2</v>
      </c>
      <c r="J1333" s="58" t="s">
        <v>720</v>
      </c>
      <c r="K1333" s="58"/>
      <c r="L1333" s="58"/>
      <c r="M1333" s="58">
        <v>87178440</v>
      </c>
      <c r="N1333" s="2"/>
    </row>
    <row r="1334" spans="2:14" ht="10.8" customHeight="1" x14ac:dyDescent="0.3">
      <c r="B1334" s="58"/>
      <c r="C1334" s="58"/>
      <c r="D1334" s="58"/>
      <c r="E1334" s="58"/>
      <c r="F1334" s="58"/>
      <c r="G1334" s="58"/>
      <c r="H1334" s="58"/>
      <c r="I1334" s="2" t="s">
        <v>61</v>
      </c>
      <c r="J1334" s="58"/>
      <c r="K1334" s="58"/>
      <c r="L1334" s="58"/>
      <c r="M1334" s="58"/>
      <c r="N1334" s="2"/>
    </row>
    <row r="1335" spans="2:14" ht="18" customHeight="1" x14ac:dyDescent="0.3">
      <c r="B1335" s="58" t="s">
        <v>83</v>
      </c>
      <c r="C1335" s="58" t="s">
        <v>546</v>
      </c>
      <c r="D1335" s="58">
        <v>5053947083266</v>
      </c>
      <c r="E1335" s="58">
        <v>1</v>
      </c>
      <c r="F1335" s="58" t="s">
        <v>59</v>
      </c>
      <c r="G1335" s="58">
        <v>0.59</v>
      </c>
      <c r="H1335" s="58">
        <v>0.59</v>
      </c>
      <c r="I1335" s="2">
        <v>4.5999999999999996</v>
      </c>
      <c r="J1335" s="58" t="s">
        <v>720</v>
      </c>
      <c r="K1335" s="58"/>
      <c r="L1335" s="58"/>
      <c r="M1335" s="58">
        <v>73780698</v>
      </c>
      <c r="N1335" s="2"/>
    </row>
    <row r="1336" spans="2:14" ht="10.8" customHeight="1" x14ac:dyDescent="0.3">
      <c r="B1336" s="58"/>
      <c r="C1336" s="58"/>
      <c r="D1336" s="58"/>
      <c r="E1336" s="58"/>
      <c r="F1336" s="58"/>
      <c r="G1336" s="58"/>
      <c r="H1336" s="58"/>
      <c r="I1336" s="2" t="s">
        <v>61</v>
      </c>
      <c r="J1336" s="58"/>
      <c r="K1336" s="58"/>
      <c r="L1336" s="58"/>
      <c r="M1336" s="58"/>
      <c r="N1336" s="2"/>
    </row>
    <row r="1337" spans="2:14" ht="18" customHeight="1" x14ac:dyDescent="0.3">
      <c r="B1337" s="58" t="s">
        <v>83</v>
      </c>
      <c r="C1337" s="58" t="s">
        <v>1021</v>
      </c>
      <c r="D1337" s="58">
        <v>5052319993370</v>
      </c>
      <c r="E1337" s="58">
        <v>1</v>
      </c>
      <c r="F1337" s="58" t="s">
        <v>59</v>
      </c>
      <c r="G1337" s="58">
        <v>0.31</v>
      </c>
      <c r="H1337" s="58">
        <v>0.31</v>
      </c>
      <c r="I1337" s="2">
        <v>2.35</v>
      </c>
      <c r="J1337" s="58" t="s">
        <v>899</v>
      </c>
      <c r="K1337" s="58"/>
      <c r="L1337" s="58"/>
      <c r="M1337" s="58">
        <v>59541801</v>
      </c>
      <c r="N1337" s="2"/>
    </row>
    <row r="1338" spans="2:14" ht="10.8" customHeight="1" x14ac:dyDescent="0.3">
      <c r="B1338" s="58"/>
      <c r="C1338" s="58"/>
      <c r="D1338" s="58"/>
      <c r="E1338" s="58"/>
      <c r="F1338" s="58"/>
      <c r="G1338" s="58"/>
      <c r="H1338" s="58"/>
      <c r="I1338" s="2" t="s">
        <v>61</v>
      </c>
      <c r="J1338" s="58"/>
      <c r="K1338" s="58"/>
      <c r="L1338" s="58"/>
      <c r="M1338" s="58"/>
      <c r="N1338" s="2"/>
    </row>
    <row r="1339" spans="2:14" ht="18" customHeight="1" x14ac:dyDescent="0.3">
      <c r="B1339" s="58" t="s">
        <v>83</v>
      </c>
      <c r="C1339" s="58" t="s">
        <v>916</v>
      </c>
      <c r="D1339" s="58">
        <v>5052910096050</v>
      </c>
      <c r="E1339" s="58">
        <v>3</v>
      </c>
      <c r="F1339" s="58" t="s">
        <v>59</v>
      </c>
      <c r="G1339" s="58">
        <v>0.39</v>
      </c>
      <c r="H1339" s="58">
        <v>1.18</v>
      </c>
      <c r="I1339" s="2">
        <v>3.8</v>
      </c>
      <c r="J1339" s="58" t="s">
        <v>1022</v>
      </c>
      <c r="K1339" s="58"/>
      <c r="L1339" s="58"/>
      <c r="M1339" s="58">
        <v>72549612</v>
      </c>
      <c r="N1339" s="2"/>
    </row>
    <row r="1340" spans="2:14" ht="10.8" customHeight="1" x14ac:dyDescent="0.3">
      <c r="B1340" s="58"/>
      <c r="C1340" s="58"/>
      <c r="D1340" s="58"/>
      <c r="E1340" s="58"/>
      <c r="F1340" s="58"/>
      <c r="G1340" s="58"/>
      <c r="H1340" s="58"/>
      <c r="I1340" s="2" t="s">
        <v>61</v>
      </c>
      <c r="J1340" s="58"/>
      <c r="K1340" s="58"/>
      <c r="L1340" s="58"/>
      <c r="M1340" s="58"/>
      <c r="N1340" s="2"/>
    </row>
    <row r="1341" spans="2:14" ht="18" customHeight="1" x14ac:dyDescent="0.3">
      <c r="B1341" s="58" t="s">
        <v>83</v>
      </c>
      <c r="C1341" s="58" t="s">
        <v>516</v>
      </c>
      <c r="D1341" s="58">
        <v>5000181030938</v>
      </c>
      <c r="E1341" s="58">
        <v>2</v>
      </c>
      <c r="F1341" s="58" t="s">
        <v>59</v>
      </c>
      <c r="G1341" s="58">
        <v>1.05</v>
      </c>
      <c r="H1341" s="58">
        <v>2.11</v>
      </c>
      <c r="I1341" s="2">
        <v>2.15</v>
      </c>
      <c r="J1341" s="58" t="s">
        <v>952</v>
      </c>
      <c r="K1341" s="58"/>
      <c r="L1341" s="58"/>
      <c r="M1341" s="58">
        <v>63224797</v>
      </c>
      <c r="N1341" s="2"/>
    </row>
    <row r="1342" spans="2:14" ht="10.8" customHeight="1" x14ac:dyDescent="0.3">
      <c r="B1342" s="58"/>
      <c r="C1342" s="58"/>
      <c r="D1342" s="58"/>
      <c r="E1342" s="58"/>
      <c r="F1342" s="58"/>
      <c r="G1342" s="58"/>
      <c r="H1342" s="58"/>
      <c r="I1342" s="2" t="s">
        <v>61</v>
      </c>
      <c r="J1342" s="58"/>
      <c r="K1342" s="58"/>
      <c r="L1342" s="58"/>
      <c r="M1342" s="58"/>
      <c r="N1342" s="2"/>
    </row>
    <row r="1343" spans="2:14" ht="18" customHeight="1" x14ac:dyDescent="0.3">
      <c r="B1343" s="58" t="s">
        <v>68</v>
      </c>
      <c r="C1343" s="58" t="s">
        <v>568</v>
      </c>
      <c r="D1343" s="58">
        <v>5057373843746</v>
      </c>
      <c r="E1343" s="58">
        <v>2</v>
      </c>
      <c r="F1343" s="58" t="s">
        <v>59</v>
      </c>
      <c r="G1343" s="58">
        <v>0.2</v>
      </c>
      <c r="H1343" s="58">
        <v>0.4</v>
      </c>
      <c r="I1343" s="2">
        <v>1.65</v>
      </c>
      <c r="J1343" s="58" t="s">
        <v>804</v>
      </c>
      <c r="K1343" s="58"/>
      <c r="L1343" s="58"/>
      <c r="M1343" s="58">
        <v>54183967</v>
      </c>
      <c r="N1343" s="2"/>
    </row>
    <row r="1344" spans="2:14" ht="10.8" customHeight="1" x14ac:dyDescent="0.3">
      <c r="B1344" s="58"/>
      <c r="C1344" s="58"/>
      <c r="D1344" s="58"/>
      <c r="E1344" s="58"/>
      <c r="F1344" s="58"/>
      <c r="G1344" s="58"/>
      <c r="H1344" s="58"/>
      <c r="I1344" s="2" t="s">
        <v>61</v>
      </c>
      <c r="J1344" s="58"/>
      <c r="K1344" s="58"/>
      <c r="L1344" s="58"/>
      <c r="M1344" s="58"/>
      <c r="N1344" s="2"/>
    </row>
    <row r="1345" spans="2:14" ht="18" customHeight="1" x14ac:dyDescent="0.3">
      <c r="B1345" s="58" t="s">
        <v>68</v>
      </c>
      <c r="C1345" s="58" t="s">
        <v>80</v>
      </c>
      <c r="D1345" s="58">
        <v>5050179250121</v>
      </c>
      <c r="E1345" s="58">
        <v>1</v>
      </c>
      <c r="F1345" s="58" t="s">
        <v>59</v>
      </c>
      <c r="G1345" s="58">
        <v>0.1</v>
      </c>
      <c r="H1345" s="58">
        <v>0.1</v>
      </c>
      <c r="I1345" s="2">
        <v>1.1000000000000001</v>
      </c>
      <c r="J1345" s="58" t="s">
        <v>728</v>
      </c>
      <c r="K1345" s="58"/>
      <c r="L1345" s="58"/>
      <c r="M1345" s="58">
        <v>52412171</v>
      </c>
      <c r="N1345" s="2"/>
    </row>
    <row r="1346" spans="2:14" ht="10.8" customHeight="1" x14ac:dyDescent="0.3">
      <c r="B1346" s="58"/>
      <c r="C1346" s="58"/>
      <c r="D1346" s="58"/>
      <c r="E1346" s="58"/>
      <c r="F1346" s="58"/>
      <c r="G1346" s="58"/>
      <c r="H1346" s="58"/>
      <c r="I1346" s="2" t="s">
        <v>61</v>
      </c>
      <c r="J1346" s="58"/>
      <c r="K1346" s="58"/>
      <c r="L1346" s="58"/>
      <c r="M1346" s="58"/>
      <c r="N1346" s="2"/>
    </row>
    <row r="1347" spans="2:14" ht="10.8" customHeight="1" x14ac:dyDescent="0.3">
      <c r="B1347" s="58" t="s">
        <v>68</v>
      </c>
      <c r="C1347" s="58" t="s">
        <v>76</v>
      </c>
      <c r="D1347" s="58">
        <v>3063330</v>
      </c>
      <c r="E1347" s="58">
        <v>5</v>
      </c>
      <c r="F1347" s="58" t="s">
        <v>59</v>
      </c>
      <c r="G1347" s="58">
        <v>0.08</v>
      </c>
      <c r="H1347" s="58">
        <v>0.4</v>
      </c>
      <c r="I1347" s="2">
        <v>1.1000000000000001</v>
      </c>
      <c r="J1347" s="58" t="s">
        <v>782</v>
      </c>
      <c r="K1347" s="58"/>
      <c r="L1347" s="58"/>
      <c r="M1347" s="58">
        <v>67880462</v>
      </c>
      <c r="N1347" s="2"/>
    </row>
    <row r="1348" spans="2:14" ht="10.8" customHeight="1" x14ac:dyDescent="0.3">
      <c r="B1348" s="58"/>
      <c r="C1348" s="58"/>
      <c r="D1348" s="58"/>
      <c r="E1348" s="58"/>
      <c r="F1348" s="58"/>
      <c r="G1348" s="58"/>
      <c r="H1348" s="58"/>
      <c r="I1348" s="2" t="s">
        <v>61</v>
      </c>
      <c r="J1348" s="58"/>
      <c r="K1348" s="58"/>
      <c r="L1348" s="58"/>
      <c r="M1348" s="58"/>
      <c r="N1348" s="2"/>
    </row>
    <row r="1349" spans="2:14" ht="18" customHeight="1" x14ac:dyDescent="0.3">
      <c r="B1349" s="58" t="s">
        <v>68</v>
      </c>
      <c r="C1349" s="58" t="s">
        <v>434</v>
      </c>
      <c r="D1349" s="58">
        <v>5010044002958</v>
      </c>
      <c r="E1349" s="58">
        <v>2</v>
      </c>
      <c r="F1349" s="58" t="s">
        <v>59</v>
      </c>
      <c r="G1349" s="58">
        <v>0.32</v>
      </c>
      <c r="H1349" s="58">
        <v>0.65</v>
      </c>
      <c r="I1349" s="2">
        <v>1.45</v>
      </c>
      <c r="J1349" s="58" t="s">
        <v>918</v>
      </c>
      <c r="K1349" s="58"/>
      <c r="L1349" s="58"/>
      <c r="M1349" s="58">
        <v>63961413</v>
      </c>
      <c r="N1349" s="2"/>
    </row>
    <row r="1350" spans="2:14" ht="10.8" customHeight="1" x14ac:dyDescent="0.3">
      <c r="B1350" s="58"/>
      <c r="C1350" s="58"/>
      <c r="D1350" s="58"/>
      <c r="E1350" s="58"/>
      <c r="F1350" s="58"/>
      <c r="G1350" s="58"/>
      <c r="H1350" s="58"/>
      <c r="I1350" s="2" t="s">
        <v>61</v>
      </c>
      <c r="J1350" s="58"/>
      <c r="K1350" s="58"/>
      <c r="L1350" s="58"/>
      <c r="M1350" s="58"/>
      <c r="N1350" s="2"/>
    </row>
    <row r="1351" spans="2:14" ht="10.8" customHeight="1" x14ac:dyDescent="0.3">
      <c r="B1351" s="58" t="s">
        <v>68</v>
      </c>
      <c r="C1351" s="58" t="s">
        <v>75</v>
      </c>
      <c r="D1351" s="58">
        <v>3277621</v>
      </c>
      <c r="E1351" s="58">
        <v>1</v>
      </c>
      <c r="F1351" s="58" t="s">
        <v>59</v>
      </c>
      <c r="G1351" s="58">
        <v>0.08</v>
      </c>
      <c r="H1351" s="58">
        <v>0.08</v>
      </c>
      <c r="I1351" s="2">
        <v>1.1000000000000001</v>
      </c>
      <c r="J1351" s="58" t="s">
        <v>900</v>
      </c>
      <c r="K1351" s="58"/>
      <c r="L1351" s="58"/>
      <c r="M1351" s="58">
        <v>83688234</v>
      </c>
      <c r="N1351" s="2"/>
    </row>
    <row r="1352" spans="2:14" ht="10.8" customHeight="1" x14ac:dyDescent="0.3">
      <c r="B1352" s="58"/>
      <c r="C1352" s="58"/>
      <c r="D1352" s="58"/>
      <c r="E1352" s="58"/>
      <c r="F1352" s="58"/>
      <c r="G1352" s="58"/>
      <c r="H1352" s="58"/>
      <c r="I1352" s="2" t="s">
        <v>61</v>
      </c>
      <c r="J1352" s="58"/>
      <c r="K1352" s="58"/>
      <c r="L1352" s="58"/>
      <c r="M1352" s="58"/>
      <c r="N1352" s="2"/>
    </row>
    <row r="1353" spans="2:14" ht="18" customHeight="1" x14ac:dyDescent="0.3">
      <c r="B1353" s="58" t="s">
        <v>68</v>
      </c>
      <c r="C1353" s="58" t="s">
        <v>217</v>
      </c>
      <c r="D1353" s="58">
        <v>5057545889619</v>
      </c>
      <c r="E1353" s="58">
        <v>5</v>
      </c>
      <c r="F1353" s="58" t="s">
        <v>59</v>
      </c>
      <c r="G1353" s="58">
        <v>0.3</v>
      </c>
      <c r="H1353" s="58">
        <v>1.48</v>
      </c>
      <c r="I1353" s="2">
        <v>0.8</v>
      </c>
      <c r="J1353" s="58" t="s">
        <v>853</v>
      </c>
      <c r="K1353" s="58"/>
      <c r="L1353" s="58"/>
      <c r="M1353" s="58">
        <v>84827904</v>
      </c>
      <c r="N1353" s="2"/>
    </row>
    <row r="1354" spans="2:14" ht="10.8" customHeight="1" x14ac:dyDescent="0.3">
      <c r="B1354" s="58"/>
      <c r="C1354" s="58"/>
      <c r="D1354" s="58"/>
      <c r="E1354" s="58"/>
      <c r="F1354" s="58"/>
      <c r="G1354" s="58"/>
      <c r="H1354" s="58"/>
      <c r="I1354" s="2" t="s">
        <v>61</v>
      </c>
      <c r="J1354" s="58"/>
      <c r="K1354" s="58"/>
      <c r="L1354" s="58"/>
      <c r="M1354" s="58"/>
      <c r="N1354" s="2"/>
    </row>
    <row r="1355" spans="2:14" ht="10.8" customHeight="1" x14ac:dyDescent="0.3">
      <c r="B1355" s="58" t="s">
        <v>68</v>
      </c>
      <c r="C1355" s="58" t="s">
        <v>79</v>
      </c>
      <c r="D1355" s="58">
        <v>3269299</v>
      </c>
      <c r="E1355" s="58">
        <v>1</v>
      </c>
      <c r="F1355" s="58" t="s">
        <v>59</v>
      </c>
      <c r="G1355" s="58">
        <v>0.09</v>
      </c>
      <c r="H1355" s="58">
        <v>0.09</v>
      </c>
      <c r="I1355" s="2">
        <v>1.1000000000000001</v>
      </c>
      <c r="J1355" s="58" t="s">
        <v>728</v>
      </c>
      <c r="K1355" s="58"/>
      <c r="L1355" s="58"/>
      <c r="M1355" s="58">
        <v>81301517</v>
      </c>
      <c r="N1355" s="2"/>
    </row>
    <row r="1356" spans="2:14" ht="10.8" customHeight="1" x14ac:dyDescent="0.3">
      <c r="B1356" s="58"/>
      <c r="C1356" s="58"/>
      <c r="D1356" s="58"/>
      <c r="E1356" s="58"/>
      <c r="F1356" s="58"/>
      <c r="G1356" s="58"/>
      <c r="H1356" s="58"/>
      <c r="I1356" s="2" t="s">
        <v>61</v>
      </c>
      <c r="J1356" s="58"/>
      <c r="K1356" s="58"/>
      <c r="L1356" s="58"/>
      <c r="M1356" s="58"/>
      <c r="N1356" s="2"/>
    </row>
    <row r="1357" spans="2:14" ht="10.8" customHeight="1" x14ac:dyDescent="0.3">
      <c r="B1357" s="58" t="s">
        <v>57</v>
      </c>
      <c r="C1357" s="58" t="s">
        <v>98</v>
      </c>
      <c r="D1357" s="58">
        <v>3424773</v>
      </c>
      <c r="E1357" s="58">
        <v>2</v>
      </c>
      <c r="F1357" s="58" t="s">
        <v>59</v>
      </c>
      <c r="G1357" s="58">
        <v>0.33</v>
      </c>
      <c r="H1357" s="58">
        <v>0.65</v>
      </c>
      <c r="I1357" s="2">
        <v>1.7</v>
      </c>
      <c r="J1357" s="58" t="s">
        <v>795</v>
      </c>
      <c r="K1357" s="58"/>
      <c r="L1357" s="58"/>
      <c r="M1357" s="58">
        <v>92332446</v>
      </c>
      <c r="N1357" s="2"/>
    </row>
    <row r="1358" spans="2:14" ht="10.8" customHeight="1" x14ac:dyDescent="0.3">
      <c r="B1358" s="58"/>
      <c r="C1358" s="58"/>
      <c r="D1358" s="58"/>
      <c r="E1358" s="58"/>
      <c r="F1358" s="58"/>
      <c r="G1358" s="58"/>
      <c r="H1358" s="58"/>
      <c r="I1358" s="2" t="s">
        <v>61</v>
      </c>
      <c r="J1358" s="58"/>
      <c r="K1358" s="58"/>
      <c r="L1358" s="58"/>
      <c r="M1358" s="58"/>
      <c r="N1358" s="2"/>
    </row>
    <row r="1359" spans="2:14" ht="10.8" customHeight="1" x14ac:dyDescent="0.3">
      <c r="B1359" s="58" t="s">
        <v>57</v>
      </c>
      <c r="C1359" s="58" t="s">
        <v>302</v>
      </c>
      <c r="D1359" s="58">
        <v>3286784</v>
      </c>
      <c r="E1359" s="58">
        <v>1</v>
      </c>
      <c r="F1359" s="58" t="s">
        <v>59</v>
      </c>
      <c r="G1359" s="58">
        <v>0.31</v>
      </c>
      <c r="H1359" s="58">
        <v>0.31</v>
      </c>
      <c r="I1359" s="2">
        <v>1.25</v>
      </c>
      <c r="J1359" s="58" t="s">
        <v>809</v>
      </c>
      <c r="K1359" s="58"/>
      <c r="L1359" s="58"/>
      <c r="M1359" s="58">
        <v>85557686</v>
      </c>
      <c r="N1359" s="2"/>
    </row>
    <row r="1360" spans="2:14" ht="10.8" customHeight="1" x14ac:dyDescent="0.3">
      <c r="B1360" s="58"/>
      <c r="C1360" s="58"/>
      <c r="D1360" s="58"/>
      <c r="E1360" s="58"/>
      <c r="F1360" s="58"/>
      <c r="G1360" s="58"/>
      <c r="H1360" s="58"/>
      <c r="I1360" s="2" t="s">
        <v>61</v>
      </c>
      <c r="J1360" s="58"/>
      <c r="K1360" s="58"/>
      <c r="L1360" s="58"/>
      <c r="M1360" s="58"/>
      <c r="N1360" s="2"/>
    </row>
    <row r="1361" spans="2:14" ht="10.8" customHeight="1" x14ac:dyDescent="0.3">
      <c r="B1361" s="58" t="s">
        <v>57</v>
      </c>
      <c r="C1361" s="58" t="s">
        <v>556</v>
      </c>
      <c r="D1361" s="58">
        <v>3259412</v>
      </c>
      <c r="E1361" s="58">
        <v>2</v>
      </c>
      <c r="F1361" s="58" t="s">
        <v>59</v>
      </c>
      <c r="G1361" s="58">
        <v>0.05</v>
      </c>
      <c r="H1361" s="58">
        <v>0.1</v>
      </c>
      <c r="I1361" s="2">
        <v>1.5</v>
      </c>
      <c r="J1361" s="58" t="s">
        <v>795</v>
      </c>
      <c r="K1361" s="58"/>
      <c r="L1361" s="58"/>
      <c r="M1361" s="58">
        <v>78796891</v>
      </c>
      <c r="N1361" s="2"/>
    </row>
    <row r="1362" spans="2:14" ht="10.8" customHeight="1" x14ac:dyDescent="0.3">
      <c r="B1362" s="58"/>
      <c r="C1362" s="58"/>
      <c r="D1362" s="58"/>
      <c r="E1362" s="58"/>
      <c r="F1362" s="58"/>
      <c r="G1362" s="58"/>
      <c r="H1362" s="58"/>
      <c r="I1362" s="2" t="s">
        <v>61</v>
      </c>
      <c r="J1362" s="58"/>
      <c r="K1362" s="58"/>
      <c r="L1362" s="58"/>
      <c r="M1362" s="58"/>
      <c r="N1362" s="2"/>
    </row>
    <row r="1363" spans="2:14" ht="10.8" customHeight="1" x14ac:dyDescent="0.3">
      <c r="B1363" s="58" t="s">
        <v>57</v>
      </c>
      <c r="C1363" s="58" t="s">
        <v>362</v>
      </c>
      <c r="D1363" s="58">
        <v>3264195</v>
      </c>
      <c r="E1363" s="58">
        <v>5</v>
      </c>
      <c r="F1363" s="58" t="s">
        <v>59</v>
      </c>
      <c r="G1363" s="58">
        <v>7.0000000000000007E-2</v>
      </c>
      <c r="H1363" s="58">
        <v>0.33</v>
      </c>
      <c r="I1363" s="2">
        <v>0.7</v>
      </c>
      <c r="J1363" s="58" t="s">
        <v>958</v>
      </c>
      <c r="K1363" s="58"/>
      <c r="L1363" s="58"/>
      <c r="M1363" s="58">
        <v>80223142</v>
      </c>
      <c r="N1363" s="2"/>
    </row>
    <row r="1364" spans="2:14" ht="10.8" customHeight="1" x14ac:dyDescent="0.3">
      <c r="B1364" s="58"/>
      <c r="C1364" s="58"/>
      <c r="D1364" s="58"/>
      <c r="E1364" s="58"/>
      <c r="F1364" s="58"/>
      <c r="G1364" s="58"/>
      <c r="H1364" s="58"/>
      <c r="I1364" s="2" t="s">
        <v>61</v>
      </c>
      <c r="J1364" s="58"/>
      <c r="K1364" s="58"/>
      <c r="L1364" s="58"/>
      <c r="M1364" s="58"/>
      <c r="N1364" s="2"/>
    </row>
    <row r="1365" spans="2:14" ht="10.8" customHeight="1" x14ac:dyDescent="0.3">
      <c r="B1365" s="58" t="s">
        <v>57</v>
      </c>
      <c r="C1365" s="58" t="s">
        <v>342</v>
      </c>
      <c r="D1365" s="58">
        <v>3340080</v>
      </c>
      <c r="E1365" s="58">
        <v>2</v>
      </c>
      <c r="F1365" s="58" t="s">
        <v>59</v>
      </c>
      <c r="G1365" s="58">
        <v>0.27</v>
      </c>
      <c r="H1365" s="58">
        <v>0.54</v>
      </c>
      <c r="I1365" s="2">
        <v>2.35</v>
      </c>
      <c r="J1365" s="58" t="s">
        <v>797</v>
      </c>
      <c r="K1365" s="58"/>
      <c r="L1365" s="58"/>
      <c r="M1365" s="58">
        <v>86330808</v>
      </c>
      <c r="N1365" s="2"/>
    </row>
    <row r="1366" spans="2:14" ht="10.8" customHeight="1" x14ac:dyDescent="0.3">
      <c r="B1366" s="58"/>
      <c r="C1366" s="58"/>
      <c r="D1366" s="58"/>
      <c r="E1366" s="58"/>
      <c r="F1366" s="58"/>
      <c r="G1366" s="58"/>
      <c r="H1366" s="58"/>
      <c r="I1366" s="2" t="s">
        <v>61</v>
      </c>
      <c r="J1366" s="58"/>
      <c r="K1366" s="58"/>
      <c r="L1366" s="58"/>
      <c r="M1366" s="58"/>
      <c r="N1366" s="2"/>
    </row>
    <row r="1367" spans="2:14" ht="18" customHeight="1" x14ac:dyDescent="0.3">
      <c r="B1367" s="58" t="s">
        <v>57</v>
      </c>
      <c r="C1367" s="58" t="s">
        <v>97</v>
      </c>
      <c r="D1367" s="58">
        <v>3471319</v>
      </c>
      <c r="E1367" s="58">
        <v>2</v>
      </c>
      <c r="F1367" s="58" t="s">
        <v>59</v>
      </c>
      <c r="G1367" s="58">
        <v>0.32</v>
      </c>
      <c r="H1367" s="58">
        <v>0.65</v>
      </c>
      <c r="I1367" s="2">
        <v>1.7</v>
      </c>
      <c r="J1367" s="58" t="s">
        <v>795</v>
      </c>
      <c r="K1367" s="58"/>
      <c r="L1367" s="58"/>
      <c r="M1367" s="58">
        <v>91826428</v>
      </c>
      <c r="N1367" s="2"/>
    </row>
    <row r="1368" spans="2:14" ht="10.8" customHeight="1" x14ac:dyDescent="0.3">
      <c r="B1368" s="58"/>
      <c r="C1368" s="58"/>
      <c r="D1368" s="58"/>
      <c r="E1368" s="58"/>
      <c r="F1368" s="58"/>
      <c r="G1368" s="58"/>
      <c r="H1368" s="58"/>
      <c r="I1368" s="2" t="s">
        <v>61</v>
      </c>
      <c r="J1368" s="58"/>
      <c r="K1368" s="58"/>
      <c r="L1368" s="58"/>
      <c r="M1368" s="58"/>
      <c r="N1368" s="2"/>
    </row>
    <row r="1369" spans="2:14" ht="10.8" customHeight="1" x14ac:dyDescent="0.3">
      <c r="B1369" s="58" t="s">
        <v>57</v>
      </c>
      <c r="C1369" s="58" t="s">
        <v>120</v>
      </c>
      <c r="D1369" s="58">
        <v>10088777</v>
      </c>
      <c r="E1369" s="58">
        <v>1</v>
      </c>
      <c r="F1369" s="58" t="s">
        <v>59</v>
      </c>
      <c r="G1369" s="58">
        <v>0.32</v>
      </c>
      <c r="H1369" s="58">
        <v>0.32</v>
      </c>
      <c r="I1369" s="2">
        <v>1.1499999999999999</v>
      </c>
      <c r="J1369" s="58" t="s">
        <v>1023</v>
      </c>
      <c r="K1369" s="58"/>
      <c r="L1369" s="58"/>
      <c r="M1369" s="58">
        <v>57450831</v>
      </c>
      <c r="N1369" s="2"/>
    </row>
    <row r="1370" spans="2:14" ht="10.8" customHeight="1" x14ac:dyDescent="0.3">
      <c r="B1370" s="58"/>
      <c r="C1370" s="58"/>
      <c r="D1370" s="58"/>
      <c r="E1370" s="58"/>
      <c r="F1370" s="58"/>
      <c r="G1370" s="58"/>
      <c r="H1370" s="58"/>
      <c r="I1370" s="2" t="s">
        <v>61</v>
      </c>
      <c r="J1370" s="58"/>
      <c r="K1370" s="58"/>
      <c r="L1370" s="58"/>
      <c r="M1370" s="58"/>
      <c r="N1370" s="2"/>
    </row>
    <row r="1371" spans="2:14" ht="10.8" customHeight="1" x14ac:dyDescent="0.3">
      <c r="B1371" s="58" t="s">
        <v>57</v>
      </c>
      <c r="C1371" s="58" t="s">
        <v>544</v>
      </c>
      <c r="D1371" s="58">
        <v>10057520</v>
      </c>
      <c r="E1371" s="58">
        <v>3</v>
      </c>
      <c r="F1371" s="58" t="s">
        <v>59</v>
      </c>
      <c r="G1371" s="58">
        <v>0.23</v>
      </c>
      <c r="H1371" s="58">
        <v>0.69</v>
      </c>
      <c r="I1371" s="2">
        <v>0.65</v>
      </c>
      <c r="J1371" s="58" t="s">
        <v>798</v>
      </c>
      <c r="K1371" s="58"/>
      <c r="L1371" s="58"/>
      <c r="M1371" s="58">
        <v>50211728</v>
      </c>
      <c r="N1371" s="2"/>
    </row>
    <row r="1372" spans="2:14" ht="10.8" customHeight="1" x14ac:dyDescent="0.3">
      <c r="B1372" s="58"/>
      <c r="C1372" s="58"/>
      <c r="D1372" s="58"/>
      <c r="E1372" s="58"/>
      <c r="F1372" s="58"/>
      <c r="G1372" s="58"/>
      <c r="H1372" s="58"/>
      <c r="I1372" s="2" t="s">
        <v>61</v>
      </c>
      <c r="J1372" s="58"/>
      <c r="K1372" s="58"/>
      <c r="L1372" s="58"/>
      <c r="M1372" s="58"/>
      <c r="N1372" s="2"/>
    </row>
    <row r="1373" spans="2:14" ht="10.8" customHeight="1" x14ac:dyDescent="0.3">
      <c r="B1373" s="58" t="s">
        <v>57</v>
      </c>
      <c r="C1373" s="58" t="s">
        <v>175</v>
      </c>
      <c r="D1373" s="58">
        <v>3249543</v>
      </c>
      <c r="E1373" s="58">
        <v>2</v>
      </c>
      <c r="F1373" s="58" t="s">
        <v>59</v>
      </c>
      <c r="G1373" s="58">
        <v>0.78</v>
      </c>
      <c r="H1373" s="58">
        <v>1.57</v>
      </c>
      <c r="I1373" s="2">
        <v>3.2</v>
      </c>
      <c r="J1373" s="58" t="s">
        <v>708</v>
      </c>
      <c r="K1373" s="58"/>
      <c r="L1373" s="58"/>
      <c r="M1373" s="58">
        <v>77090863</v>
      </c>
      <c r="N1373" s="2"/>
    </row>
    <row r="1374" spans="2:14" ht="10.8" customHeight="1" x14ac:dyDescent="0.3">
      <c r="B1374" s="58"/>
      <c r="C1374" s="58"/>
      <c r="D1374" s="58"/>
      <c r="E1374" s="58"/>
      <c r="F1374" s="58"/>
      <c r="G1374" s="58"/>
      <c r="H1374" s="58"/>
      <c r="I1374" s="2" t="s">
        <v>61</v>
      </c>
      <c r="J1374" s="58"/>
      <c r="K1374" s="58"/>
      <c r="L1374" s="58"/>
      <c r="M1374" s="58"/>
      <c r="N1374" s="2"/>
    </row>
    <row r="1375" spans="2:14" ht="10.8" customHeight="1" x14ac:dyDescent="0.3">
      <c r="B1375" s="58" t="s">
        <v>57</v>
      </c>
      <c r="C1375" s="58" t="s">
        <v>934</v>
      </c>
      <c r="D1375" s="58">
        <v>3249505</v>
      </c>
      <c r="E1375" s="58">
        <v>1</v>
      </c>
      <c r="F1375" s="58" t="s">
        <v>59</v>
      </c>
      <c r="G1375" s="58">
        <v>0.8</v>
      </c>
      <c r="H1375" s="58">
        <v>0.8</v>
      </c>
      <c r="I1375" s="2">
        <v>1.95</v>
      </c>
      <c r="J1375" s="58" t="s">
        <v>798</v>
      </c>
      <c r="K1375" s="58"/>
      <c r="L1375" s="58"/>
      <c r="M1375" s="58">
        <v>77090788</v>
      </c>
      <c r="N1375" s="2"/>
    </row>
    <row r="1376" spans="2:14" ht="10.8" customHeight="1" x14ac:dyDescent="0.3">
      <c r="B1376" s="58"/>
      <c r="C1376" s="58"/>
      <c r="D1376" s="58"/>
      <c r="E1376" s="58"/>
      <c r="F1376" s="58"/>
      <c r="G1376" s="58"/>
      <c r="H1376" s="58"/>
      <c r="I1376" s="2" t="s">
        <v>61</v>
      </c>
      <c r="J1376" s="58"/>
      <c r="K1376" s="58"/>
      <c r="L1376" s="58"/>
      <c r="M1376" s="58"/>
      <c r="N1376" s="2"/>
    </row>
    <row r="1377" spans="1:14" ht="10.8" customHeight="1" x14ac:dyDescent="0.3">
      <c r="B1377" s="58" t="s">
        <v>57</v>
      </c>
      <c r="C1377" s="58" t="s">
        <v>380</v>
      </c>
      <c r="D1377" s="58">
        <v>10111420</v>
      </c>
      <c r="E1377" s="58">
        <v>1</v>
      </c>
      <c r="F1377" s="58" t="s">
        <v>59</v>
      </c>
      <c r="G1377" s="58">
        <v>0.32</v>
      </c>
      <c r="H1377" s="58">
        <v>0.32</v>
      </c>
      <c r="I1377" s="2">
        <v>1</v>
      </c>
      <c r="J1377" s="58" t="s">
        <v>1023</v>
      </c>
      <c r="K1377" s="58"/>
      <c r="L1377" s="58"/>
      <c r="M1377" s="58">
        <v>67754468</v>
      </c>
      <c r="N1377" s="2"/>
    </row>
    <row r="1378" spans="1:14" ht="10.8" customHeight="1" x14ac:dyDescent="0.3">
      <c r="B1378" s="58"/>
      <c r="C1378" s="58"/>
      <c r="D1378" s="58"/>
      <c r="E1378" s="58"/>
      <c r="F1378" s="58"/>
      <c r="G1378" s="58"/>
      <c r="H1378" s="58"/>
      <c r="I1378" s="2" t="s">
        <v>61</v>
      </c>
      <c r="J1378" s="58"/>
      <c r="K1378" s="58"/>
      <c r="L1378" s="58"/>
      <c r="M1378" s="58"/>
      <c r="N1378" s="2"/>
    </row>
    <row r="1379" spans="1:14" ht="18" customHeight="1" x14ac:dyDescent="0.3">
      <c r="B1379" s="58" t="s">
        <v>124</v>
      </c>
      <c r="C1379" s="58" t="s">
        <v>1024</v>
      </c>
      <c r="D1379" s="58">
        <v>5018374888341</v>
      </c>
      <c r="E1379" s="58">
        <v>1</v>
      </c>
      <c r="F1379" s="58" t="s">
        <v>59</v>
      </c>
      <c r="G1379" s="58">
        <v>0.38</v>
      </c>
      <c r="H1379" s="58">
        <v>0.38</v>
      </c>
      <c r="I1379" s="2">
        <v>1.55</v>
      </c>
      <c r="J1379" s="58" t="s">
        <v>842</v>
      </c>
      <c r="K1379" s="58"/>
      <c r="L1379" s="58"/>
      <c r="M1379" s="58">
        <v>52260983</v>
      </c>
      <c r="N1379" s="2"/>
    </row>
    <row r="1380" spans="1:14" ht="10.8" customHeight="1" x14ac:dyDescent="0.3">
      <c r="B1380" s="58"/>
      <c r="C1380" s="58"/>
      <c r="D1380" s="58"/>
      <c r="E1380" s="58"/>
      <c r="F1380" s="58"/>
      <c r="G1380" s="58"/>
      <c r="H1380" s="58"/>
      <c r="I1380" s="2" t="s">
        <v>61</v>
      </c>
      <c r="J1380" s="58"/>
      <c r="K1380" s="58"/>
      <c r="L1380" s="58"/>
      <c r="M1380" s="58"/>
      <c r="N1380" s="2"/>
    </row>
    <row r="1381" spans="1:14" ht="18" customHeight="1" x14ac:dyDescent="0.3">
      <c r="A1381" s="3">
        <v>45469</v>
      </c>
      <c r="B1381" s="58" t="s">
        <v>57</v>
      </c>
      <c r="C1381" s="58" t="s">
        <v>111</v>
      </c>
      <c r="D1381" s="58">
        <v>3315262</v>
      </c>
      <c r="E1381" s="58">
        <v>3</v>
      </c>
      <c r="F1381" s="58" t="s">
        <v>59</v>
      </c>
      <c r="G1381" s="58">
        <v>0.45</v>
      </c>
      <c r="H1381" s="58">
        <v>1.35</v>
      </c>
      <c r="I1381" s="2">
        <v>3.95</v>
      </c>
      <c r="J1381" s="58" t="s">
        <v>834</v>
      </c>
      <c r="K1381" s="58"/>
      <c r="L1381" s="58"/>
      <c r="M1381" s="58">
        <v>89634001</v>
      </c>
      <c r="N1381" s="2"/>
    </row>
    <row r="1382" spans="1:14" ht="10.8" customHeight="1" x14ac:dyDescent="0.3">
      <c r="B1382" s="58"/>
      <c r="C1382" s="58"/>
      <c r="D1382" s="58"/>
      <c r="E1382" s="58"/>
      <c r="F1382" s="58"/>
      <c r="G1382" s="58"/>
      <c r="H1382" s="58"/>
      <c r="I1382" s="2" t="s">
        <v>61</v>
      </c>
      <c r="J1382" s="58"/>
      <c r="K1382" s="58"/>
      <c r="L1382" s="58"/>
      <c r="M1382" s="58"/>
      <c r="N1382" s="2"/>
    </row>
    <row r="1383" spans="1:14" ht="10.8" customHeight="1" x14ac:dyDescent="0.3">
      <c r="B1383" s="58" t="s">
        <v>57</v>
      </c>
      <c r="C1383" s="58" t="s">
        <v>382</v>
      </c>
      <c r="D1383" s="58">
        <v>10069660</v>
      </c>
      <c r="E1383" s="58">
        <v>2</v>
      </c>
      <c r="F1383" s="58" t="s">
        <v>59</v>
      </c>
      <c r="G1383" s="58">
        <v>0.28000000000000003</v>
      </c>
      <c r="H1383" s="58">
        <v>0.56000000000000005</v>
      </c>
      <c r="I1383" s="2">
        <v>0.95</v>
      </c>
      <c r="J1383" s="58" t="s">
        <v>807</v>
      </c>
      <c r="K1383" s="58"/>
      <c r="L1383" s="58"/>
      <c r="M1383" s="58">
        <v>59767315</v>
      </c>
      <c r="N1383" s="2"/>
    </row>
    <row r="1384" spans="1:14" ht="10.8" customHeight="1" x14ac:dyDescent="0.3">
      <c r="B1384" s="58"/>
      <c r="C1384" s="58"/>
      <c r="D1384" s="58"/>
      <c r="E1384" s="58"/>
      <c r="F1384" s="58"/>
      <c r="G1384" s="58"/>
      <c r="H1384" s="58"/>
      <c r="I1384" s="2" t="s">
        <v>61</v>
      </c>
      <c r="J1384" s="58"/>
      <c r="K1384" s="58"/>
      <c r="L1384" s="58"/>
      <c r="M1384" s="58"/>
      <c r="N1384" s="2"/>
    </row>
    <row r="1385" spans="1:14" ht="10.8" customHeight="1" x14ac:dyDescent="0.3">
      <c r="B1385" s="58" t="s">
        <v>57</v>
      </c>
      <c r="C1385" s="58" t="s">
        <v>530</v>
      </c>
      <c r="D1385" s="58">
        <v>3317921</v>
      </c>
      <c r="E1385" s="58">
        <v>2</v>
      </c>
      <c r="F1385" s="58" t="s">
        <v>59</v>
      </c>
      <c r="G1385" s="58">
        <v>0.25</v>
      </c>
      <c r="H1385" s="58">
        <v>0.49</v>
      </c>
      <c r="I1385" s="2">
        <v>2.35</v>
      </c>
      <c r="J1385" s="58" t="s">
        <v>797</v>
      </c>
      <c r="K1385" s="58"/>
      <c r="L1385" s="58"/>
      <c r="M1385" s="58">
        <v>89448475</v>
      </c>
      <c r="N1385" s="2"/>
    </row>
    <row r="1386" spans="1:14" ht="10.8" customHeight="1" x14ac:dyDescent="0.3">
      <c r="B1386" s="58"/>
      <c r="C1386" s="58"/>
      <c r="D1386" s="58"/>
      <c r="E1386" s="58"/>
      <c r="F1386" s="58"/>
      <c r="G1386" s="58"/>
      <c r="H1386" s="58"/>
      <c r="I1386" s="2" t="s">
        <v>61</v>
      </c>
      <c r="J1386" s="58"/>
      <c r="K1386" s="58"/>
      <c r="L1386" s="58"/>
      <c r="M1386" s="58"/>
      <c r="N1386" s="2"/>
    </row>
    <row r="1387" spans="1:14" ht="10.8" customHeight="1" x14ac:dyDescent="0.3">
      <c r="B1387" s="58" t="s">
        <v>57</v>
      </c>
      <c r="C1387" s="58" t="s">
        <v>411</v>
      </c>
      <c r="D1387" s="58">
        <v>3049488</v>
      </c>
      <c r="E1387" s="58">
        <v>36</v>
      </c>
      <c r="F1387" s="58" t="s">
        <v>59</v>
      </c>
      <c r="G1387" s="58">
        <v>0.23</v>
      </c>
      <c r="H1387" s="58">
        <v>8.17</v>
      </c>
      <c r="I1387" s="2">
        <v>0.27</v>
      </c>
      <c r="J1387" s="58" t="s">
        <v>1025</v>
      </c>
      <c r="K1387" s="58"/>
      <c r="L1387" s="58"/>
      <c r="M1387" s="58">
        <v>54739758</v>
      </c>
      <c r="N1387" s="2"/>
    </row>
    <row r="1388" spans="1:14" ht="10.8" customHeight="1" x14ac:dyDescent="0.3">
      <c r="B1388" s="58"/>
      <c r="C1388" s="58"/>
      <c r="D1388" s="58"/>
      <c r="E1388" s="58"/>
      <c r="F1388" s="58"/>
      <c r="G1388" s="58"/>
      <c r="H1388" s="58"/>
      <c r="I1388" s="2" t="s">
        <v>61</v>
      </c>
      <c r="J1388" s="58"/>
      <c r="K1388" s="58"/>
      <c r="L1388" s="58"/>
      <c r="M1388" s="58"/>
      <c r="N1388" s="2"/>
    </row>
    <row r="1389" spans="1:14" ht="10.8" customHeight="1" x14ac:dyDescent="0.3">
      <c r="B1389" s="58" t="s">
        <v>57</v>
      </c>
      <c r="C1389" s="58" t="s">
        <v>361</v>
      </c>
      <c r="D1389" s="58">
        <v>3310700</v>
      </c>
      <c r="E1389" s="58">
        <v>2</v>
      </c>
      <c r="F1389" s="58" t="s">
        <v>59</v>
      </c>
      <c r="G1389" s="58">
        <v>0.23</v>
      </c>
      <c r="H1389" s="58">
        <v>0.46</v>
      </c>
      <c r="I1389" s="2">
        <v>3.1</v>
      </c>
      <c r="J1389" s="58" t="s">
        <v>843</v>
      </c>
      <c r="K1389" s="58"/>
      <c r="L1389" s="58"/>
      <c r="M1389" s="58">
        <v>88313066</v>
      </c>
      <c r="N1389" s="2"/>
    </row>
    <row r="1390" spans="1:14" ht="10.8" customHeight="1" x14ac:dyDescent="0.3">
      <c r="B1390" s="58"/>
      <c r="C1390" s="58"/>
      <c r="D1390" s="58"/>
      <c r="E1390" s="58"/>
      <c r="F1390" s="58"/>
      <c r="G1390" s="58"/>
      <c r="H1390" s="58"/>
      <c r="I1390" s="2" t="s">
        <v>61</v>
      </c>
      <c r="J1390" s="58"/>
      <c r="K1390" s="58"/>
      <c r="L1390" s="58"/>
      <c r="M1390" s="58"/>
      <c r="N1390" s="2"/>
    </row>
    <row r="1391" spans="1:14" ht="18" customHeight="1" x14ac:dyDescent="0.3">
      <c r="B1391" s="58" t="s">
        <v>83</v>
      </c>
      <c r="C1391" s="58" t="s">
        <v>323</v>
      </c>
      <c r="D1391" s="58">
        <v>5059697696657</v>
      </c>
      <c r="E1391" s="58">
        <v>2</v>
      </c>
      <c r="F1391" s="58" t="s">
        <v>59</v>
      </c>
      <c r="G1391" s="58">
        <v>0.3</v>
      </c>
      <c r="H1391" s="58">
        <v>0.61</v>
      </c>
      <c r="I1391" s="2">
        <v>3.75</v>
      </c>
      <c r="J1391" s="58" t="s">
        <v>999</v>
      </c>
      <c r="K1391" s="58"/>
      <c r="L1391" s="58"/>
      <c r="M1391" s="58">
        <v>92256755</v>
      </c>
      <c r="N1391" s="2"/>
    </row>
    <row r="1392" spans="1:14" ht="10.8" customHeight="1" x14ac:dyDescent="0.3">
      <c r="B1392" s="58"/>
      <c r="C1392" s="58"/>
      <c r="D1392" s="58"/>
      <c r="E1392" s="58"/>
      <c r="F1392" s="58"/>
      <c r="G1392" s="58"/>
      <c r="H1392" s="58"/>
      <c r="I1392" s="2" t="s">
        <v>61</v>
      </c>
      <c r="J1392" s="58"/>
      <c r="K1392" s="58"/>
      <c r="L1392" s="58"/>
      <c r="M1392" s="58"/>
      <c r="N1392" s="2"/>
    </row>
    <row r="1393" spans="2:14" ht="18" customHeight="1" x14ac:dyDescent="0.3">
      <c r="B1393" s="58" t="s">
        <v>83</v>
      </c>
      <c r="C1393" s="58" t="s">
        <v>237</v>
      </c>
      <c r="D1393" s="58">
        <v>5051140265441</v>
      </c>
      <c r="E1393" s="58">
        <v>1</v>
      </c>
      <c r="F1393" s="58" t="s">
        <v>59</v>
      </c>
      <c r="G1393" s="58">
        <v>0.28000000000000003</v>
      </c>
      <c r="H1393" s="58">
        <v>0.28000000000000003</v>
      </c>
      <c r="I1393" s="2">
        <v>3.25</v>
      </c>
      <c r="J1393" s="58" t="s">
        <v>795</v>
      </c>
      <c r="K1393" s="58"/>
      <c r="L1393" s="58"/>
      <c r="M1393" s="58">
        <v>59120136</v>
      </c>
      <c r="N1393" s="2"/>
    </row>
    <row r="1394" spans="2:14" ht="10.8" customHeight="1" x14ac:dyDescent="0.3">
      <c r="B1394" s="58"/>
      <c r="C1394" s="58"/>
      <c r="D1394" s="58"/>
      <c r="E1394" s="58"/>
      <c r="F1394" s="58"/>
      <c r="G1394" s="58"/>
      <c r="H1394" s="58"/>
      <c r="I1394" s="2" t="s">
        <v>61</v>
      </c>
      <c r="J1394" s="58"/>
      <c r="K1394" s="58"/>
      <c r="L1394" s="58"/>
      <c r="M1394" s="58"/>
      <c r="N1394" s="2"/>
    </row>
    <row r="1395" spans="2:14" ht="18" customHeight="1" x14ac:dyDescent="0.3">
      <c r="B1395" s="58" t="s">
        <v>83</v>
      </c>
      <c r="C1395" s="58" t="s">
        <v>132</v>
      </c>
      <c r="D1395" s="58">
        <v>5059697688980</v>
      </c>
      <c r="E1395" s="58">
        <v>3</v>
      </c>
      <c r="F1395" s="58" t="s">
        <v>59</v>
      </c>
      <c r="G1395" s="58">
        <v>0.24</v>
      </c>
      <c r="H1395" s="58">
        <v>0.72</v>
      </c>
      <c r="I1395" s="2">
        <v>2.15</v>
      </c>
      <c r="J1395" s="58" t="s">
        <v>722</v>
      </c>
      <c r="K1395" s="58"/>
      <c r="L1395" s="58"/>
      <c r="M1395" s="58">
        <v>91829990</v>
      </c>
      <c r="N1395" s="2"/>
    </row>
    <row r="1396" spans="2:14" ht="10.8" customHeight="1" x14ac:dyDescent="0.3">
      <c r="B1396" s="58"/>
      <c r="C1396" s="58"/>
      <c r="D1396" s="58"/>
      <c r="E1396" s="58"/>
      <c r="F1396" s="58"/>
      <c r="G1396" s="58"/>
      <c r="H1396" s="58"/>
      <c r="I1396" s="2" t="s">
        <v>61</v>
      </c>
      <c r="J1396" s="58"/>
      <c r="K1396" s="58"/>
      <c r="L1396" s="58"/>
      <c r="M1396" s="58"/>
      <c r="N1396" s="2"/>
    </row>
    <row r="1397" spans="2:14" ht="10.8" customHeight="1" x14ac:dyDescent="0.3">
      <c r="B1397" s="58" t="s">
        <v>68</v>
      </c>
      <c r="C1397" s="58" t="s">
        <v>75</v>
      </c>
      <c r="D1397" s="58">
        <v>3277621</v>
      </c>
      <c r="E1397" s="58">
        <v>2</v>
      </c>
      <c r="F1397" s="58" t="s">
        <v>59</v>
      </c>
      <c r="G1397" s="58">
        <v>0.08</v>
      </c>
      <c r="H1397" s="58">
        <v>0.15</v>
      </c>
      <c r="I1397" s="2">
        <v>1.1000000000000001</v>
      </c>
      <c r="J1397" s="58" t="s">
        <v>787</v>
      </c>
      <c r="K1397" s="58"/>
      <c r="L1397" s="58"/>
      <c r="M1397" s="58">
        <v>83688234</v>
      </c>
      <c r="N1397" s="2"/>
    </row>
    <row r="1398" spans="2:14" ht="10.8" customHeight="1" x14ac:dyDescent="0.3">
      <c r="B1398" s="58"/>
      <c r="C1398" s="58"/>
      <c r="D1398" s="58"/>
      <c r="E1398" s="58"/>
      <c r="F1398" s="58"/>
      <c r="G1398" s="58"/>
      <c r="H1398" s="58"/>
      <c r="I1398" s="2" t="s">
        <v>61</v>
      </c>
      <c r="J1398" s="58"/>
      <c r="K1398" s="58"/>
      <c r="L1398" s="58"/>
      <c r="M1398" s="58"/>
      <c r="N1398" s="2"/>
    </row>
    <row r="1399" spans="2:14" ht="18" customHeight="1" x14ac:dyDescent="0.3">
      <c r="B1399" s="58" t="s">
        <v>68</v>
      </c>
      <c r="C1399" s="58" t="s">
        <v>366</v>
      </c>
      <c r="D1399" s="58">
        <v>5059697252921</v>
      </c>
      <c r="E1399" s="58">
        <v>1</v>
      </c>
      <c r="F1399" s="58" t="s">
        <v>59</v>
      </c>
      <c r="G1399" s="58">
        <v>0.42</v>
      </c>
      <c r="H1399" s="58">
        <v>0.42</v>
      </c>
      <c r="I1399" s="2">
        <v>2.2999999999999998</v>
      </c>
      <c r="J1399" s="58" t="s">
        <v>855</v>
      </c>
      <c r="K1399" s="58"/>
      <c r="L1399" s="58"/>
      <c r="M1399" s="58">
        <v>90611800</v>
      </c>
      <c r="N1399" s="2"/>
    </row>
    <row r="1400" spans="2:14" ht="10.8" customHeight="1" x14ac:dyDescent="0.3">
      <c r="B1400" s="58"/>
      <c r="C1400" s="58"/>
      <c r="D1400" s="58"/>
      <c r="E1400" s="58"/>
      <c r="F1400" s="58"/>
      <c r="G1400" s="58"/>
      <c r="H1400" s="58"/>
      <c r="I1400" s="2" t="s">
        <v>61</v>
      </c>
      <c r="J1400" s="58"/>
      <c r="K1400" s="58"/>
      <c r="L1400" s="58"/>
      <c r="M1400" s="58"/>
      <c r="N1400" s="2"/>
    </row>
    <row r="1401" spans="2:14" ht="18" customHeight="1" x14ac:dyDescent="0.3">
      <c r="B1401" s="58" t="s">
        <v>68</v>
      </c>
      <c r="C1401" s="58" t="s">
        <v>145</v>
      </c>
      <c r="D1401" s="58">
        <v>5059512103650</v>
      </c>
      <c r="E1401" s="58">
        <v>1</v>
      </c>
      <c r="F1401" s="58" t="s">
        <v>59</v>
      </c>
      <c r="G1401" s="58">
        <v>0.14000000000000001</v>
      </c>
      <c r="H1401" s="58">
        <v>0.15</v>
      </c>
      <c r="I1401" s="2">
        <v>1.1000000000000001</v>
      </c>
      <c r="J1401" s="58" t="s">
        <v>728</v>
      </c>
      <c r="K1401" s="58"/>
      <c r="L1401" s="58"/>
      <c r="M1401" s="58">
        <v>88303971</v>
      </c>
      <c r="N1401" s="2"/>
    </row>
    <row r="1402" spans="2:14" ht="10.8" customHeight="1" x14ac:dyDescent="0.3">
      <c r="B1402" s="58"/>
      <c r="C1402" s="58"/>
      <c r="D1402" s="58"/>
      <c r="E1402" s="58"/>
      <c r="F1402" s="58"/>
      <c r="G1402" s="58"/>
      <c r="H1402" s="58"/>
      <c r="I1402" s="2" t="s">
        <v>61</v>
      </c>
      <c r="J1402" s="58"/>
      <c r="K1402" s="58"/>
      <c r="L1402" s="58"/>
      <c r="M1402" s="58"/>
      <c r="N1402" s="2"/>
    </row>
    <row r="1403" spans="2:14" ht="18" customHeight="1" x14ac:dyDescent="0.3">
      <c r="B1403" s="58" t="s">
        <v>68</v>
      </c>
      <c r="C1403" s="58" t="s">
        <v>184</v>
      </c>
      <c r="D1403" s="58">
        <v>5052003232372</v>
      </c>
      <c r="E1403" s="58">
        <v>4</v>
      </c>
      <c r="F1403" s="58" t="s">
        <v>59</v>
      </c>
      <c r="G1403" s="58">
        <v>0.23</v>
      </c>
      <c r="H1403" s="58">
        <v>0.91</v>
      </c>
      <c r="I1403" s="2">
        <v>0.8</v>
      </c>
      <c r="J1403" s="58" t="s">
        <v>947</v>
      </c>
      <c r="K1403" s="58"/>
      <c r="L1403" s="58"/>
      <c r="M1403" s="58">
        <v>60100332</v>
      </c>
      <c r="N1403" s="2"/>
    </row>
    <row r="1404" spans="2:14" ht="10.8" customHeight="1" x14ac:dyDescent="0.3">
      <c r="B1404" s="58"/>
      <c r="C1404" s="58"/>
      <c r="D1404" s="58"/>
      <c r="E1404" s="58"/>
      <c r="F1404" s="58"/>
      <c r="G1404" s="58"/>
      <c r="H1404" s="58"/>
      <c r="I1404" s="2" t="s">
        <v>61</v>
      </c>
      <c r="J1404" s="58"/>
      <c r="K1404" s="58"/>
      <c r="L1404" s="58"/>
      <c r="M1404" s="58"/>
      <c r="N1404" s="2"/>
    </row>
    <row r="1405" spans="2:14" ht="10.8" customHeight="1" x14ac:dyDescent="0.3">
      <c r="B1405" s="58" t="s">
        <v>68</v>
      </c>
      <c r="C1405" s="58" t="s">
        <v>76</v>
      </c>
      <c r="D1405" s="58">
        <v>3063330</v>
      </c>
      <c r="E1405" s="58">
        <v>5</v>
      </c>
      <c r="F1405" s="58" t="s">
        <v>59</v>
      </c>
      <c r="G1405" s="58">
        <v>0.08</v>
      </c>
      <c r="H1405" s="58">
        <v>0.4</v>
      </c>
      <c r="I1405" s="2">
        <v>1.1000000000000001</v>
      </c>
      <c r="J1405" s="58" t="s">
        <v>782</v>
      </c>
      <c r="K1405" s="58"/>
      <c r="L1405" s="58"/>
      <c r="M1405" s="58">
        <v>67880462</v>
      </c>
      <c r="N1405" s="2"/>
    </row>
    <row r="1406" spans="2:14" ht="10.8" customHeight="1" x14ac:dyDescent="0.3">
      <c r="B1406" s="58"/>
      <c r="C1406" s="58"/>
      <c r="D1406" s="58"/>
      <c r="E1406" s="58"/>
      <c r="F1406" s="58"/>
      <c r="G1406" s="58"/>
      <c r="H1406" s="58"/>
      <c r="I1406" s="2" t="s">
        <v>61</v>
      </c>
      <c r="J1406" s="58"/>
      <c r="K1406" s="58"/>
      <c r="L1406" s="58"/>
      <c r="M1406" s="58"/>
      <c r="N1406" s="2"/>
    </row>
    <row r="1407" spans="2:14" ht="18" customHeight="1" x14ac:dyDescent="0.3">
      <c r="B1407" s="58" t="s">
        <v>68</v>
      </c>
      <c r="C1407" s="58" t="s">
        <v>330</v>
      </c>
      <c r="D1407" s="58">
        <v>5057967342082</v>
      </c>
      <c r="E1407" s="58">
        <v>2</v>
      </c>
      <c r="F1407" s="58" t="s">
        <v>59</v>
      </c>
      <c r="G1407" s="58">
        <v>0.51</v>
      </c>
      <c r="H1407" s="58">
        <v>1.01</v>
      </c>
      <c r="I1407" s="2">
        <v>1.3</v>
      </c>
      <c r="J1407" s="58" t="s">
        <v>845</v>
      </c>
      <c r="K1407" s="58"/>
      <c r="L1407" s="58"/>
      <c r="M1407" s="58">
        <v>86489079</v>
      </c>
      <c r="N1407" s="2"/>
    </row>
    <row r="1408" spans="2:14" ht="10.8" customHeight="1" x14ac:dyDescent="0.3">
      <c r="B1408" s="58"/>
      <c r="C1408" s="58"/>
      <c r="D1408" s="58"/>
      <c r="E1408" s="58"/>
      <c r="F1408" s="58"/>
      <c r="G1408" s="58"/>
      <c r="H1408" s="58"/>
      <c r="I1408" s="2" t="s">
        <v>61</v>
      </c>
      <c r="J1408" s="58"/>
      <c r="K1408" s="58"/>
      <c r="L1408" s="58"/>
      <c r="M1408" s="58"/>
      <c r="N1408" s="2"/>
    </row>
    <row r="1409" spans="1:14" ht="10.8" customHeight="1" x14ac:dyDescent="0.3">
      <c r="B1409" s="58" t="s">
        <v>68</v>
      </c>
      <c r="C1409" s="58" t="s">
        <v>79</v>
      </c>
      <c r="D1409" s="58">
        <v>3269299</v>
      </c>
      <c r="E1409" s="58">
        <v>4</v>
      </c>
      <c r="F1409" s="58" t="s">
        <v>59</v>
      </c>
      <c r="G1409" s="58">
        <v>0.09</v>
      </c>
      <c r="H1409" s="58">
        <v>0.36</v>
      </c>
      <c r="I1409" s="2">
        <v>1.1000000000000001</v>
      </c>
      <c r="J1409" s="58" t="s">
        <v>716</v>
      </c>
      <c r="K1409" s="58"/>
      <c r="L1409" s="58"/>
      <c r="M1409" s="58">
        <v>81301517</v>
      </c>
      <c r="N1409" s="2"/>
    </row>
    <row r="1410" spans="1:14" ht="10.8" customHeight="1" x14ac:dyDescent="0.3">
      <c r="B1410" s="58"/>
      <c r="C1410" s="58"/>
      <c r="D1410" s="58"/>
      <c r="E1410" s="58"/>
      <c r="F1410" s="58"/>
      <c r="G1410" s="58"/>
      <c r="H1410" s="58"/>
      <c r="I1410" s="2" t="s">
        <v>61</v>
      </c>
      <c r="J1410" s="58"/>
      <c r="K1410" s="58"/>
      <c r="L1410" s="58"/>
      <c r="M1410" s="58"/>
      <c r="N1410" s="2"/>
    </row>
    <row r="1411" spans="1:14" ht="18" customHeight="1" x14ac:dyDescent="0.3">
      <c r="A1411" s="3">
        <v>45470</v>
      </c>
      <c r="B1411" s="58" t="s">
        <v>83</v>
      </c>
      <c r="C1411" s="58" t="s">
        <v>448</v>
      </c>
      <c r="D1411" s="58">
        <v>5057967464050</v>
      </c>
      <c r="E1411" s="58">
        <v>2</v>
      </c>
      <c r="F1411" s="58" t="s">
        <v>59</v>
      </c>
      <c r="G1411" s="58">
        <v>0.16</v>
      </c>
      <c r="H1411" s="58">
        <v>0.31</v>
      </c>
      <c r="I1411" s="2">
        <v>3</v>
      </c>
      <c r="J1411" s="58" t="s">
        <v>772</v>
      </c>
      <c r="K1411" s="58"/>
      <c r="L1411" s="58"/>
      <c r="M1411" s="58">
        <v>86695917</v>
      </c>
      <c r="N1411" s="2"/>
    </row>
    <row r="1412" spans="1:14" ht="10.8" customHeight="1" x14ac:dyDescent="0.3">
      <c r="B1412" s="58"/>
      <c r="C1412" s="58"/>
      <c r="D1412" s="58"/>
      <c r="E1412" s="58"/>
      <c r="F1412" s="58"/>
      <c r="G1412" s="58"/>
      <c r="H1412" s="58"/>
      <c r="I1412" s="2" t="s">
        <v>61</v>
      </c>
      <c r="J1412" s="58"/>
      <c r="K1412" s="58"/>
      <c r="L1412" s="58"/>
      <c r="M1412" s="58"/>
      <c r="N1412" s="2"/>
    </row>
    <row r="1413" spans="1:14" ht="18" customHeight="1" x14ac:dyDescent="0.3">
      <c r="B1413" s="58" t="s">
        <v>83</v>
      </c>
      <c r="C1413" s="58" t="s">
        <v>222</v>
      </c>
      <c r="D1413" s="58">
        <v>5057753897697</v>
      </c>
      <c r="E1413" s="58">
        <v>3</v>
      </c>
      <c r="F1413" s="58" t="s">
        <v>59</v>
      </c>
      <c r="G1413" s="58">
        <v>7.0000000000000007E-2</v>
      </c>
      <c r="H1413" s="58">
        <v>0.2</v>
      </c>
      <c r="I1413" s="2">
        <v>1.3</v>
      </c>
      <c r="J1413" s="58" t="s">
        <v>868</v>
      </c>
      <c r="K1413" s="58"/>
      <c r="L1413" s="58"/>
      <c r="M1413" s="58">
        <v>87796290</v>
      </c>
      <c r="N1413" s="2"/>
    </row>
    <row r="1414" spans="1:14" ht="10.8" customHeight="1" x14ac:dyDescent="0.3">
      <c r="B1414" s="58"/>
      <c r="C1414" s="58"/>
      <c r="D1414" s="58"/>
      <c r="E1414" s="58"/>
      <c r="F1414" s="58"/>
      <c r="G1414" s="58"/>
      <c r="H1414" s="58"/>
      <c r="I1414" s="2" t="s">
        <v>61</v>
      </c>
      <c r="J1414" s="58"/>
      <c r="K1414" s="58"/>
      <c r="L1414" s="58"/>
      <c r="M1414" s="58"/>
      <c r="N1414" s="2"/>
    </row>
    <row r="1415" spans="1:14" ht="18" customHeight="1" x14ac:dyDescent="0.3">
      <c r="B1415" s="58" t="s">
        <v>83</v>
      </c>
      <c r="C1415" s="58" t="s">
        <v>468</v>
      </c>
      <c r="D1415" s="58">
        <v>5057545864548</v>
      </c>
      <c r="E1415" s="58">
        <v>2</v>
      </c>
      <c r="F1415" s="58" t="s">
        <v>59</v>
      </c>
      <c r="G1415" s="58">
        <v>0.26</v>
      </c>
      <c r="H1415" s="58">
        <v>0.52</v>
      </c>
      <c r="I1415" s="2">
        <v>1.43</v>
      </c>
      <c r="J1415" s="58" t="s">
        <v>826</v>
      </c>
      <c r="K1415" s="58"/>
      <c r="L1415" s="58"/>
      <c r="M1415" s="58">
        <v>84802292</v>
      </c>
      <c r="N1415" s="2"/>
    </row>
    <row r="1416" spans="1:14" ht="10.8" customHeight="1" x14ac:dyDescent="0.3">
      <c r="B1416" s="58"/>
      <c r="C1416" s="58"/>
      <c r="D1416" s="58"/>
      <c r="E1416" s="58"/>
      <c r="F1416" s="58"/>
      <c r="G1416" s="58"/>
      <c r="H1416" s="58"/>
      <c r="I1416" s="2" t="s">
        <v>61</v>
      </c>
      <c r="J1416" s="58"/>
      <c r="K1416" s="58"/>
      <c r="L1416" s="58"/>
      <c r="M1416" s="58"/>
      <c r="N1416" s="2"/>
    </row>
    <row r="1417" spans="1:14" ht="18" customHeight="1" x14ac:dyDescent="0.3">
      <c r="B1417" s="58" t="s">
        <v>57</v>
      </c>
      <c r="C1417" s="58" t="s">
        <v>64</v>
      </c>
      <c r="D1417" s="58">
        <v>5057753494520</v>
      </c>
      <c r="E1417" s="58">
        <v>1</v>
      </c>
      <c r="F1417" s="58" t="s">
        <v>59</v>
      </c>
      <c r="G1417" s="58">
        <v>0.09</v>
      </c>
      <c r="H1417" s="58">
        <v>0.09</v>
      </c>
      <c r="I1417" s="2">
        <v>1.3</v>
      </c>
      <c r="J1417" s="58" t="s">
        <v>718</v>
      </c>
      <c r="K1417" s="58"/>
      <c r="L1417" s="58"/>
      <c r="M1417" s="58">
        <v>85589204</v>
      </c>
      <c r="N1417" s="2"/>
    </row>
    <row r="1418" spans="1:14" ht="10.8" customHeight="1" x14ac:dyDescent="0.3">
      <c r="B1418" s="58"/>
      <c r="C1418" s="58"/>
      <c r="D1418" s="58"/>
      <c r="E1418" s="58"/>
      <c r="F1418" s="58"/>
      <c r="G1418" s="58"/>
      <c r="H1418" s="58"/>
      <c r="I1418" s="2" t="s">
        <v>61</v>
      </c>
      <c r="J1418" s="58"/>
      <c r="K1418" s="58"/>
      <c r="L1418" s="58"/>
      <c r="M1418" s="58"/>
      <c r="N1418" s="2"/>
    </row>
    <row r="1419" spans="1:14" ht="10.8" customHeight="1" x14ac:dyDescent="0.3">
      <c r="B1419" s="58" t="s">
        <v>57</v>
      </c>
      <c r="C1419" s="58" t="s">
        <v>344</v>
      </c>
      <c r="D1419" s="58">
        <v>3236772</v>
      </c>
      <c r="E1419" s="58">
        <v>3</v>
      </c>
      <c r="F1419" s="58" t="s">
        <v>59</v>
      </c>
      <c r="G1419" s="58">
        <v>0.22</v>
      </c>
      <c r="H1419" s="58">
        <v>0.67</v>
      </c>
      <c r="I1419" s="2">
        <v>1.1000000000000001</v>
      </c>
      <c r="J1419" s="58" t="s">
        <v>826</v>
      </c>
      <c r="K1419" s="58"/>
      <c r="L1419" s="58"/>
      <c r="M1419" s="58">
        <v>74472042</v>
      </c>
      <c r="N1419" s="2"/>
    </row>
    <row r="1420" spans="1:14" ht="10.8" customHeight="1" x14ac:dyDescent="0.3">
      <c r="B1420" s="58"/>
      <c r="C1420" s="58"/>
      <c r="D1420" s="58"/>
      <c r="E1420" s="58"/>
      <c r="F1420" s="58"/>
      <c r="G1420" s="58"/>
      <c r="H1420" s="58"/>
      <c r="I1420" s="2" t="s">
        <v>61</v>
      </c>
      <c r="J1420" s="58"/>
      <c r="K1420" s="58"/>
      <c r="L1420" s="58"/>
      <c r="M1420" s="58"/>
      <c r="N1420" s="2"/>
    </row>
    <row r="1421" spans="1:14" ht="10.8" customHeight="1" x14ac:dyDescent="0.3">
      <c r="B1421" s="58" t="s">
        <v>57</v>
      </c>
      <c r="C1421" s="58" t="s">
        <v>382</v>
      </c>
      <c r="D1421" s="58">
        <v>10069660</v>
      </c>
      <c r="E1421" s="58">
        <v>3</v>
      </c>
      <c r="F1421" s="58" t="s">
        <v>59</v>
      </c>
      <c r="G1421" s="58">
        <v>0.28000000000000003</v>
      </c>
      <c r="H1421" s="58">
        <v>0.84</v>
      </c>
      <c r="I1421" s="2">
        <v>0.95</v>
      </c>
      <c r="J1421" s="58" t="s">
        <v>775</v>
      </c>
      <c r="K1421" s="58"/>
      <c r="L1421" s="58"/>
      <c r="M1421" s="58">
        <v>59767315</v>
      </c>
      <c r="N1421" s="2"/>
    </row>
    <row r="1422" spans="1:14" ht="10.8" customHeight="1" x14ac:dyDescent="0.3">
      <c r="B1422" s="58"/>
      <c r="C1422" s="58"/>
      <c r="D1422" s="58"/>
      <c r="E1422" s="58"/>
      <c r="F1422" s="58"/>
      <c r="G1422" s="58"/>
      <c r="H1422" s="58"/>
      <c r="I1422" s="2" t="s">
        <v>61</v>
      </c>
      <c r="J1422" s="58"/>
      <c r="K1422" s="58"/>
      <c r="L1422" s="58"/>
      <c r="M1422" s="58"/>
      <c r="N1422" s="2"/>
    </row>
    <row r="1423" spans="1:14" ht="10.8" customHeight="1" x14ac:dyDescent="0.3">
      <c r="B1423" s="58" t="s">
        <v>57</v>
      </c>
      <c r="C1423" s="58" t="s">
        <v>168</v>
      </c>
      <c r="D1423" s="58">
        <v>3265420</v>
      </c>
      <c r="E1423" s="58">
        <v>1</v>
      </c>
      <c r="F1423" s="58" t="s">
        <v>59</v>
      </c>
      <c r="G1423" s="58">
        <v>0.32</v>
      </c>
      <c r="H1423" s="58">
        <v>0.32</v>
      </c>
      <c r="I1423" s="2">
        <v>1.45</v>
      </c>
      <c r="J1423" s="58" t="s">
        <v>829</v>
      </c>
      <c r="K1423" s="58"/>
      <c r="L1423" s="58"/>
      <c r="M1423" s="58">
        <v>80568030</v>
      </c>
      <c r="N1423" s="2"/>
    </row>
    <row r="1424" spans="1:14" ht="10.8" customHeight="1" x14ac:dyDescent="0.3">
      <c r="B1424" s="58"/>
      <c r="C1424" s="58"/>
      <c r="D1424" s="58"/>
      <c r="E1424" s="58"/>
      <c r="F1424" s="58"/>
      <c r="G1424" s="58"/>
      <c r="H1424" s="58"/>
      <c r="I1424" s="2" t="s">
        <v>61</v>
      </c>
      <c r="J1424" s="58"/>
      <c r="K1424" s="58"/>
      <c r="L1424" s="58"/>
      <c r="M1424" s="58"/>
      <c r="N1424" s="2"/>
    </row>
    <row r="1425" spans="2:14" ht="10.8" customHeight="1" x14ac:dyDescent="0.3">
      <c r="B1425" s="58" t="s">
        <v>57</v>
      </c>
      <c r="C1425" s="58" t="s">
        <v>543</v>
      </c>
      <c r="D1425" s="58">
        <v>10051986</v>
      </c>
      <c r="E1425" s="58">
        <v>1</v>
      </c>
      <c r="F1425" s="58" t="s">
        <v>59</v>
      </c>
      <c r="G1425" s="58">
        <v>1.22</v>
      </c>
      <c r="H1425" s="58">
        <v>1.22</v>
      </c>
      <c r="I1425" s="2">
        <v>0.99</v>
      </c>
      <c r="J1425" s="58" t="s">
        <v>728</v>
      </c>
      <c r="K1425" s="58"/>
      <c r="L1425" s="58"/>
      <c r="M1425" s="58">
        <v>57747642</v>
      </c>
      <c r="N1425" s="2"/>
    </row>
    <row r="1426" spans="2:14" ht="10.8" customHeight="1" x14ac:dyDescent="0.3">
      <c r="B1426" s="58"/>
      <c r="C1426" s="58"/>
      <c r="D1426" s="58"/>
      <c r="E1426" s="58"/>
      <c r="F1426" s="58"/>
      <c r="G1426" s="58"/>
      <c r="H1426" s="58"/>
      <c r="I1426" s="2" t="s">
        <v>61</v>
      </c>
      <c r="J1426" s="58"/>
      <c r="K1426" s="58"/>
      <c r="L1426" s="58"/>
      <c r="M1426" s="58"/>
      <c r="N1426" s="2"/>
    </row>
    <row r="1427" spans="2:14" ht="10.8" customHeight="1" x14ac:dyDescent="0.3">
      <c r="B1427" s="58" t="s">
        <v>57</v>
      </c>
      <c r="C1427" s="58" t="s">
        <v>111</v>
      </c>
      <c r="D1427" s="58">
        <v>3315262</v>
      </c>
      <c r="E1427" s="58">
        <v>1</v>
      </c>
      <c r="F1427" s="58" t="s">
        <v>59</v>
      </c>
      <c r="G1427" s="58">
        <v>0.45</v>
      </c>
      <c r="H1427" s="58">
        <v>0.45</v>
      </c>
      <c r="I1427" s="2">
        <v>3.95</v>
      </c>
      <c r="J1427" s="58" t="s">
        <v>1003</v>
      </c>
      <c r="K1427" s="58"/>
      <c r="L1427" s="58"/>
      <c r="M1427" s="58">
        <v>89634001</v>
      </c>
      <c r="N1427" s="2"/>
    </row>
    <row r="1428" spans="2:14" ht="10.8" customHeight="1" x14ac:dyDescent="0.3">
      <c r="B1428" s="58"/>
      <c r="C1428" s="58"/>
      <c r="D1428" s="58"/>
      <c r="E1428" s="58"/>
      <c r="F1428" s="58"/>
      <c r="G1428" s="58"/>
      <c r="H1428" s="58"/>
      <c r="I1428" s="2" t="s">
        <v>61</v>
      </c>
      <c r="J1428" s="58"/>
      <c r="K1428" s="58"/>
      <c r="L1428" s="58"/>
      <c r="M1428" s="58"/>
      <c r="N1428" s="2"/>
    </row>
    <row r="1429" spans="2:14" ht="18" customHeight="1" x14ac:dyDescent="0.3">
      <c r="B1429" s="58" t="s">
        <v>68</v>
      </c>
      <c r="C1429" s="58" t="s">
        <v>337</v>
      </c>
      <c r="D1429" s="58">
        <v>5010204248202</v>
      </c>
      <c r="E1429" s="58">
        <v>1</v>
      </c>
      <c r="F1429" s="58" t="s">
        <v>59</v>
      </c>
      <c r="G1429" s="58">
        <v>0.28000000000000003</v>
      </c>
      <c r="H1429" s="58">
        <v>0.28000000000000003</v>
      </c>
      <c r="I1429" s="2">
        <v>2.2000000000000002</v>
      </c>
      <c r="J1429" s="58" t="s">
        <v>726</v>
      </c>
      <c r="K1429" s="58"/>
      <c r="L1429" s="58"/>
      <c r="M1429" s="58">
        <v>56875347</v>
      </c>
      <c r="N1429" s="2"/>
    </row>
    <row r="1430" spans="2:14" ht="10.8" customHeight="1" x14ac:dyDescent="0.3">
      <c r="B1430" s="58"/>
      <c r="C1430" s="58"/>
      <c r="D1430" s="58"/>
      <c r="E1430" s="58"/>
      <c r="F1430" s="58"/>
      <c r="G1430" s="58"/>
      <c r="H1430" s="58"/>
      <c r="I1430" s="2" t="s">
        <v>61</v>
      </c>
      <c r="J1430" s="58"/>
      <c r="K1430" s="58"/>
      <c r="L1430" s="58"/>
      <c r="M1430" s="58"/>
      <c r="N1430" s="2"/>
    </row>
    <row r="1431" spans="2:14" ht="18" customHeight="1" x14ac:dyDescent="0.3">
      <c r="B1431" s="58" t="s">
        <v>68</v>
      </c>
      <c r="C1431" s="58" t="s">
        <v>288</v>
      </c>
      <c r="D1431" s="58">
        <v>5059512740725</v>
      </c>
      <c r="E1431" s="58">
        <v>1</v>
      </c>
      <c r="F1431" s="58" t="s">
        <v>59</v>
      </c>
      <c r="G1431" s="58">
        <v>0.51</v>
      </c>
      <c r="H1431" s="58">
        <v>0.51</v>
      </c>
      <c r="I1431" s="2">
        <v>2.2000000000000002</v>
      </c>
      <c r="J1431" s="58" t="s">
        <v>726</v>
      </c>
      <c r="K1431" s="58"/>
      <c r="L1431" s="58"/>
      <c r="M1431" s="58">
        <v>88893942</v>
      </c>
      <c r="N1431" s="2"/>
    </row>
    <row r="1432" spans="2:14" ht="10.8" customHeight="1" x14ac:dyDescent="0.3">
      <c r="B1432" s="58"/>
      <c r="C1432" s="58"/>
      <c r="D1432" s="58"/>
      <c r="E1432" s="58"/>
      <c r="F1432" s="58"/>
      <c r="G1432" s="58"/>
      <c r="H1432" s="58"/>
      <c r="I1432" s="2" t="s">
        <v>61</v>
      </c>
      <c r="J1432" s="58"/>
      <c r="K1432" s="58"/>
      <c r="L1432" s="58"/>
      <c r="M1432" s="58"/>
      <c r="N1432" s="2"/>
    </row>
    <row r="1433" spans="2:14" ht="18" customHeight="1" x14ac:dyDescent="0.3">
      <c r="B1433" s="58" t="s">
        <v>68</v>
      </c>
      <c r="C1433" s="58" t="s">
        <v>145</v>
      </c>
      <c r="D1433" s="58">
        <v>5059512103650</v>
      </c>
      <c r="E1433" s="58">
        <v>1</v>
      </c>
      <c r="F1433" s="58" t="s">
        <v>59</v>
      </c>
      <c r="G1433" s="58">
        <v>0.14000000000000001</v>
      </c>
      <c r="H1433" s="58">
        <v>0.15</v>
      </c>
      <c r="I1433" s="2">
        <v>1.1000000000000001</v>
      </c>
      <c r="J1433" s="58" t="s">
        <v>728</v>
      </c>
      <c r="K1433" s="58"/>
      <c r="L1433" s="58"/>
      <c r="M1433" s="58">
        <v>88303971</v>
      </c>
      <c r="N1433" s="2"/>
    </row>
    <row r="1434" spans="2:14" ht="10.8" customHeight="1" x14ac:dyDescent="0.3">
      <c r="B1434" s="58"/>
      <c r="C1434" s="58"/>
      <c r="D1434" s="58"/>
      <c r="E1434" s="58"/>
      <c r="F1434" s="58"/>
      <c r="G1434" s="58"/>
      <c r="H1434" s="58"/>
      <c r="I1434" s="2" t="s">
        <v>61</v>
      </c>
      <c r="J1434" s="58"/>
      <c r="K1434" s="58"/>
      <c r="L1434" s="58"/>
      <c r="M1434" s="58"/>
      <c r="N1434" s="2"/>
    </row>
    <row r="1435" spans="2:14" ht="10.8" customHeight="1" x14ac:dyDescent="0.3">
      <c r="B1435" s="58" t="s">
        <v>68</v>
      </c>
      <c r="C1435" s="58" t="s">
        <v>76</v>
      </c>
      <c r="D1435" s="58">
        <v>3063330</v>
      </c>
      <c r="E1435" s="58">
        <v>3</v>
      </c>
      <c r="F1435" s="58" t="s">
        <v>59</v>
      </c>
      <c r="G1435" s="58">
        <v>0.08</v>
      </c>
      <c r="H1435" s="58">
        <v>0.24</v>
      </c>
      <c r="I1435" s="2">
        <v>1.1000000000000001</v>
      </c>
      <c r="J1435" s="58" t="s">
        <v>826</v>
      </c>
      <c r="K1435" s="58"/>
      <c r="L1435" s="58"/>
      <c r="M1435" s="58">
        <v>67880462</v>
      </c>
      <c r="N1435" s="2"/>
    </row>
    <row r="1436" spans="2:14" ht="10.8" customHeight="1" x14ac:dyDescent="0.3">
      <c r="B1436" s="58"/>
      <c r="C1436" s="58"/>
      <c r="D1436" s="58"/>
      <c r="E1436" s="58"/>
      <c r="F1436" s="58"/>
      <c r="G1436" s="58"/>
      <c r="H1436" s="58"/>
      <c r="I1436" s="2" t="s">
        <v>61</v>
      </c>
      <c r="J1436" s="58"/>
      <c r="K1436" s="58"/>
      <c r="L1436" s="58"/>
      <c r="M1436" s="58"/>
      <c r="N1436" s="2"/>
    </row>
    <row r="1437" spans="2:14" ht="18" customHeight="1" x14ac:dyDescent="0.3">
      <c r="B1437" s="58" t="s">
        <v>68</v>
      </c>
      <c r="C1437" s="58" t="s">
        <v>174</v>
      </c>
      <c r="D1437" s="58">
        <v>5018374525338</v>
      </c>
      <c r="E1437" s="58">
        <v>2</v>
      </c>
      <c r="F1437" s="58" t="s">
        <v>59</v>
      </c>
      <c r="G1437" s="58">
        <v>0.67</v>
      </c>
      <c r="H1437" s="58">
        <v>1.35</v>
      </c>
      <c r="I1437" s="2">
        <v>9</v>
      </c>
      <c r="J1437" s="58" t="s">
        <v>987</v>
      </c>
      <c r="K1437" s="58"/>
      <c r="L1437" s="58"/>
      <c r="M1437" s="58">
        <v>51849721</v>
      </c>
      <c r="N1437" s="2"/>
    </row>
    <row r="1438" spans="2:14" ht="10.8" customHeight="1" x14ac:dyDescent="0.3">
      <c r="B1438" s="58"/>
      <c r="C1438" s="58"/>
      <c r="D1438" s="58"/>
      <c r="E1438" s="58"/>
      <c r="F1438" s="58"/>
      <c r="G1438" s="58"/>
      <c r="H1438" s="58"/>
      <c r="I1438" s="2" t="s">
        <v>61</v>
      </c>
      <c r="J1438" s="58"/>
      <c r="K1438" s="58"/>
      <c r="L1438" s="58"/>
      <c r="M1438" s="58"/>
      <c r="N1438" s="2"/>
    </row>
    <row r="1439" spans="2:14" ht="10.8" customHeight="1" x14ac:dyDescent="0.3">
      <c r="B1439" s="58" t="s">
        <v>68</v>
      </c>
      <c r="C1439" s="58" t="s">
        <v>146</v>
      </c>
      <c r="D1439" s="58">
        <v>3012369</v>
      </c>
      <c r="E1439" s="58">
        <v>1</v>
      </c>
      <c r="F1439" s="58" t="s">
        <v>59</v>
      </c>
      <c r="G1439" s="58">
        <v>0.37</v>
      </c>
      <c r="H1439" s="58">
        <v>0.37</v>
      </c>
      <c r="I1439" s="2">
        <v>0.9</v>
      </c>
      <c r="J1439" s="58" t="s">
        <v>793</v>
      </c>
      <c r="K1439" s="58"/>
      <c r="L1439" s="58"/>
      <c r="M1439" s="58">
        <v>51345211</v>
      </c>
      <c r="N1439" s="2"/>
    </row>
    <row r="1440" spans="2:14" ht="10.8" customHeight="1" x14ac:dyDescent="0.3">
      <c r="B1440" s="58"/>
      <c r="C1440" s="58"/>
      <c r="D1440" s="58"/>
      <c r="E1440" s="58"/>
      <c r="F1440" s="58"/>
      <c r="G1440" s="58"/>
      <c r="H1440" s="58"/>
      <c r="I1440" s="2" t="s">
        <v>61</v>
      </c>
      <c r="J1440" s="58"/>
      <c r="K1440" s="58"/>
      <c r="L1440" s="58"/>
      <c r="M1440" s="58"/>
      <c r="N1440" s="2"/>
    </row>
    <row r="1441" spans="1:14" ht="10.8" customHeight="1" x14ac:dyDescent="0.3">
      <c r="B1441" s="58" t="s">
        <v>68</v>
      </c>
      <c r="C1441" s="58" t="s">
        <v>72</v>
      </c>
      <c r="D1441" s="58">
        <v>3269275</v>
      </c>
      <c r="E1441" s="58">
        <v>4</v>
      </c>
      <c r="F1441" s="58" t="s">
        <v>59</v>
      </c>
      <c r="G1441" s="58">
        <v>7.0000000000000007E-2</v>
      </c>
      <c r="H1441" s="58">
        <v>0.28000000000000003</v>
      </c>
      <c r="I1441" s="2">
        <v>1.1000000000000001</v>
      </c>
      <c r="J1441" s="58" t="s">
        <v>716</v>
      </c>
      <c r="K1441" s="58"/>
      <c r="L1441" s="58"/>
      <c r="M1441" s="58">
        <v>81301454</v>
      </c>
      <c r="N1441" s="2"/>
    </row>
    <row r="1442" spans="1:14" ht="10.8" customHeight="1" x14ac:dyDescent="0.3">
      <c r="B1442" s="58"/>
      <c r="C1442" s="58"/>
      <c r="D1442" s="58"/>
      <c r="E1442" s="58"/>
      <c r="F1442" s="58"/>
      <c r="G1442" s="58"/>
      <c r="H1442" s="58"/>
      <c r="I1442" s="2" t="s">
        <v>61</v>
      </c>
      <c r="J1442" s="58"/>
      <c r="K1442" s="58"/>
      <c r="L1442" s="58"/>
      <c r="M1442" s="58"/>
      <c r="N1442" s="2"/>
    </row>
    <row r="1443" spans="1:14" ht="18" customHeight="1" x14ac:dyDescent="0.3">
      <c r="A1443" s="3">
        <v>45471</v>
      </c>
      <c r="B1443" s="58" t="s">
        <v>57</v>
      </c>
      <c r="C1443" s="58" t="s">
        <v>109</v>
      </c>
      <c r="D1443" s="58">
        <v>3339497</v>
      </c>
      <c r="E1443" s="58">
        <v>4</v>
      </c>
      <c r="F1443" s="58" t="s">
        <v>59</v>
      </c>
      <c r="G1443" s="58">
        <v>0.38</v>
      </c>
      <c r="H1443" s="58">
        <v>1.53</v>
      </c>
      <c r="I1443" s="2">
        <v>3</v>
      </c>
      <c r="J1443" s="58" t="s">
        <v>831</v>
      </c>
      <c r="K1443" s="58"/>
      <c r="L1443" s="58"/>
      <c r="M1443" s="58">
        <v>86322202</v>
      </c>
      <c r="N1443" s="2"/>
    </row>
    <row r="1444" spans="1:14" ht="10.8" customHeight="1" x14ac:dyDescent="0.3">
      <c r="B1444" s="58"/>
      <c r="C1444" s="58"/>
      <c r="D1444" s="58"/>
      <c r="E1444" s="58"/>
      <c r="F1444" s="58"/>
      <c r="G1444" s="58"/>
      <c r="H1444" s="58"/>
      <c r="I1444" s="2" t="s">
        <v>61</v>
      </c>
      <c r="J1444" s="58"/>
      <c r="K1444" s="58"/>
      <c r="L1444" s="58"/>
      <c r="M1444" s="58"/>
      <c r="N1444" s="2"/>
    </row>
    <row r="1445" spans="1:14" ht="18" customHeight="1" x14ac:dyDescent="0.3">
      <c r="B1445" s="58" t="s">
        <v>57</v>
      </c>
      <c r="C1445" s="58" t="s">
        <v>97</v>
      </c>
      <c r="D1445" s="58">
        <v>3471319</v>
      </c>
      <c r="E1445" s="58">
        <v>6</v>
      </c>
      <c r="F1445" s="58" t="s">
        <v>59</v>
      </c>
      <c r="G1445" s="58">
        <v>0.32</v>
      </c>
      <c r="H1445" s="58">
        <v>1.94</v>
      </c>
      <c r="I1445" s="2">
        <v>1.7</v>
      </c>
      <c r="J1445" s="58" t="s">
        <v>779</v>
      </c>
      <c r="K1445" s="58"/>
      <c r="L1445" s="58"/>
      <c r="M1445" s="58">
        <v>91826428</v>
      </c>
      <c r="N1445" s="2"/>
    </row>
    <row r="1446" spans="1:14" ht="10.8" customHeight="1" x14ac:dyDescent="0.3">
      <c r="B1446" s="58"/>
      <c r="C1446" s="58"/>
      <c r="D1446" s="58"/>
      <c r="E1446" s="58"/>
      <c r="F1446" s="58"/>
      <c r="G1446" s="58"/>
      <c r="H1446" s="58"/>
      <c r="I1446" s="2" t="s">
        <v>61</v>
      </c>
      <c r="J1446" s="58"/>
      <c r="K1446" s="58"/>
      <c r="L1446" s="58"/>
      <c r="M1446" s="58"/>
      <c r="N1446" s="2"/>
    </row>
    <row r="1447" spans="1:14" ht="10.8" customHeight="1" x14ac:dyDescent="0.3">
      <c r="B1447" s="58" t="s">
        <v>57</v>
      </c>
      <c r="C1447" s="58" t="s">
        <v>530</v>
      </c>
      <c r="D1447" s="58">
        <v>3317921</v>
      </c>
      <c r="E1447" s="58">
        <v>4</v>
      </c>
      <c r="F1447" s="58" t="s">
        <v>59</v>
      </c>
      <c r="G1447" s="58">
        <v>0.25</v>
      </c>
      <c r="H1447" s="58">
        <v>0.98</v>
      </c>
      <c r="I1447" s="2">
        <v>2.35</v>
      </c>
      <c r="J1447" s="58" t="s">
        <v>1026</v>
      </c>
      <c r="K1447" s="58"/>
      <c r="L1447" s="58"/>
      <c r="M1447" s="58">
        <v>89448475</v>
      </c>
      <c r="N1447" s="2"/>
    </row>
    <row r="1448" spans="1:14" ht="10.8" customHeight="1" x14ac:dyDescent="0.3">
      <c r="B1448" s="58"/>
      <c r="C1448" s="58"/>
      <c r="D1448" s="58"/>
      <c r="E1448" s="58"/>
      <c r="F1448" s="58"/>
      <c r="G1448" s="58"/>
      <c r="H1448" s="58"/>
      <c r="I1448" s="2" t="s">
        <v>61</v>
      </c>
      <c r="J1448" s="58"/>
      <c r="K1448" s="58"/>
      <c r="L1448" s="58"/>
      <c r="M1448" s="58"/>
      <c r="N1448" s="2"/>
    </row>
    <row r="1449" spans="1:14" ht="10.8" customHeight="1" x14ac:dyDescent="0.3">
      <c r="B1449" s="58" t="s">
        <v>57</v>
      </c>
      <c r="C1449" s="58" t="s">
        <v>360</v>
      </c>
      <c r="D1449" s="58">
        <v>3403938</v>
      </c>
      <c r="E1449" s="58">
        <v>3</v>
      </c>
      <c r="F1449" s="58" t="s">
        <v>59</v>
      </c>
      <c r="G1449" s="58">
        <v>0.1</v>
      </c>
      <c r="H1449" s="58">
        <v>0.3</v>
      </c>
      <c r="I1449" s="2">
        <v>0.79</v>
      </c>
      <c r="J1449" s="58" t="s">
        <v>766</v>
      </c>
      <c r="K1449" s="58"/>
      <c r="L1449" s="58"/>
      <c r="M1449" s="58">
        <v>89950634</v>
      </c>
      <c r="N1449" s="2"/>
    </row>
    <row r="1450" spans="1:14" ht="10.8" customHeight="1" x14ac:dyDescent="0.3">
      <c r="B1450" s="58"/>
      <c r="C1450" s="58"/>
      <c r="D1450" s="58"/>
      <c r="E1450" s="58"/>
      <c r="F1450" s="58"/>
      <c r="G1450" s="58"/>
      <c r="H1450" s="58"/>
      <c r="I1450" s="2" t="s">
        <v>61</v>
      </c>
      <c r="J1450" s="58"/>
      <c r="K1450" s="58"/>
      <c r="L1450" s="58"/>
      <c r="M1450" s="58"/>
      <c r="N1450" s="2"/>
    </row>
    <row r="1451" spans="1:14" ht="10.8" customHeight="1" x14ac:dyDescent="0.3">
      <c r="B1451" s="58" t="s">
        <v>57</v>
      </c>
      <c r="C1451" s="58" t="s">
        <v>176</v>
      </c>
      <c r="D1451" s="58">
        <v>3268681</v>
      </c>
      <c r="E1451" s="58">
        <v>2</v>
      </c>
      <c r="F1451" s="58" t="s">
        <v>59</v>
      </c>
      <c r="G1451" s="58">
        <v>0.01</v>
      </c>
      <c r="H1451" s="58">
        <v>0.03</v>
      </c>
      <c r="I1451" s="2">
        <v>0.75</v>
      </c>
      <c r="J1451" s="58" t="s">
        <v>773</v>
      </c>
      <c r="K1451" s="58"/>
      <c r="L1451" s="58"/>
      <c r="M1451" s="58">
        <v>81203743</v>
      </c>
      <c r="N1451" s="2"/>
    </row>
    <row r="1452" spans="1:14" ht="10.8" customHeight="1" x14ac:dyDescent="0.3">
      <c r="B1452" s="58"/>
      <c r="C1452" s="58"/>
      <c r="D1452" s="58"/>
      <c r="E1452" s="58"/>
      <c r="F1452" s="58"/>
      <c r="G1452" s="58"/>
      <c r="H1452" s="58"/>
      <c r="I1452" s="2" t="s">
        <v>61</v>
      </c>
      <c r="J1452" s="58"/>
      <c r="K1452" s="58"/>
      <c r="L1452" s="58"/>
      <c r="M1452" s="58"/>
      <c r="N1452" s="2"/>
    </row>
    <row r="1453" spans="1:14" ht="10.8" customHeight="1" x14ac:dyDescent="0.3">
      <c r="B1453" s="58" t="s">
        <v>57</v>
      </c>
      <c r="C1453" s="58" t="s">
        <v>303</v>
      </c>
      <c r="D1453" s="58">
        <v>3270769</v>
      </c>
      <c r="E1453" s="58">
        <v>2</v>
      </c>
      <c r="F1453" s="58" t="s">
        <v>59</v>
      </c>
      <c r="G1453" s="58">
        <v>0.32</v>
      </c>
      <c r="H1453" s="58">
        <v>0.63</v>
      </c>
      <c r="I1453" s="2">
        <v>1.45</v>
      </c>
      <c r="J1453" s="58" t="s">
        <v>918</v>
      </c>
      <c r="K1453" s="58"/>
      <c r="L1453" s="58"/>
      <c r="M1453" s="58">
        <v>81782557</v>
      </c>
      <c r="N1453" s="2"/>
    </row>
    <row r="1454" spans="1:14" ht="10.8" customHeight="1" x14ac:dyDescent="0.3">
      <c r="B1454" s="58"/>
      <c r="C1454" s="58"/>
      <c r="D1454" s="58"/>
      <c r="E1454" s="58"/>
      <c r="F1454" s="58"/>
      <c r="G1454" s="58"/>
      <c r="H1454" s="58"/>
      <c r="I1454" s="2" t="s">
        <v>61</v>
      </c>
      <c r="J1454" s="58"/>
      <c r="K1454" s="58"/>
      <c r="L1454" s="58"/>
      <c r="M1454" s="58"/>
      <c r="N1454" s="2"/>
    </row>
    <row r="1455" spans="1:14" ht="10.8" customHeight="1" x14ac:dyDescent="0.3">
      <c r="B1455" s="58" t="s">
        <v>57</v>
      </c>
      <c r="C1455" s="58" t="s">
        <v>487</v>
      </c>
      <c r="D1455" s="58">
        <v>3306864</v>
      </c>
      <c r="E1455" s="58">
        <v>3</v>
      </c>
      <c r="F1455" s="58" t="s">
        <v>59</v>
      </c>
      <c r="G1455" s="58">
        <v>0.41</v>
      </c>
      <c r="H1455" s="58">
        <v>1.22</v>
      </c>
      <c r="I1455" s="2">
        <v>0.9</v>
      </c>
      <c r="J1455" s="58" t="s">
        <v>766</v>
      </c>
      <c r="K1455" s="58"/>
      <c r="L1455" s="58"/>
      <c r="M1455" s="58">
        <v>88631668</v>
      </c>
      <c r="N1455" s="2"/>
    </row>
    <row r="1456" spans="1:14" ht="10.8" customHeight="1" x14ac:dyDescent="0.3">
      <c r="B1456" s="58"/>
      <c r="C1456" s="58"/>
      <c r="D1456" s="58"/>
      <c r="E1456" s="58"/>
      <c r="F1456" s="58"/>
      <c r="G1456" s="58"/>
      <c r="H1456" s="58"/>
      <c r="I1456" s="2" t="s">
        <v>61</v>
      </c>
      <c r="J1456" s="58"/>
      <c r="K1456" s="58"/>
      <c r="L1456" s="58"/>
      <c r="M1456" s="58"/>
      <c r="N1456" s="2"/>
    </row>
    <row r="1457" spans="2:14" ht="10.8" customHeight="1" x14ac:dyDescent="0.3">
      <c r="B1457" s="58" t="s">
        <v>57</v>
      </c>
      <c r="C1457" s="58" t="s">
        <v>242</v>
      </c>
      <c r="D1457" s="58">
        <v>3234495</v>
      </c>
      <c r="E1457" s="58">
        <v>3</v>
      </c>
      <c r="F1457" s="58" t="s">
        <v>59</v>
      </c>
      <c r="G1457" s="58">
        <v>0.18</v>
      </c>
      <c r="H1457" s="58">
        <v>0.53</v>
      </c>
      <c r="I1457" s="2">
        <v>1.2</v>
      </c>
      <c r="J1457" s="58" t="s">
        <v>947</v>
      </c>
      <c r="K1457" s="58"/>
      <c r="L1457" s="58"/>
      <c r="M1457" s="58">
        <v>68190522</v>
      </c>
      <c r="N1457" s="2"/>
    </row>
    <row r="1458" spans="2:14" ht="10.8" customHeight="1" x14ac:dyDescent="0.3">
      <c r="B1458" s="58"/>
      <c r="C1458" s="58"/>
      <c r="D1458" s="58"/>
      <c r="E1458" s="58"/>
      <c r="F1458" s="58"/>
      <c r="G1458" s="58"/>
      <c r="H1458" s="58"/>
      <c r="I1458" s="2" t="s">
        <v>61</v>
      </c>
      <c r="J1458" s="58"/>
      <c r="K1458" s="58"/>
      <c r="L1458" s="58"/>
      <c r="M1458" s="58"/>
      <c r="N1458" s="2"/>
    </row>
    <row r="1459" spans="2:14" ht="18" customHeight="1" x14ac:dyDescent="0.3">
      <c r="B1459" s="58" t="s">
        <v>81</v>
      </c>
      <c r="C1459" s="58" t="s">
        <v>1027</v>
      </c>
      <c r="D1459" s="58">
        <v>5000358754346</v>
      </c>
      <c r="E1459" s="58">
        <v>6</v>
      </c>
      <c r="F1459" s="58" t="s">
        <v>59</v>
      </c>
      <c r="G1459" s="58">
        <v>7.0000000000000007E-2</v>
      </c>
      <c r="H1459" s="58">
        <v>0.4</v>
      </c>
      <c r="I1459" s="2">
        <v>1.2</v>
      </c>
      <c r="J1459" s="58" t="s">
        <v>892</v>
      </c>
      <c r="K1459" s="58"/>
      <c r="L1459" s="58"/>
      <c r="M1459" s="58">
        <v>51221369</v>
      </c>
      <c r="N1459" s="2"/>
    </row>
    <row r="1460" spans="2:14" ht="10.8" customHeight="1" x14ac:dyDescent="0.3">
      <c r="B1460" s="58"/>
      <c r="C1460" s="58"/>
      <c r="D1460" s="58"/>
      <c r="E1460" s="58"/>
      <c r="F1460" s="58"/>
      <c r="G1460" s="58"/>
      <c r="H1460" s="58"/>
      <c r="I1460" s="2" t="s">
        <v>61</v>
      </c>
      <c r="J1460" s="58"/>
      <c r="K1460" s="58"/>
      <c r="L1460" s="58"/>
      <c r="M1460" s="58"/>
      <c r="N1460" s="2"/>
    </row>
    <row r="1461" spans="2:14" ht="18" customHeight="1" x14ac:dyDescent="0.3">
      <c r="B1461" s="58" t="s">
        <v>83</v>
      </c>
      <c r="C1461" s="58" t="s">
        <v>1028</v>
      </c>
      <c r="D1461" s="58">
        <v>3329770065550</v>
      </c>
      <c r="E1461" s="58">
        <v>7</v>
      </c>
      <c r="F1461" s="58" t="s">
        <v>59</v>
      </c>
      <c r="G1461" s="58">
        <v>0.3</v>
      </c>
      <c r="H1461" s="58">
        <v>2.08</v>
      </c>
      <c r="I1461" s="2">
        <v>2.1</v>
      </c>
      <c r="J1461" s="58" t="s">
        <v>1029</v>
      </c>
      <c r="K1461" s="58"/>
      <c r="L1461" s="58"/>
      <c r="M1461" s="58">
        <v>86018632</v>
      </c>
      <c r="N1461" s="2"/>
    </row>
    <row r="1462" spans="2:14" ht="10.8" customHeight="1" x14ac:dyDescent="0.3">
      <c r="B1462" s="58"/>
      <c r="C1462" s="58"/>
      <c r="D1462" s="58"/>
      <c r="E1462" s="58"/>
      <c r="F1462" s="58"/>
      <c r="G1462" s="58"/>
      <c r="H1462" s="58"/>
      <c r="I1462" s="2" t="s">
        <v>61</v>
      </c>
      <c r="J1462" s="58"/>
      <c r="K1462" s="58"/>
      <c r="L1462" s="58"/>
      <c r="M1462" s="58"/>
      <c r="N1462" s="2"/>
    </row>
    <row r="1463" spans="2:14" ht="18" customHeight="1" x14ac:dyDescent="0.3">
      <c r="B1463" s="58" t="s">
        <v>83</v>
      </c>
      <c r="C1463" s="58" t="s">
        <v>1030</v>
      </c>
      <c r="D1463" s="58">
        <v>5391511420209</v>
      </c>
      <c r="E1463" s="58">
        <v>1</v>
      </c>
      <c r="F1463" s="58" t="s">
        <v>59</v>
      </c>
      <c r="G1463" s="58">
        <v>0.43</v>
      </c>
      <c r="H1463" s="58">
        <v>0.43</v>
      </c>
      <c r="I1463" s="2">
        <v>2.5</v>
      </c>
      <c r="J1463" s="58" t="s">
        <v>1031</v>
      </c>
      <c r="K1463" s="58"/>
      <c r="L1463" s="58"/>
      <c r="M1463" s="58">
        <v>62383413</v>
      </c>
      <c r="N1463" s="2"/>
    </row>
    <row r="1464" spans="2:14" ht="10.8" customHeight="1" x14ac:dyDescent="0.3">
      <c r="B1464" s="58"/>
      <c r="C1464" s="58"/>
      <c r="D1464" s="58"/>
      <c r="E1464" s="58"/>
      <c r="F1464" s="58"/>
      <c r="G1464" s="58"/>
      <c r="H1464" s="58"/>
      <c r="I1464" s="2" t="s">
        <v>61</v>
      </c>
      <c r="J1464" s="58"/>
      <c r="K1464" s="58"/>
      <c r="L1464" s="58"/>
      <c r="M1464" s="58"/>
      <c r="N1464" s="2"/>
    </row>
    <row r="1465" spans="2:14" ht="18" customHeight="1" x14ac:dyDescent="0.3">
      <c r="B1465" s="58" t="s">
        <v>83</v>
      </c>
      <c r="C1465" s="58" t="s">
        <v>204</v>
      </c>
      <c r="D1465" s="58">
        <v>5201054017012</v>
      </c>
      <c r="E1465" s="58">
        <v>2</v>
      </c>
      <c r="F1465" s="58" t="s">
        <v>59</v>
      </c>
      <c r="G1465" s="58">
        <v>0.16</v>
      </c>
      <c r="H1465" s="58">
        <v>0.33</v>
      </c>
      <c r="I1465" s="2">
        <v>1.6</v>
      </c>
      <c r="J1465" s="58" t="s">
        <v>886</v>
      </c>
      <c r="K1465" s="58"/>
      <c r="L1465" s="58"/>
      <c r="M1465" s="58">
        <v>89628389</v>
      </c>
      <c r="N1465" s="2"/>
    </row>
    <row r="1466" spans="2:14" ht="10.8" customHeight="1" x14ac:dyDescent="0.3">
      <c r="B1466" s="58"/>
      <c r="C1466" s="58"/>
      <c r="D1466" s="58"/>
      <c r="E1466" s="58"/>
      <c r="F1466" s="58"/>
      <c r="G1466" s="58"/>
      <c r="H1466" s="58"/>
      <c r="I1466" s="2" t="s">
        <v>61</v>
      </c>
      <c r="J1466" s="58"/>
      <c r="K1466" s="58"/>
      <c r="L1466" s="58"/>
      <c r="M1466" s="58"/>
      <c r="N1466" s="2"/>
    </row>
    <row r="1467" spans="2:14" ht="18" customHeight="1" x14ac:dyDescent="0.3">
      <c r="B1467" s="58" t="s">
        <v>83</v>
      </c>
      <c r="C1467" s="58" t="s">
        <v>505</v>
      </c>
      <c r="D1467" s="58">
        <v>5022240016103</v>
      </c>
      <c r="E1467" s="58">
        <v>8</v>
      </c>
      <c r="F1467" s="58" t="s">
        <v>59</v>
      </c>
      <c r="G1467" s="58">
        <v>0.14000000000000001</v>
      </c>
      <c r="H1467" s="58">
        <v>1.1299999999999999</v>
      </c>
      <c r="I1467" s="2">
        <v>2.5</v>
      </c>
      <c r="J1467" s="58" t="s">
        <v>1032</v>
      </c>
      <c r="K1467" s="58"/>
      <c r="L1467" s="58"/>
      <c r="M1467" s="58">
        <v>92264336</v>
      </c>
      <c r="N1467" s="2"/>
    </row>
    <row r="1468" spans="2:14" ht="10.8" customHeight="1" x14ac:dyDescent="0.3">
      <c r="B1468" s="58"/>
      <c r="C1468" s="58"/>
      <c r="D1468" s="58"/>
      <c r="E1468" s="58"/>
      <c r="F1468" s="58"/>
      <c r="G1468" s="58"/>
      <c r="H1468" s="58"/>
      <c r="I1468" s="2" t="s">
        <v>61</v>
      </c>
      <c r="J1468" s="58"/>
      <c r="K1468" s="58"/>
      <c r="L1468" s="58"/>
      <c r="M1468" s="58"/>
      <c r="N1468" s="2"/>
    </row>
    <row r="1469" spans="2:14" ht="18" customHeight="1" x14ac:dyDescent="0.3">
      <c r="B1469" s="58" t="s">
        <v>83</v>
      </c>
      <c r="C1469" s="58" t="s">
        <v>180</v>
      </c>
      <c r="D1469" s="58">
        <v>5053526662318</v>
      </c>
      <c r="E1469" s="58">
        <v>1</v>
      </c>
      <c r="F1469" s="58" t="s">
        <v>59</v>
      </c>
      <c r="G1469" s="58">
        <v>0.22</v>
      </c>
      <c r="H1469" s="58">
        <v>0.22</v>
      </c>
      <c r="I1469" s="2">
        <v>5.5</v>
      </c>
      <c r="J1469" s="58" t="s">
        <v>782</v>
      </c>
      <c r="K1469" s="58"/>
      <c r="L1469" s="58"/>
      <c r="M1469" s="58">
        <v>63753896</v>
      </c>
      <c r="N1469" s="2"/>
    </row>
    <row r="1470" spans="2:14" ht="10.8" customHeight="1" x14ac:dyDescent="0.3">
      <c r="B1470" s="58"/>
      <c r="C1470" s="58"/>
      <c r="D1470" s="58"/>
      <c r="E1470" s="58"/>
      <c r="F1470" s="58"/>
      <c r="G1470" s="58"/>
      <c r="H1470" s="58"/>
      <c r="I1470" s="2" t="s">
        <v>61</v>
      </c>
      <c r="J1470" s="58"/>
      <c r="K1470" s="58"/>
      <c r="L1470" s="58"/>
      <c r="M1470" s="58"/>
      <c r="N1470" s="2"/>
    </row>
    <row r="1471" spans="2:14" ht="18" customHeight="1" x14ac:dyDescent="0.3">
      <c r="B1471" s="58" t="s">
        <v>83</v>
      </c>
      <c r="C1471" s="58" t="s">
        <v>502</v>
      </c>
      <c r="D1471" s="58">
        <v>5022313000282</v>
      </c>
      <c r="E1471" s="58">
        <v>9</v>
      </c>
      <c r="F1471" s="58" t="s">
        <v>59</v>
      </c>
      <c r="G1471" s="58">
        <v>0.98</v>
      </c>
      <c r="H1471" s="58">
        <v>8.7799999999999994</v>
      </c>
      <c r="I1471" s="2">
        <v>3.25</v>
      </c>
      <c r="J1471" s="58" t="s">
        <v>989</v>
      </c>
      <c r="K1471" s="58"/>
      <c r="L1471" s="58"/>
      <c r="M1471" s="58">
        <v>90726491</v>
      </c>
      <c r="N1471" s="2"/>
    </row>
    <row r="1472" spans="2:14" ht="10.8" customHeight="1" x14ac:dyDescent="0.3">
      <c r="B1472" s="58"/>
      <c r="C1472" s="58"/>
      <c r="D1472" s="58"/>
      <c r="E1472" s="58"/>
      <c r="F1472" s="58"/>
      <c r="G1472" s="58"/>
      <c r="H1472" s="58"/>
      <c r="I1472" s="2" t="s">
        <v>61</v>
      </c>
      <c r="J1472" s="58"/>
      <c r="K1472" s="58"/>
      <c r="L1472" s="58"/>
      <c r="M1472" s="58"/>
      <c r="N1472" s="2"/>
    </row>
    <row r="1473" spans="2:14" ht="18" customHeight="1" x14ac:dyDescent="0.3">
      <c r="B1473" s="58" t="s">
        <v>83</v>
      </c>
      <c r="C1473" s="58" t="s">
        <v>202</v>
      </c>
      <c r="D1473" s="58">
        <v>5052109903343</v>
      </c>
      <c r="E1473" s="58">
        <v>4</v>
      </c>
      <c r="F1473" s="58" t="s">
        <v>59</v>
      </c>
      <c r="G1473" s="58">
        <v>0.23</v>
      </c>
      <c r="H1473" s="58">
        <v>0.9</v>
      </c>
      <c r="I1473" s="2">
        <v>3.75</v>
      </c>
      <c r="J1473" s="58" t="s">
        <v>846</v>
      </c>
      <c r="K1473" s="58"/>
      <c r="L1473" s="58"/>
      <c r="M1473" s="58">
        <v>70639929</v>
      </c>
      <c r="N1473" s="2"/>
    </row>
    <row r="1474" spans="2:14" ht="10.8" customHeight="1" x14ac:dyDescent="0.3">
      <c r="B1474" s="58"/>
      <c r="C1474" s="58"/>
      <c r="D1474" s="58"/>
      <c r="E1474" s="58"/>
      <c r="F1474" s="58"/>
      <c r="G1474" s="58"/>
      <c r="H1474" s="58"/>
      <c r="I1474" s="2" t="s">
        <v>61</v>
      </c>
      <c r="J1474" s="58"/>
      <c r="K1474" s="58"/>
      <c r="L1474" s="58"/>
      <c r="M1474" s="58"/>
      <c r="N1474" s="2"/>
    </row>
    <row r="1475" spans="2:14" ht="18" customHeight="1" x14ac:dyDescent="0.3">
      <c r="B1475" s="58" t="s">
        <v>83</v>
      </c>
      <c r="C1475" s="58" t="s">
        <v>1033</v>
      </c>
      <c r="D1475" s="58">
        <v>3027691</v>
      </c>
      <c r="E1475" s="58">
        <v>4</v>
      </c>
      <c r="F1475" s="58" t="s">
        <v>59</v>
      </c>
      <c r="G1475" s="58">
        <v>0.19</v>
      </c>
      <c r="H1475" s="58">
        <v>0.75</v>
      </c>
      <c r="I1475" s="2">
        <v>3</v>
      </c>
      <c r="J1475" s="58" t="s">
        <v>831</v>
      </c>
      <c r="K1475" s="58"/>
      <c r="L1475" s="58"/>
      <c r="M1475" s="58">
        <v>53181896</v>
      </c>
      <c r="N1475" s="2"/>
    </row>
    <row r="1476" spans="2:14" ht="10.8" customHeight="1" x14ac:dyDescent="0.3">
      <c r="B1476" s="58"/>
      <c r="C1476" s="58"/>
      <c r="D1476" s="58"/>
      <c r="E1476" s="58"/>
      <c r="F1476" s="58"/>
      <c r="G1476" s="58"/>
      <c r="H1476" s="58"/>
      <c r="I1476" s="2" t="s">
        <v>61</v>
      </c>
      <c r="J1476" s="58"/>
      <c r="K1476" s="58"/>
      <c r="L1476" s="58"/>
      <c r="M1476" s="58"/>
      <c r="N1476" s="2"/>
    </row>
    <row r="1477" spans="2:14" ht="18" customHeight="1" x14ac:dyDescent="0.3">
      <c r="B1477" s="58" t="s">
        <v>83</v>
      </c>
      <c r="C1477" s="58" t="s">
        <v>506</v>
      </c>
      <c r="D1477" s="58">
        <v>5030756005795</v>
      </c>
      <c r="E1477" s="58">
        <v>3</v>
      </c>
      <c r="F1477" s="58" t="s">
        <v>59</v>
      </c>
      <c r="G1477" s="58">
        <v>0.23</v>
      </c>
      <c r="H1477" s="58">
        <v>0.69</v>
      </c>
      <c r="I1477" s="2">
        <v>2</v>
      </c>
      <c r="J1477" s="58" t="s">
        <v>721</v>
      </c>
      <c r="K1477" s="58"/>
      <c r="L1477" s="58"/>
      <c r="M1477" s="58">
        <v>87176102</v>
      </c>
      <c r="N1477" s="2"/>
    </row>
    <row r="1478" spans="2:14" ht="10.8" customHeight="1" x14ac:dyDescent="0.3">
      <c r="B1478" s="58"/>
      <c r="C1478" s="58"/>
      <c r="D1478" s="58"/>
      <c r="E1478" s="58"/>
      <c r="F1478" s="58"/>
      <c r="G1478" s="58"/>
      <c r="H1478" s="58"/>
      <c r="I1478" s="2" t="s">
        <v>61</v>
      </c>
      <c r="J1478" s="58"/>
      <c r="K1478" s="58"/>
      <c r="L1478" s="58"/>
      <c r="M1478" s="58"/>
      <c r="N1478" s="2"/>
    </row>
    <row r="1479" spans="2:14" ht="18" customHeight="1" x14ac:dyDescent="0.3">
      <c r="B1479" s="58" t="s">
        <v>83</v>
      </c>
      <c r="C1479" s="58" t="s">
        <v>507</v>
      </c>
      <c r="D1479" s="58">
        <v>5057967620920</v>
      </c>
      <c r="E1479" s="58">
        <v>16</v>
      </c>
      <c r="F1479" s="58" t="s">
        <v>59</v>
      </c>
      <c r="G1479" s="58">
        <v>0.14000000000000001</v>
      </c>
      <c r="H1479" s="58">
        <v>2.16</v>
      </c>
      <c r="I1479" s="2">
        <v>1.45</v>
      </c>
      <c r="J1479" s="58" t="s">
        <v>1032</v>
      </c>
      <c r="K1479" s="58"/>
      <c r="L1479" s="58"/>
      <c r="M1479" s="58">
        <v>86776897</v>
      </c>
      <c r="N1479" s="2"/>
    </row>
    <row r="1480" spans="2:14" ht="10.8" customHeight="1" x14ac:dyDescent="0.3">
      <c r="B1480" s="58"/>
      <c r="C1480" s="58"/>
      <c r="D1480" s="58"/>
      <c r="E1480" s="58"/>
      <c r="F1480" s="58"/>
      <c r="G1480" s="58"/>
      <c r="H1480" s="58"/>
      <c r="I1480" s="2" t="s">
        <v>61</v>
      </c>
      <c r="J1480" s="58"/>
      <c r="K1480" s="58"/>
      <c r="L1480" s="58"/>
      <c r="M1480" s="58"/>
      <c r="N1480" s="2"/>
    </row>
    <row r="1481" spans="2:14" ht="18" customHeight="1" x14ac:dyDescent="0.3">
      <c r="B1481" s="58" t="s">
        <v>83</v>
      </c>
      <c r="C1481" s="58" t="s">
        <v>329</v>
      </c>
      <c r="D1481" s="58">
        <v>5010718306306</v>
      </c>
      <c r="E1481" s="58">
        <v>1</v>
      </c>
      <c r="F1481" s="58" t="s">
        <v>59</v>
      </c>
      <c r="G1481" s="58">
        <v>0.18</v>
      </c>
      <c r="H1481" s="58">
        <v>0.18</v>
      </c>
      <c r="I1481" s="2">
        <v>2.2000000000000002</v>
      </c>
      <c r="J1481" s="58" t="s">
        <v>726</v>
      </c>
      <c r="K1481" s="58"/>
      <c r="L1481" s="58"/>
      <c r="M1481" s="58">
        <v>57694248</v>
      </c>
      <c r="N1481" s="2"/>
    </row>
    <row r="1482" spans="2:14" ht="10.8" customHeight="1" x14ac:dyDescent="0.3">
      <c r="B1482" s="58"/>
      <c r="C1482" s="58"/>
      <c r="D1482" s="58"/>
      <c r="E1482" s="58"/>
      <c r="F1482" s="58"/>
      <c r="G1482" s="58"/>
      <c r="H1482" s="58"/>
      <c r="I1482" s="2" t="s">
        <v>61</v>
      </c>
      <c r="J1482" s="58"/>
      <c r="K1482" s="58"/>
      <c r="L1482" s="58"/>
      <c r="M1482" s="58"/>
      <c r="N1482" s="2"/>
    </row>
    <row r="1483" spans="2:14" ht="18" customHeight="1" x14ac:dyDescent="0.3">
      <c r="B1483" s="58" t="s">
        <v>83</v>
      </c>
      <c r="C1483" s="58" t="s">
        <v>373</v>
      </c>
      <c r="D1483" s="58">
        <v>5051622082450</v>
      </c>
      <c r="E1483" s="58">
        <v>1</v>
      </c>
      <c r="F1483" s="58" t="s">
        <v>59</v>
      </c>
      <c r="G1483" s="58">
        <v>0.47</v>
      </c>
      <c r="H1483" s="58">
        <v>0.47</v>
      </c>
      <c r="I1483" s="2">
        <v>2.4500000000000002</v>
      </c>
      <c r="J1483" s="58" t="s">
        <v>1034</v>
      </c>
      <c r="K1483" s="58"/>
      <c r="L1483" s="58"/>
      <c r="M1483" s="58">
        <v>62645830</v>
      </c>
      <c r="N1483" s="2"/>
    </row>
    <row r="1484" spans="2:14" ht="10.8" customHeight="1" x14ac:dyDescent="0.3">
      <c r="B1484" s="58"/>
      <c r="C1484" s="58"/>
      <c r="D1484" s="58"/>
      <c r="E1484" s="58"/>
      <c r="F1484" s="58"/>
      <c r="G1484" s="58"/>
      <c r="H1484" s="58"/>
      <c r="I1484" s="2" t="s">
        <v>61</v>
      </c>
      <c r="J1484" s="58"/>
      <c r="K1484" s="58"/>
      <c r="L1484" s="58"/>
      <c r="M1484" s="58"/>
      <c r="N1484" s="2"/>
    </row>
    <row r="1485" spans="2:14" ht="18" customHeight="1" x14ac:dyDescent="0.3">
      <c r="B1485" s="58" t="s">
        <v>83</v>
      </c>
      <c r="C1485" s="58" t="s">
        <v>231</v>
      </c>
      <c r="D1485" s="58">
        <v>5057753908454</v>
      </c>
      <c r="E1485" s="58">
        <v>1</v>
      </c>
      <c r="F1485" s="58" t="s">
        <v>59</v>
      </c>
      <c r="G1485" s="58">
        <v>0.05</v>
      </c>
      <c r="H1485" s="58">
        <v>0.05</v>
      </c>
      <c r="I1485" s="2">
        <v>2.1</v>
      </c>
      <c r="J1485" s="58" t="s">
        <v>770</v>
      </c>
      <c r="K1485" s="58"/>
      <c r="L1485" s="58"/>
      <c r="M1485" s="58">
        <v>85999001</v>
      </c>
      <c r="N1485" s="2"/>
    </row>
    <row r="1486" spans="2:14" ht="10.8" customHeight="1" x14ac:dyDescent="0.3">
      <c r="B1486" s="58"/>
      <c r="C1486" s="58"/>
      <c r="D1486" s="58"/>
      <c r="E1486" s="58"/>
      <c r="F1486" s="58"/>
      <c r="G1486" s="58"/>
      <c r="H1486" s="58"/>
      <c r="I1486" s="2" t="s">
        <v>61</v>
      </c>
      <c r="J1486" s="58"/>
      <c r="K1486" s="58"/>
      <c r="L1486" s="58"/>
      <c r="M1486" s="58"/>
      <c r="N1486" s="2"/>
    </row>
    <row r="1487" spans="2:14" ht="10.8" customHeight="1" x14ac:dyDescent="0.3">
      <c r="B1487" s="58" t="s">
        <v>83</v>
      </c>
      <c r="C1487" s="58" t="s">
        <v>135</v>
      </c>
      <c r="D1487" s="58">
        <v>3297537</v>
      </c>
      <c r="E1487" s="58">
        <v>1</v>
      </c>
      <c r="F1487" s="58" t="s">
        <v>59</v>
      </c>
      <c r="G1487" s="58">
        <v>0.2</v>
      </c>
      <c r="H1487" s="58">
        <v>0.2</v>
      </c>
      <c r="I1487" s="2">
        <v>3</v>
      </c>
      <c r="J1487" s="58" t="s">
        <v>775</v>
      </c>
      <c r="K1487" s="58"/>
      <c r="L1487" s="58"/>
      <c r="M1487" s="58">
        <v>87228497</v>
      </c>
      <c r="N1487" s="2"/>
    </row>
    <row r="1488" spans="2:14" ht="10.8" customHeight="1" x14ac:dyDescent="0.3">
      <c r="B1488" s="58"/>
      <c r="C1488" s="58"/>
      <c r="D1488" s="58"/>
      <c r="E1488" s="58"/>
      <c r="F1488" s="58"/>
      <c r="G1488" s="58"/>
      <c r="H1488" s="58"/>
      <c r="I1488" s="2" t="s">
        <v>61</v>
      </c>
      <c r="J1488" s="58"/>
      <c r="K1488" s="58"/>
      <c r="L1488" s="58"/>
      <c r="M1488" s="58"/>
      <c r="N1488" s="2"/>
    </row>
    <row r="1489" spans="2:14" ht="10.8" customHeight="1" x14ac:dyDescent="0.3">
      <c r="B1489" s="58" t="s">
        <v>68</v>
      </c>
      <c r="C1489" s="58" t="s">
        <v>76</v>
      </c>
      <c r="D1489" s="58">
        <v>3063330</v>
      </c>
      <c r="E1489" s="58">
        <v>8</v>
      </c>
      <c r="F1489" s="58" t="s">
        <v>59</v>
      </c>
      <c r="G1489" s="58">
        <v>0.08</v>
      </c>
      <c r="H1489" s="58">
        <v>0.64</v>
      </c>
      <c r="I1489" s="2">
        <v>1.1000000000000001</v>
      </c>
      <c r="J1489" s="58" t="s">
        <v>933</v>
      </c>
      <c r="K1489" s="58"/>
      <c r="L1489" s="58"/>
      <c r="M1489" s="58">
        <v>67880462</v>
      </c>
      <c r="N1489" s="2"/>
    </row>
    <row r="1490" spans="2:14" ht="10.8" customHeight="1" x14ac:dyDescent="0.3">
      <c r="B1490" s="58"/>
      <c r="C1490" s="58"/>
      <c r="D1490" s="58"/>
      <c r="E1490" s="58"/>
      <c r="F1490" s="58"/>
      <c r="G1490" s="58"/>
      <c r="H1490" s="58"/>
      <c r="I1490" s="2" t="s">
        <v>61</v>
      </c>
      <c r="J1490" s="58"/>
      <c r="K1490" s="58"/>
      <c r="L1490" s="58"/>
      <c r="M1490" s="58"/>
      <c r="N1490" s="2"/>
    </row>
    <row r="1491" spans="2:14" ht="18" customHeight="1" x14ac:dyDescent="0.3">
      <c r="B1491" s="58" t="s">
        <v>68</v>
      </c>
      <c r="C1491" s="58" t="s">
        <v>539</v>
      </c>
      <c r="D1491" s="58">
        <v>5010044002552</v>
      </c>
      <c r="E1491" s="58">
        <v>3</v>
      </c>
      <c r="F1491" s="58" t="s">
        <v>59</v>
      </c>
      <c r="G1491" s="58">
        <v>0.82</v>
      </c>
      <c r="H1491" s="58">
        <v>2.4700000000000002</v>
      </c>
      <c r="I1491" s="2">
        <v>2.1</v>
      </c>
      <c r="J1491" s="58" t="s">
        <v>941</v>
      </c>
      <c r="K1491" s="58"/>
      <c r="L1491" s="58"/>
      <c r="M1491" s="58">
        <v>54772702</v>
      </c>
      <c r="N1491" s="2"/>
    </row>
    <row r="1492" spans="2:14" ht="10.8" customHeight="1" x14ac:dyDescent="0.3">
      <c r="B1492" s="58"/>
      <c r="C1492" s="58"/>
      <c r="D1492" s="58"/>
      <c r="E1492" s="58"/>
      <c r="F1492" s="58"/>
      <c r="G1492" s="58"/>
      <c r="H1492" s="58"/>
      <c r="I1492" s="2" t="s">
        <v>61</v>
      </c>
      <c r="J1492" s="58"/>
      <c r="K1492" s="58"/>
      <c r="L1492" s="58"/>
      <c r="M1492" s="58"/>
      <c r="N1492" s="2"/>
    </row>
    <row r="1493" spans="2:14" ht="10.8" customHeight="1" x14ac:dyDescent="0.3">
      <c r="B1493" s="58" t="s">
        <v>68</v>
      </c>
      <c r="C1493" s="58" t="s">
        <v>72</v>
      </c>
      <c r="D1493" s="58">
        <v>3269275</v>
      </c>
      <c r="E1493" s="58">
        <v>3</v>
      </c>
      <c r="F1493" s="58" t="s">
        <v>59</v>
      </c>
      <c r="G1493" s="58">
        <v>7.0000000000000007E-2</v>
      </c>
      <c r="H1493" s="58">
        <v>0.21</v>
      </c>
      <c r="I1493" s="2">
        <v>1.1000000000000001</v>
      </c>
      <c r="J1493" s="58" t="s">
        <v>826</v>
      </c>
      <c r="K1493" s="58"/>
      <c r="L1493" s="58"/>
      <c r="M1493" s="58">
        <v>81301454</v>
      </c>
      <c r="N1493" s="2"/>
    </row>
    <row r="1494" spans="2:14" ht="10.8" customHeight="1" x14ac:dyDescent="0.3">
      <c r="B1494" s="58"/>
      <c r="C1494" s="58"/>
      <c r="D1494" s="58"/>
      <c r="E1494" s="58"/>
      <c r="F1494" s="58"/>
      <c r="G1494" s="58"/>
      <c r="H1494" s="58"/>
      <c r="I1494" s="2" t="s">
        <v>61</v>
      </c>
      <c r="J1494" s="58"/>
      <c r="K1494" s="58"/>
      <c r="L1494" s="58"/>
      <c r="M1494" s="58"/>
      <c r="N1494" s="2"/>
    </row>
    <row r="1495" spans="2:14" ht="18" customHeight="1" x14ac:dyDescent="0.3">
      <c r="B1495" s="58" t="s">
        <v>68</v>
      </c>
      <c r="C1495" s="58" t="s">
        <v>1035</v>
      </c>
      <c r="D1495" s="58">
        <v>5010044009162</v>
      </c>
      <c r="E1495" s="58">
        <v>1</v>
      </c>
      <c r="F1495" s="58" t="s">
        <v>59</v>
      </c>
      <c r="G1495" s="58">
        <v>0.3</v>
      </c>
      <c r="H1495" s="58">
        <v>0.3</v>
      </c>
      <c r="I1495" s="2">
        <v>1.5</v>
      </c>
      <c r="J1495" s="58" t="s">
        <v>710</v>
      </c>
      <c r="K1495" s="58"/>
      <c r="L1495" s="58"/>
      <c r="M1495" s="58">
        <v>88304117</v>
      </c>
      <c r="N1495" s="2"/>
    </row>
    <row r="1496" spans="2:14" ht="10.8" customHeight="1" x14ac:dyDescent="0.3">
      <c r="B1496" s="58"/>
      <c r="C1496" s="58"/>
      <c r="D1496" s="58"/>
      <c r="E1496" s="58"/>
      <c r="F1496" s="58"/>
      <c r="G1496" s="58"/>
      <c r="H1496" s="58"/>
      <c r="I1496" s="2" t="s">
        <v>61</v>
      </c>
      <c r="J1496" s="58"/>
      <c r="K1496" s="58"/>
      <c r="L1496" s="58"/>
      <c r="M1496" s="58"/>
      <c r="N1496" s="2"/>
    </row>
    <row r="1497" spans="2:14" ht="18" customHeight="1" x14ac:dyDescent="0.3">
      <c r="B1497" s="58" t="s">
        <v>68</v>
      </c>
      <c r="C1497" s="58" t="s">
        <v>1036</v>
      </c>
      <c r="D1497" s="58">
        <v>5010044009407</v>
      </c>
      <c r="E1497" s="58">
        <v>1</v>
      </c>
      <c r="F1497" s="58" t="s">
        <v>59</v>
      </c>
      <c r="G1497" s="58">
        <v>0.33</v>
      </c>
      <c r="H1497" s="58">
        <v>0.33</v>
      </c>
      <c r="I1497" s="2">
        <v>1.1000000000000001</v>
      </c>
      <c r="J1497" s="58" t="s">
        <v>866</v>
      </c>
      <c r="K1497" s="58"/>
      <c r="L1497" s="58"/>
      <c r="M1497" s="58">
        <v>88911942</v>
      </c>
      <c r="N1497" s="2"/>
    </row>
    <row r="1498" spans="2:14" ht="10.8" customHeight="1" x14ac:dyDescent="0.3">
      <c r="B1498" s="58"/>
      <c r="C1498" s="58"/>
      <c r="D1498" s="58"/>
      <c r="E1498" s="58"/>
      <c r="F1498" s="58"/>
      <c r="G1498" s="58"/>
      <c r="H1498" s="58"/>
      <c r="I1498" s="2" t="s">
        <v>61</v>
      </c>
      <c r="J1498" s="58"/>
      <c r="K1498" s="58"/>
      <c r="L1498" s="58"/>
      <c r="M1498" s="58"/>
      <c r="N1498" s="2"/>
    </row>
    <row r="1499" spans="2:14" ht="18" customHeight="1" x14ac:dyDescent="0.3">
      <c r="B1499" s="58" t="s">
        <v>68</v>
      </c>
      <c r="C1499" s="58" t="s">
        <v>77</v>
      </c>
      <c r="D1499" s="58">
        <v>5057753912444</v>
      </c>
      <c r="E1499" s="58">
        <v>6</v>
      </c>
      <c r="F1499" s="58" t="s">
        <v>59</v>
      </c>
      <c r="G1499" s="58">
        <v>0.22</v>
      </c>
      <c r="H1499" s="58">
        <v>1.34</v>
      </c>
      <c r="I1499" s="2">
        <v>0.8</v>
      </c>
      <c r="J1499" s="58" t="s">
        <v>975</v>
      </c>
      <c r="K1499" s="58"/>
      <c r="L1499" s="58"/>
      <c r="M1499" s="58">
        <v>87542625</v>
      </c>
      <c r="N1499" s="2"/>
    </row>
    <row r="1500" spans="2:14" ht="10.8" customHeight="1" x14ac:dyDescent="0.3">
      <c r="B1500" s="58"/>
      <c r="C1500" s="58"/>
      <c r="D1500" s="58"/>
      <c r="E1500" s="58"/>
      <c r="F1500" s="58"/>
      <c r="G1500" s="58"/>
      <c r="H1500" s="58"/>
      <c r="I1500" s="2" t="s">
        <v>61</v>
      </c>
      <c r="J1500" s="58"/>
      <c r="K1500" s="58"/>
      <c r="L1500" s="58"/>
      <c r="M1500" s="58"/>
      <c r="N1500" s="2"/>
    </row>
    <row r="1501" spans="2:14" ht="18" customHeight="1" x14ac:dyDescent="0.3">
      <c r="B1501" s="58" t="s">
        <v>68</v>
      </c>
      <c r="C1501" s="58" t="s">
        <v>128</v>
      </c>
      <c r="D1501" s="58">
        <v>5054775347735</v>
      </c>
      <c r="E1501" s="58">
        <v>8</v>
      </c>
      <c r="F1501" s="58" t="s">
        <v>59</v>
      </c>
      <c r="G1501" s="58">
        <v>0.23</v>
      </c>
      <c r="H1501" s="58">
        <v>1.82</v>
      </c>
      <c r="I1501" s="2">
        <v>1.45</v>
      </c>
      <c r="J1501" s="58" t="s">
        <v>982</v>
      </c>
      <c r="K1501" s="58"/>
      <c r="L1501" s="58"/>
      <c r="M1501" s="58">
        <v>80568485</v>
      </c>
      <c r="N1501" s="2"/>
    </row>
    <row r="1502" spans="2:14" ht="10.8" customHeight="1" x14ac:dyDescent="0.3">
      <c r="B1502" s="58"/>
      <c r="C1502" s="58"/>
      <c r="D1502" s="58"/>
      <c r="E1502" s="58"/>
      <c r="F1502" s="58"/>
      <c r="G1502" s="58"/>
      <c r="H1502" s="58"/>
      <c r="I1502" s="2" t="s">
        <v>61</v>
      </c>
      <c r="J1502" s="58"/>
      <c r="K1502" s="58"/>
      <c r="L1502" s="58"/>
      <c r="M1502" s="58"/>
      <c r="N1502" s="2"/>
    </row>
    <row r="1503" spans="2:14" ht="18" customHeight="1" x14ac:dyDescent="0.3">
      <c r="B1503" s="58" t="s">
        <v>68</v>
      </c>
      <c r="C1503" s="58" t="s">
        <v>104</v>
      </c>
      <c r="D1503" s="58">
        <v>5057753909550</v>
      </c>
      <c r="E1503" s="58">
        <v>6</v>
      </c>
      <c r="F1503" s="58" t="s">
        <v>59</v>
      </c>
      <c r="G1503" s="58">
        <v>0.22</v>
      </c>
      <c r="H1503" s="58">
        <v>1.33</v>
      </c>
      <c r="I1503" s="2">
        <v>0.85</v>
      </c>
      <c r="J1503" s="58" t="s">
        <v>873</v>
      </c>
      <c r="K1503" s="58"/>
      <c r="L1503" s="58"/>
      <c r="M1503" s="58">
        <v>87588997</v>
      </c>
      <c r="N1503" s="2"/>
    </row>
    <row r="1504" spans="2:14" ht="10.8" customHeight="1" x14ac:dyDescent="0.3">
      <c r="B1504" s="58"/>
      <c r="C1504" s="58"/>
      <c r="D1504" s="58"/>
      <c r="E1504" s="58"/>
      <c r="F1504" s="58"/>
      <c r="G1504" s="58"/>
      <c r="H1504" s="58"/>
      <c r="I1504" s="2" t="s">
        <v>61</v>
      </c>
      <c r="J1504" s="58"/>
      <c r="K1504" s="58"/>
      <c r="L1504" s="58"/>
      <c r="M1504" s="58"/>
      <c r="N1504" s="2"/>
    </row>
    <row r="1505" spans="2:14" ht="18" customHeight="1" x14ac:dyDescent="0.3">
      <c r="B1505" s="58" t="s">
        <v>68</v>
      </c>
      <c r="C1505" s="58" t="s">
        <v>80</v>
      </c>
      <c r="D1505" s="58">
        <v>5050179250121</v>
      </c>
      <c r="E1505" s="58">
        <v>7</v>
      </c>
      <c r="F1505" s="58" t="s">
        <v>59</v>
      </c>
      <c r="G1505" s="58">
        <v>0.1</v>
      </c>
      <c r="H1505" s="58">
        <v>0.68</v>
      </c>
      <c r="I1505" s="2">
        <v>1.1000000000000001</v>
      </c>
      <c r="J1505" s="58" t="s">
        <v>1037</v>
      </c>
      <c r="K1505" s="58"/>
      <c r="L1505" s="58"/>
      <c r="M1505" s="58">
        <v>52412171</v>
      </c>
      <c r="N1505" s="2"/>
    </row>
    <row r="1506" spans="2:14" ht="10.8" customHeight="1" x14ac:dyDescent="0.3">
      <c r="B1506" s="58"/>
      <c r="C1506" s="58"/>
      <c r="D1506" s="58"/>
      <c r="E1506" s="58"/>
      <c r="F1506" s="58"/>
      <c r="G1506" s="58"/>
      <c r="H1506" s="58"/>
      <c r="I1506" s="2" t="s">
        <v>61</v>
      </c>
      <c r="J1506" s="58"/>
      <c r="K1506" s="58"/>
      <c r="L1506" s="58"/>
      <c r="M1506" s="58"/>
      <c r="N1506" s="2"/>
    </row>
    <row r="1507" spans="2:14" ht="10.8" customHeight="1" x14ac:dyDescent="0.3">
      <c r="B1507" s="58" t="s">
        <v>68</v>
      </c>
      <c r="C1507" s="58" t="s">
        <v>295</v>
      </c>
      <c r="D1507" s="58">
        <v>5010003000339</v>
      </c>
      <c r="E1507" s="58">
        <v>3</v>
      </c>
      <c r="F1507" s="58" t="s">
        <v>59</v>
      </c>
      <c r="G1507" s="58">
        <v>0.81</v>
      </c>
      <c r="H1507" s="58">
        <v>2.4300000000000002</v>
      </c>
      <c r="I1507" s="2">
        <v>1.39</v>
      </c>
      <c r="J1507" s="58" t="s">
        <v>851</v>
      </c>
      <c r="K1507" s="58"/>
      <c r="L1507" s="58"/>
      <c r="M1507" s="58">
        <v>50994601</v>
      </c>
      <c r="N1507" s="2"/>
    </row>
    <row r="1508" spans="2:14" ht="10.8" customHeight="1" x14ac:dyDescent="0.3">
      <c r="B1508" s="58"/>
      <c r="C1508" s="58"/>
      <c r="D1508" s="58"/>
      <c r="E1508" s="58"/>
      <c r="F1508" s="58"/>
      <c r="G1508" s="58"/>
      <c r="H1508" s="58"/>
      <c r="I1508" s="2" t="s">
        <v>61</v>
      </c>
      <c r="J1508" s="58"/>
      <c r="K1508" s="58"/>
      <c r="L1508" s="58"/>
      <c r="M1508" s="58"/>
      <c r="N1508" s="2"/>
    </row>
    <row r="1509" spans="2:14" ht="18" customHeight="1" x14ac:dyDescent="0.3">
      <c r="B1509" s="58" t="s">
        <v>68</v>
      </c>
      <c r="C1509" s="58" t="s">
        <v>464</v>
      </c>
      <c r="D1509" s="58">
        <v>5057753893958</v>
      </c>
      <c r="E1509" s="58">
        <v>1</v>
      </c>
      <c r="F1509" s="58" t="s">
        <v>59</v>
      </c>
      <c r="G1509" s="58">
        <v>0.82</v>
      </c>
      <c r="H1509" s="58">
        <v>0.82</v>
      </c>
      <c r="I1509" s="2">
        <v>1.45</v>
      </c>
      <c r="J1509" s="58" t="s">
        <v>829</v>
      </c>
      <c r="K1509" s="58"/>
      <c r="L1509" s="58"/>
      <c r="M1509" s="58">
        <v>87690218</v>
      </c>
      <c r="N1509" s="2"/>
    </row>
    <row r="1510" spans="2:14" ht="10.8" customHeight="1" x14ac:dyDescent="0.3">
      <c r="B1510" s="58"/>
      <c r="C1510" s="58"/>
      <c r="D1510" s="58"/>
      <c r="E1510" s="58"/>
      <c r="F1510" s="58"/>
      <c r="G1510" s="58"/>
      <c r="H1510" s="58"/>
      <c r="I1510" s="2" t="s">
        <v>61</v>
      </c>
      <c r="J1510" s="58"/>
      <c r="K1510" s="58"/>
      <c r="L1510" s="58"/>
      <c r="M1510" s="58"/>
      <c r="N1510" s="2"/>
    </row>
    <row r="1511" spans="2:14" ht="10.8" customHeight="1" x14ac:dyDescent="0.3">
      <c r="B1511" s="58" t="s">
        <v>68</v>
      </c>
      <c r="C1511" s="58" t="s">
        <v>75</v>
      </c>
      <c r="D1511" s="58">
        <v>3277621</v>
      </c>
      <c r="E1511" s="58">
        <v>3</v>
      </c>
      <c r="F1511" s="58" t="s">
        <v>59</v>
      </c>
      <c r="G1511" s="58">
        <v>0.08</v>
      </c>
      <c r="H1511" s="58">
        <v>0.23</v>
      </c>
      <c r="I1511" s="2">
        <v>1.1000000000000001</v>
      </c>
      <c r="J1511" s="58" t="s">
        <v>947</v>
      </c>
      <c r="K1511" s="58"/>
      <c r="L1511" s="58"/>
      <c r="M1511" s="58">
        <v>83688234</v>
      </c>
      <c r="N1511" s="2"/>
    </row>
    <row r="1512" spans="2:14" ht="10.8" customHeight="1" x14ac:dyDescent="0.3">
      <c r="B1512" s="58"/>
      <c r="C1512" s="58"/>
      <c r="D1512" s="58"/>
      <c r="E1512" s="58"/>
      <c r="F1512" s="58"/>
      <c r="G1512" s="58"/>
      <c r="H1512" s="58"/>
      <c r="I1512" s="2" t="s">
        <v>61</v>
      </c>
      <c r="J1512" s="58"/>
      <c r="K1512" s="58"/>
      <c r="L1512" s="58"/>
      <c r="M1512" s="58"/>
      <c r="N1512" s="2"/>
    </row>
    <row r="1513" spans="2:14" ht="18" customHeight="1" x14ac:dyDescent="0.3">
      <c r="B1513" s="58" t="s">
        <v>68</v>
      </c>
      <c r="C1513" s="58" t="s">
        <v>376</v>
      </c>
      <c r="D1513" s="58">
        <v>5010044008615</v>
      </c>
      <c r="E1513" s="58">
        <v>6</v>
      </c>
      <c r="F1513" s="58" t="s">
        <v>59</v>
      </c>
      <c r="G1513" s="58">
        <v>0.81</v>
      </c>
      <c r="H1513" s="58">
        <v>4.87</v>
      </c>
      <c r="I1513" s="2">
        <v>1.35</v>
      </c>
      <c r="J1513" s="58" t="s">
        <v>898</v>
      </c>
      <c r="K1513" s="58"/>
      <c r="L1513" s="58"/>
      <c r="M1513" s="58">
        <v>86007032</v>
      </c>
      <c r="N1513" s="2"/>
    </row>
    <row r="1514" spans="2:14" ht="10.8" customHeight="1" x14ac:dyDescent="0.3">
      <c r="B1514" s="58"/>
      <c r="C1514" s="58"/>
      <c r="D1514" s="58"/>
      <c r="E1514" s="58"/>
      <c r="F1514" s="58"/>
      <c r="G1514" s="58"/>
      <c r="H1514" s="58"/>
      <c r="I1514" s="2" t="s">
        <v>61</v>
      </c>
      <c r="J1514" s="58"/>
      <c r="K1514" s="58"/>
      <c r="L1514" s="58"/>
      <c r="M1514" s="58"/>
      <c r="N1514" s="2"/>
    </row>
    <row r="1515" spans="2:14" ht="18" customHeight="1" x14ac:dyDescent="0.3">
      <c r="B1515" s="58" t="s">
        <v>68</v>
      </c>
      <c r="C1515" s="58" t="s">
        <v>119</v>
      </c>
      <c r="D1515" s="58">
        <v>5059512729744</v>
      </c>
      <c r="E1515" s="58">
        <v>6</v>
      </c>
      <c r="F1515" s="58" t="s">
        <v>59</v>
      </c>
      <c r="G1515" s="58">
        <v>0.39</v>
      </c>
      <c r="H1515" s="58">
        <v>2.35</v>
      </c>
      <c r="I1515" s="2">
        <v>0.9</v>
      </c>
      <c r="J1515" s="58" t="s">
        <v>975</v>
      </c>
      <c r="K1515" s="58"/>
      <c r="L1515" s="58"/>
      <c r="M1515" s="58">
        <v>88887702</v>
      </c>
      <c r="N1515" s="2"/>
    </row>
    <row r="1516" spans="2:14" ht="10.8" customHeight="1" x14ac:dyDescent="0.3">
      <c r="B1516" s="58"/>
      <c r="C1516" s="58"/>
      <c r="D1516" s="58"/>
      <c r="E1516" s="58"/>
      <c r="F1516" s="58"/>
      <c r="G1516" s="58"/>
      <c r="H1516" s="58"/>
      <c r="I1516" s="2" t="s">
        <v>61</v>
      </c>
      <c r="J1516" s="58"/>
      <c r="K1516" s="58"/>
      <c r="L1516" s="58"/>
      <c r="M1516" s="58"/>
      <c r="N1516" s="2"/>
    </row>
    <row r="1517" spans="2:14" ht="18" customHeight="1" x14ac:dyDescent="0.3">
      <c r="B1517" s="58" t="s">
        <v>68</v>
      </c>
      <c r="C1517" s="58" t="s">
        <v>364</v>
      </c>
      <c r="D1517" s="58">
        <v>5010044002743</v>
      </c>
      <c r="E1517" s="58">
        <v>1</v>
      </c>
      <c r="F1517" s="58" t="s">
        <v>59</v>
      </c>
      <c r="G1517" s="58">
        <v>0.41</v>
      </c>
      <c r="H1517" s="58">
        <v>0.41</v>
      </c>
      <c r="I1517" s="2">
        <v>1.95</v>
      </c>
      <c r="J1517" s="58" t="s">
        <v>833</v>
      </c>
      <c r="K1517" s="58"/>
      <c r="L1517" s="58"/>
      <c r="M1517" s="58">
        <v>52055648</v>
      </c>
      <c r="N1517" s="2"/>
    </row>
    <row r="1518" spans="2:14" ht="10.8" customHeight="1" x14ac:dyDescent="0.3">
      <c r="B1518" s="58"/>
      <c r="C1518" s="58"/>
      <c r="D1518" s="58"/>
      <c r="E1518" s="58"/>
      <c r="F1518" s="58"/>
      <c r="G1518" s="58"/>
      <c r="H1518" s="58"/>
      <c r="I1518" s="2" t="s">
        <v>61</v>
      </c>
      <c r="J1518" s="58"/>
      <c r="K1518" s="58"/>
      <c r="L1518" s="58"/>
      <c r="M1518" s="58"/>
      <c r="N1518" s="2"/>
    </row>
    <row r="1519" spans="2:14" ht="18" customHeight="1" x14ac:dyDescent="0.3">
      <c r="B1519" s="58" t="s">
        <v>68</v>
      </c>
      <c r="C1519" s="58" t="s">
        <v>333</v>
      </c>
      <c r="D1519" s="58">
        <v>5010003064744</v>
      </c>
      <c r="E1519" s="58">
        <v>8</v>
      </c>
      <c r="F1519" s="58" t="s">
        <v>59</v>
      </c>
      <c r="G1519" s="58">
        <v>0.81</v>
      </c>
      <c r="H1519" s="58">
        <v>6.46</v>
      </c>
      <c r="I1519" s="2">
        <v>1.85</v>
      </c>
      <c r="J1519" s="58" t="s">
        <v>1007</v>
      </c>
      <c r="K1519" s="58"/>
      <c r="L1519" s="58"/>
      <c r="M1519" s="58">
        <v>72367199</v>
      </c>
      <c r="N1519" s="2"/>
    </row>
    <row r="1520" spans="2:14" ht="10.8" customHeight="1" x14ac:dyDescent="0.3">
      <c r="B1520" s="58"/>
      <c r="C1520" s="58"/>
      <c r="D1520" s="58"/>
      <c r="E1520" s="58"/>
      <c r="F1520" s="58"/>
      <c r="G1520" s="58"/>
      <c r="H1520" s="58"/>
      <c r="I1520" s="2" t="s">
        <v>61</v>
      </c>
      <c r="J1520" s="58"/>
      <c r="K1520" s="58"/>
      <c r="L1520" s="58"/>
      <c r="M1520" s="58"/>
      <c r="N1520" s="2"/>
    </row>
    <row r="1521" spans="1:14" ht="18" customHeight="1" x14ac:dyDescent="0.3">
      <c r="B1521" s="58" t="s">
        <v>68</v>
      </c>
      <c r="C1521" s="58" t="s">
        <v>1038</v>
      </c>
      <c r="D1521" s="58">
        <v>5057545918791</v>
      </c>
      <c r="E1521" s="58">
        <v>1</v>
      </c>
      <c r="F1521" s="58" t="s">
        <v>59</v>
      </c>
      <c r="G1521" s="58">
        <v>0.82</v>
      </c>
      <c r="H1521" s="58">
        <v>0.82</v>
      </c>
      <c r="I1521" s="2">
        <v>1.35</v>
      </c>
      <c r="J1521" s="58" t="s">
        <v>842</v>
      </c>
      <c r="K1521" s="58"/>
      <c r="L1521" s="58"/>
      <c r="M1521" s="58">
        <v>84896297</v>
      </c>
      <c r="N1521" s="2"/>
    </row>
    <row r="1522" spans="1:14" ht="10.8" customHeight="1" x14ac:dyDescent="0.3">
      <c r="B1522" s="58"/>
      <c r="C1522" s="58"/>
      <c r="D1522" s="58"/>
      <c r="E1522" s="58"/>
      <c r="F1522" s="58"/>
      <c r="G1522" s="58"/>
      <c r="H1522" s="58"/>
      <c r="I1522" s="2" t="s">
        <v>61</v>
      </c>
      <c r="J1522" s="58"/>
      <c r="K1522" s="58"/>
      <c r="L1522" s="58"/>
      <c r="M1522" s="58"/>
      <c r="N1522" s="2"/>
    </row>
    <row r="1523" spans="1:14" ht="18" customHeight="1" x14ac:dyDescent="0.3">
      <c r="B1523" s="58" t="s">
        <v>68</v>
      </c>
      <c r="C1523" s="58" t="s">
        <v>482</v>
      </c>
      <c r="D1523" s="58">
        <v>5010044000404</v>
      </c>
      <c r="E1523" s="58">
        <v>2</v>
      </c>
      <c r="F1523" s="58" t="s">
        <v>59</v>
      </c>
      <c r="G1523" s="58">
        <v>0.41</v>
      </c>
      <c r="H1523" s="58">
        <v>0.82</v>
      </c>
      <c r="I1523" s="2">
        <v>1.1000000000000001</v>
      </c>
      <c r="J1523" s="58" t="s">
        <v>726</v>
      </c>
      <c r="K1523" s="58"/>
      <c r="L1523" s="58"/>
      <c r="M1523" s="58">
        <v>50606849</v>
      </c>
      <c r="N1523" s="2"/>
    </row>
    <row r="1524" spans="1:14" ht="10.8" customHeight="1" x14ac:dyDescent="0.3">
      <c r="B1524" s="58"/>
      <c r="C1524" s="58"/>
      <c r="D1524" s="58"/>
      <c r="E1524" s="58"/>
      <c r="F1524" s="58"/>
      <c r="G1524" s="58"/>
      <c r="H1524" s="58"/>
      <c r="I1524" s="2" t="s">
        <v>61</v>
      </c>
      <c r="J1524" s="58"/>
      <c r="K1524" s="58"/>
      <c r="L1524" s="58"/>
      <c r="M1524" s="58"/>
      <c r="N1524" s="2"/>
    </row>
    <row r="1525" spans="1:14" ht="18" customHeight="1" x14ac:dyDescent="0.3">
      <c r="B1525" s="58" t="s">
        <v>68</v>
      </c>
      <c r="C1525" s="58" t="s">
        <v>103</v>
      </c>
      <c r="D1525" s="58">
        <v>5054268240291</v>
      </c>
      <c r="E1525" s="58">
        <v>1</v>
      </c>
      <c r="F1525" s="58" t="s">
        <v>59</v>
      </c>
      <c r="G1525" s="58">
        <v>0.43</v>
      </c>
      <c r="H1525" s="58">
        <v>0.43</v>
      </c>
      <c r="I1525" s="2">
        <v>2.2999999999999998</v>
      </c>
      <c r="J1525" s="58" t="s">
        <v>855</v>
      </c>
      <c r="K1525" s="58"/>
      <c r="L1525" s="58"/>
      <c r="M1525" s="58">
        <v>76539134</v>
      </c>
      <c r="N1525" s="2"/>
    </row>
    <row r="1526" spans="1:14" ht="10.8" customHeight="1" x14ac:dyDescent="0.3">
      <c r="B1526" s="58"/>
      <c r="C1526" s="58"/>
      <c r="D1526" s="58"/>
      <c r="E1526" s="58"/>
      <c r="F1526" s="58"/>
      <c r="G1526" s="58"/>
      <c r="H1526" s="58"/>
      <c r="I1526" s="2" t="s">
        <v>61</v>
      </c>
      <c r="J1526" s="58"/>
      <c r="K1526" s="58"/>
      <c r="L1526" s="58"/>
      <c r="M1526" s="58"/>
      <c r="N1526" s="2"/>
    </row>
    <row r="1527" spans="1:14" ht="18" customHeight="1" x14ac:dyDescent="0.3">
      <c r="A1527" s="3">
        <v>45472</v>
      </c>
      <c r="B1527" s="58" t="s">
        <v>83</v>
      </c>
      <c r="C1527" s="58" t="s">
        <v>537</v>
      </c>
      <c r="D1527" s="58">
        <v>5057373517043</v>
      </c>
      <c r="E1527" s="58">
        <v>8</v>
      </c>
      <c r="F1527" s="58" t="s">
        <v>59</v>
      </c>
      <c r="G1527" s="58">
        <v>0.52</v>
      </c>
      <c r="H1527" s="58">
        <v>4.1500000000000004</v>
      </c>
      <c r="I1527" s="2">
        <v>3.6</v>
      </c>
      <c r="J1527" s="58" t="s">
        <v>1039</v>
      </c>
      <c r="K1527" s="58"/>
      <c r="L1527" s="58"/>
      <c r="M1527" s="58">
        <v>58552732</v>
      </c>
      <c r="N1527" s="2"/>
    </row>
    <row r="1528" spans="1:14" ht="10.8" customHeight="1" x14ac:dyDescent="0.3">
      <c r="B1528" s="58"/>
      <c r="C1528" s="58"/>
      <c r="D1528" s="58"/>
      <c r="E1528" s="58"/>
      <c r="F1528" s="58"/>
      <c r="G1528" s="58"/>
      <c r="H1528" s="58"/>
      <c r="I1528" s="2" t="s">
        <v>61</v>
      </c>
      <c r="J1528" s="58"/>
      <c r="K1528" s="58"/>
      <c r="L1528" s="58"/>
      <c r="M1528" s="58"/>
      <c r="N1528" s="2"/>
    </row>
    <row r="1529" spans="1:14" ht="18" customHeight="1" x14ac:dyDescent="0.3">
      <c r="B1529" s="58" t="s">
        <v>83</v>
      </c>
      <c r="C1529" s="58" t="s">
        <v>273</v>
      </c>
      <c r="D1529" s="58">
        <v>4025500277031</v>
      </c>
      <c r="E1529" s="58">
        <v>5</v>
      </c>
      <c r="F1529" s="58" t="s">
        <v>59</v>
      </c>
      <c r="G1529" s="58">
        <v>0.13</v>
      </c>
      <c r="H1529" s="58">
        <v>0.67</v>
      </c>
      <c r="I1529" s="2">
        <v>0.95</v>
      </c>
      <c r="J1529" s="58" t="s">
        <v>1040</v>
      </c>
      <c r="K1529" s="58"/>
      <c r="L1529" s="58"/>
      <c r="M1529" s="58">
        <v>90613774</v>
      </c>
      <c r="N1529" s="2"/>
    </row>
    <row r="1530" spans="1:14" ht="10.8" customHeight="1" x14ac:dyDescent="0.3">
      <c r="B1530" s="58"/>
      <c r="C1530" s="58"/>
      <c r="D1530" s="58"/>
      <c r="E1530" s="58"/>
      <c r="F1530" s="58"/>
      <c r="G1530" s="58"/>
      <c r="H1530" s="58"/>
      <c r="I1530" s="2" t="s">
        <v>61</v>
      </c>
      <c r="J1530" s="58"/>
      <c r="K1530" s="58"/>
      <c r="L1530" s="58"/>
      <c r="M1530" s="58"/>
      <c r="N1530" s="2"/>
    </row>
    <row r="1531" spans="1:14" ht="18" customHeight="1" x14ac:dyDescent="0.3">
      <c r="B1531" s="58" t="s">
        <v>83</v>
      </c>
      <c r="C1531" s="58" t="s">
        <v>1041</v>
      </c>
      <c r="D1531" s="58">
        <v>4016241030573</v>
      </c>
      <c r="E1531" s="58">
        <v>2</v>
      </c>
      <c r="F1531" s="58" t="s">
        <v>59</v>
      </c>
      <c r="G1531" s="58">
        <v>0.47</v>
      </c>
      <c r="H1531" s="58">
        <v>0.95</v>
      </c>
      <c r="I1531" s="2">
        <v>2.35</v>
      </c>
      <c r="J1531" s="58" t="s">
        <v>797</v>
      </c>
      <c r="K1531" s="58"/>
      <c r="L1531" s="58"/>
      <c r="M1531" s="58">
        <v>78822786</v>
      </c>
      <c r="N1531" s="2"/>
    </row>
    <row r="1532" spans="1:14" ht="10.8" customHeight="1" x14ac:dyDescent="0.3">
      <c r="B1532" s="58"/>
      <c r="C1532" s="58"/>
      <c r="D1532" s="58"/>
      <c r="E1532" s="58"/>
      <c r="F1532" s="58"/>
      <c r="G1532" s="58"/>
      <c r="H1532" s="58"/>
      <c r="I1532" s="2" t="s">
        <v>61</v>
      </c>
      <c r="J1532" s="58"/>
      <c r="K1532" s="58"/>
      <c r="L1532" s="58"/>
      <c r="M1532" s="58"/>
      <c r="N1532" s="2"/>
    </row>
    <row r="1533" spans="1:14" ht="18" customHeight="1" x14ac:dyDescent="0.3">
      <c r="B1533" s="58" t="s">
        <v>83</v>
      </c>
      <c r="C1533" s="58" t="s">
        <v>156</v>
      </c>
      <c r="D1533" s="58">
        <v>5015326100087</v>
      </c>
      <c r="E1533" s="58">
        <v>3</v>
      </c>
      <c r="F1533" s="58" t="s">
        <v>59</v>
      </c>
      <c r="G1533" s="58">
        <v>1.06</v>
      </c>
      <c r="H1533" s="58">
        <v>3.17</v>
      </c>
      <c r="I1533" s="2">
        <v>2.15</v>
      </c>
      <c r="J1533" s="58" t="s">
        <v>721</v>
      </c>
      <c r="K1533" s="58"/>
      <c r="L1533" s="58"/>
      <c r="M1533" s="58">
        <v>52544164</v>
      </c>
      <c r="N1533" s="2"/>
    </row>
    <row r="1534" spans="1:14" ht="10.8" customHeight="1" x14ac:dyDescent="0.3">
      <c r="B1534" s="58"/>
      <c r="C1534" s="58"/>
      <c r="D1534" s="58"/>
      <c r="E1534" s="58"/>
      <c r="F1534" s="58"/>
      <c r="G1534" s="58"/>
      <c r="H1534" s="58"/>
      <c r="I1534" s="2" t="s">
        <v>61</v>
      </c>
      <c r="J1534" s="58"/>
      <c r="K1534" s="58"/>
      <c r="L1534" s="58"/>
      <c r="M1534" s="58"/>
      <c r="N1534" s="2"/>
    </row>
    <row r="1535" spans="1:14" ht="18" customHeight="1" x14ac:dyDescent="0.3">
      <c r="B1535" s="58" t="s">
        <v>83</v>
      </c>
      <c r="C1535" s="58" t="s">
        <v>386</v>
      </c>
      <c r="D1535" s="58">
        <v>5059697746147</v>
      </c>
      <c r="E1535" s="58">
        <v>2</v>
      </c>
      <c r="F1535" s="58" t="s">
        <v>59</v>
      </c>
      <c r="G1535" s="58">
        <v>0.42</v>
      </c>
      <c r="H1535" s="58">
        <v>0.84</v>
      </c>
      <c r="I1535" s="2">
        <v>4.5</v>
      </c>
      <c r="J1535" s="58" t="s">
        <v>779</v>
      </c>
      <c r="K1535" s="58"/>
      <c r="L1535" s="58"/>
      <c r="M1535" s="58">
        <v>93157652</v>
      </c>
      <c r="N1535" s="2"/>
    </row>
    <row r="1536" spans="1:14" ht="10.8" customHeight="1" x14ac:dyDescent="0.3">
      <c r="B1536" s="58"/>
      <c r="C1536" s="58"/>
      <c r="D1536" s="58"/>
      <c r="E1536" s="58"/>
      <c r="F1536" s="58"/>
      <c r="G1536" s="58"/>
      <c r="H1536" s="58"/>
      <c r="I1536" s="2" t="s">
        <v>61</v>
      </c>
      <c r="J1536" s="58"/>
      <c r="K1536" s="58"/>
      <c r="L1536" s="58"/>
      <c r="M1536" s="58"/>
      <c r="N1536" s="2"/>
    </row>
    <row r="1537" spans="2:14" ht="18" customHeight="1" x14ac:dyDescent="0.3">
      <c r="B1537" s="58" t="s">
        <v>83</v>
      </c>
      <c r="C1537" s="58" t="s">
        <v>280</v>
      </c>
      <c r="D1537" s="58">
        <v>5000462346611</v>
      </c>
      <c r="E1537" s="58">
        <v>6</v>
      </c>
      <c r="F1537" s="58" t="s">
        <v>59</v>
      </c>
      <c r="G1537" s="58">
        <v>0.13</v>
      </c>
      <c r="H1537" s="58">
        <v>0.79</v>
      </c>
      <c r="I1537" s="2">
        <v>2.65</v>
      </c>
      <c r="J1537" s="58" t="s">
        <v>1042</v>
      </c>
      <c r="K1537" s="58"/>
      <c r="L1537" s="58"/>
      <c r="M1537" s="58">
        <v>55214677</v>
      </c>
      <c r="N1537" s="2"/>
    </row>
    <row r="1538" spans="2:14" ht="10.8" customHeight="1" x14ac:dyDescent="0.3">
      <c r="B1538" s="58"/>
      <c r="C1538" s="58"/>
      <c r="D1538" s="58"/>
      <c r="E1538" s="58"/>
      <c r="F1538" s="58"/>
      <c r="G1538" s="58"/>
      <c r="H1538" s="58"/>
      <c r="I1538" s="2" t="s">
        <v>61</v>
      </c>
      <c r="J1538" s="58"/>
      <c r="K1538" s="58"/>
      <c r="L1538" s="58"/>
      <c r="M1538" s="58"/>
      <c r="N1538" s="2"/>
    </row>
    <row r="1539" spans="2:14" ht="18" customHeight="1" x14ac:dyDescent="0.3">
      <c r="B1539" s="58" t="s">
        <v>83</v>
      </c>
      <c r="C1539" s="58" t="s">
        <v>1043</v>
      </c>
      <c r="D1539" s="58">
        <v>5059512731099</v>
      </c>
      <c r="E1539" s="58">
        <v>1</v>
      </c>
      <c r="F1539" s="58" t="s">
        <v>59</v>
      </c>
      <c r="G1539" s="58">
        <v>0.4</v>
      </c>
      <c r="H1539" s="58">
        <v>0.4</v>
      </c>
      <c r="I1539" s="2">
        <v>3.5</v>
      </c>
      <c r="J1539" s="58" t="s">
        <v>804</v>
      </c>
      <c r="K1539" s="58"/>
      <c r="L1539" s="58"/>
      <c r="M1539" s="58">
        <v>89262544</v>
      </c>
      <c r="N1539" s="2"/>
    </row>
    <row r="1540" spans="2:14" ht="10.8" customHeight="1" x14ac:dyDescent="0.3">
      <c r="B1540" s="58"/>
      <c r="C1540" s="58"/>
      <c r="D1540" s="58"/>
      <c r="E1540" s="58"/>
      <c r="F1540" s="58"/>
      <c r="G1540" s="58"/>
      <c r="H1540" s="58"/>
      <c r="I1540" s="2" t="s">
        <v>61</v>
      </c>
      <c r="J1540" s="58"/>
      <c r="K1540" s="58"/>
      <c r="L1540" s="58"/>
      <c r="M1540" s="58"/>
      <c r="N1540" s="2"/>
    </row>
    <row r="1541" spans="2:14" ht="18" customHeight="1" x14ac:dyDescent="0.3">
      <c r="B1541" s="58" t="s">
        <v>83</v>
      </c>
      <c r="C1541" s="58" t="s">
        <v>1044</v>
      </c>
      <c r="D1541" s="58">
        <v>5059697684265</v>
      </c>
      <c r="E1541" s="58">
        <v>2</v>
      </c>
      <c r="F1541" s="58" t="s">
        <v>59</v>
      </c>
      <c r="G1541" s="58">
        <v>0.42</v>
      </c>
      <c r="H1541" s="58">
        <v>0.84</v>
      </c>
      <c r="I1541" s="2">
        <v>4.25</v>
      </c>
      <c r="J1541" s="58" t="s">
        <v>779</v>
      </c>
      <c r="K1541" s="58"/>
      <c r="L1541" s="58"/>
      <c r="M1541" s="58">
        <v>91834643</v>
      </c>
      <c r="N1541" s="2"/>
    </row>
    <row r="1542" spans="2:14" ht="10.8" customHeight="1" x14ac:dyDescent="0.3">
      <c r="B1542" s="58"/>
      <c r="C1542" s="58"/>
      <c r="D1542" s="58"/>
      <c r="E1542" s="58"/>
      <c r="F1542" s="58"/>
      <c r="G1542" s="58"/>
      <c r="H1542" s="58"/>
      <c r="I1542" s="2" t="s">
        <v>61</v>
      </c>
      <c r="J1542" s="58"/>
      <c r="K1542" s="58"/>
      <c r="L1542" s="58"/>
      <c r="M1542" s="58"/>
      <c r="N1542" s="2"/>
    </row>
    <row r="1543" spans="2:14" ht="10.8" customHeight="1" x14ac:dyDescent="0.3">
      <c r="B1543" s="58" t="s">
        <v>83</v>
      </c>
      <c r="C1543" s="58" t="s">
        <v>264</v>
      </c>
      <c r="D1543" s="58">
        <v>50436705</v>
      </c>
      <c r="E1543" s="58">
        <v>1</v>
      </c>
      <c r="F1543" s="58" t="s">
        <v>59</v>
      </c>
      <c r="G1543" s="58">
        <v>0.19</v>
      </c>
      <c r="H1543" s="58">
        <v>0.19</v>
      </c>
      <c r="I1543" s="2">
        <v>1.5</v>
      </c>
      <c r="J1543" s="58" t="s">
        <v>773</v>
      </c>
      <c r="K1543" s="58"/>
      <c r="L1543" s="58"/>
      <c r="M1543" s="58">
        <v>50349813</v>
      </c>
      <c r="N1543" s="2"/>
    </row>
    <row r="1544" spans="2:14" ht="10.8" customHeight="1" x14ac:dyDescent="0.3">
      <c r="B1544" s="58"/>
      <c r="C1544" s="58"/>
      <c r="D1544" s="58"/>
      <c r="E1544" s="58"/>
      <c r="F1544" s="58"/>
      <c r="G1544" s="58"/>
      <c r="H1544" s="58"/>
      <c r="I1544" s="2" t="s">
        <v>61</v>
      </c>
      <c r="J1544" s="58"/>
      <c r="K1544" s="58"/>
      <c r="L1544" s="58"/>
      <c r="M1544" s="58"/>
      <c r="N1544" s="2"/>
    </row>
    <row r="1545" spans="2:14" ht="18" customHeight="1" x14ac:dyDescent="0.3">
      <c r="B1545" s="58" t="s">
        <v>83</v>
      </c>
      <c r="C1545" s="58" t="s">
        <v>836</v>
      </c>
      <c r="D1545" s="58">
        <v>5059697721335</v>
      </c>
      <c r="E1545" s="58">
        <v>1</v>
      </c>
      <c r="F1545" s="58" t="s">
        <v>59</v>
      </c>
      <c r="G1545" s="58">
        <v>0.49</v>
      </c>
      <c r="H1545" s="58">
        <v>0.49</v>
      </c>
      <c r="I1545" s="2">
        <v>5.2</v>
      </c>
      <c r="J1545" s="58" t="s">
        <v>712</v>
      </c>
      <c r="K1545" s="58"/>
      <c r="L1545" s="58"/>
      <c r="M1545" s="58">
        <v>92007014</v>
      </c>
      <c r="N1545" s="2"/>
    </row>
    <row r="1546" spans="2:14" ht="10.8" customHeight="1" x14ac:dyDescent="0.3">
      <c r="B1546" s="58"/>
      <c r="C1546" s="58"/>
      <c r="D1546" s="58"/>
      <c r="E1546" s="58"/>
      <c r="F1546" s="58"/>
      <c r="G1546" s="58"/>
      <c r="H1546" s="58"/>
      <c r="I1546" s="2" t="s">
        <v>61</v>
      </c>
      <c r="J1546" s="58"/>
      <c r="K1546" s="58"/>
      <c r="L1546" s="58"/>
      <c r="M1546" s="58"/>
      <c r="N1546" s="2"/>
    </row>
    <row r="1547" spans="2:14" ht="18" customHeight="1" x14ac:dyDescent="0.3">
      <c r="B1547" s="58" t="s">
        <v>83</v>
      </c>
      <c r="C1547" s="58" t="s">
        <v>256</v>
      </c>
      <c r="D1547" s="58">
        <v>5059697257407</v>
      </c>
      <c r="E1547" s="58">
        <v>8</v>
      </c>
      <c r="F1547" s="58" t="s">
        <v>59</v>
      </c>
      <c r="G1547" s="58">
        <v>0.11</v>
      </c>
      <c r="H1547" s="58">
        <v>0.9</v>
      </c>
      <c r="I1547" s="2">
        <v>2.25</v>
      </c>
      <c r="J1547" s="58" t="s">
        <v>781</v>
      </c>
      <c r="K1547" s="58"/>
      <c r="L1547" s="58"/>
      <c r="M1547" s="58">
        <v>89985155</v>
      </c>
      <c r="N1547" s="2"/>
    </row>
    <row r="1548" spans="2:14" ht="10.8" customHeight="1" x14ac:dyDescent="0.3">
      <c r="B1548" s="58"/>
      <c r="C1548" s="58"/>
      <c r="D1548" s="58"/>
      <c r="E1548" s="58"/>
      <c r="F1548" s="58"/>
      <c r="G1548" s="58"/>
      <c r="H1548" s="58"/>
      <c r="I1548" s="2" t="s">
        <v>61</v>
      </c>
      <c r="J1548" s="58"/>
      <c r="K1548" s="58"/>
      <c r="L1548" s="58"/>
      <c r="M1548" s="58"/>
      <c r="N1548" s="2"/>
    </row>
    <row r="1549" spans="2:14" ht="18" customHeight="1" x14ac:dyDescent="0.3">
      <c r="B1549" s="58" t="s">
        <v>83</v>
      </c>
      <c r="C1549" s="58" t="s">
        <v>1045</v>
      </c>
      <c r="D1549" s="58">
        <v>5057753912123</v>
      </c>
      <c r="E1549" s="58">
        <v>1</v>
      </c>
      <c r="F1549" s="58" t="s">
        <v>59</v>
      </c>
      <c r="G1549" s="58">
        <v>0.32</v>
      </c>
      <c r="H1549" s="58">
        <v>0.32</v>
      </c>
      <c r="I1549" s="2">
        <v>2.2000000000000002</v>
      </c>
      <c r="J1549" s="58" t="s">
        <v>726</v>
      </c>
      <c r="K1549" s="58"/>
      <c r="L1549" s="58"/>
      <c r="M1549" s="58">
        <v>89244606</v>
      </c>
      <c r="N1549" s="2"/>
    </row>
    <row r="1550" spans="2:14" ht="10.8" customHeight="1" x14ac:dyDescent="0.3">
      <c r="B1550" s="58"/>
      <c r="C1550" s="58"/>
      <c r="D1550" s="58"/>
      <c r="E1550" s="58"/>
      <c r="F1550" s="58"/>
      <c r="G1550" s="58"/>
      <c r="H1550" s="58"/>
      <c r="I1550" s="2" t="s">
        <v>61</v>
      </c>
      <c r="J1550" s="58"/>
      <c r="K1550" s="58"/>
      <c r="L1550" s="58"/>
      <c r="M1550" s="58"/>
      <c r="N1550" s="2"/>
    </row>
    <row r="1551" spans="2:14" ht="18" customHeight="1" x14ac:dyDescent="0.3">
      <c r="B1551" s="58" t="s">
        <v>68</v>
      </c>
      <c r="C1551" s="58" t="s">
        <v>145</v>
      </c>
      <c r="D1551" s="58">
        <v>5059512103650</v>
      </c>
      <c r="E1551" s="58">
        <v>1</v>
      </c>
      <c r="F1551" s="58" t="s">
        <v>59</v>
      </c>
      <c r="G1551" s="58">
        <v>0.14000000000000001</v>
      </c>
      <c r="H1551" s="58">
        <v>0.15</v>
      </c>
      <c r="I1551" s="2">
        <v>1.1000000000000001</v>
      </c>
      <c r="J1551" s="58" t="s">
        <v>728</v>
      </c>
      <c r="K1551" s="58"/>
      <c r="L1551" s="58"/>
      <c r="M1551" s="58">
        <v>88303971</v>
      </c>
      <c r="N1551" s="2"/>
    </row>
    <row r="1552" spans="2:14" ht="10.8" customHeight="1" x14ac:dyDescent="0.3">
      <c r="B1552" s="58"/>
      <c r="C1552" s="58"/>
      <c r="D1552" s="58"/>
      <c r="E1552" s="58"/>
      <c r="F1552" s="58"/>
      <c r="G1552" s="58"/>
      <c r="H1552" s="58"/>
      <c r="I1552" s="2" t="s">
        <v>61</v>
      </c>
      <c r="J1552" s="58"/>
      <c r="K1552" s="58"/>
      <c r="L1552" s="58"/>
      <c r="M1552" s="58"/>
      <c r="N1552" s="2"/>
    </row>
    <row r="1553" spans="2:14" ht="18" customHeight="1" x14ac:dyDescent="0.3">
      <c r="B1553" s="58" t="s">
        <v>68</v>
      </c>
      <c r="C1553" s="58" t="s">
        <v>483</v>
      </c>
      <c r="D1553" s="58">
        <v>5000119903655</v>
      </c>
      <c r="E1553" s="58">
        <v>6</v>
      </c>
      <c r="F1553" s="58" t="s">
        <v>59</v>
      </c>
      <c r="G1553" s="58">
        <v>0.23</v>
      </c>
      <c r="H1553" s="58">
        <v>1.35</v>
      </c>
      <c r="I1553" s="2">
        <v>0.8</v>
      </c>
      <c r="J1553" s="58" t="s">
        <v>873</v>
      </c>
      <c r="K1553" s="58"/>
      <c r="L1553" s="58"/>
      <c r="M1553" s="58">
        <v>51272256</v>
      </c>
      <c r="N1553" s="2"/>
    </row>
    <row r="1554" spans="2:14" ht="10.8" customHeight="1" x14ac:dyDescent="0.3">
      <c r="B1554" s="58"/>
      <c r="C1554" s="58"/>
      <c r="D1554" s="58"/>
      <c r="E1554" s="58"/>
      <c r="F1554" s="58"/>
      <c r="G1554" s="58"/>
      <c r="H1554" s="58"/>
      <c r="I1554" s="2" t="s">
        <v>61</v>
      </c>
      <c r="J1554" s="58"/>
      <c r="K1554" s="58"/>
      <c r="L1554" s="58"/>
      <c r="M1554" s="58"/>
      <c r="N1554" s="2"/>
    </row>
    <row r="1555" spans="2:14" ht="18" customHeight="1" x14ac:dyDescent="0.3">
      <c r="B1555" s="58" t="s">
        <v>68</v>
      </c>
      <c r="C1555" s="58" t="s">
        <v>364</v>
      </c>
      <c r="D1555" s="58">
        <v>5010044002743</v>
      </c>
      <c r="E1555" s="58">
        <v>1</v>
      </c>
      <c r="F1555" s="58" t="s">
        <v>59</v>
      </c>
      <c r="G1555" s="58">
        <v>0.41</v>
      </c>
      <c r="H1555" s="58">
        <v>0.41</v>
      </c>
      <c r="I1555" s="2">
        <v>1.95</v>
      </c>
      <c r="J1555" s="58" t="s">
        <v>833</v>
      </c>
      <c r="K1555" s="58"/>
      <c r="L1555" s="58"/>
      <c r="M1555" s="58">
        <v>52055648</v>
      </c>
      <c r="N1555" s="2"/>
    </row>
    <row r="1556" spans="2:14" ht="10.8" customHeight="1" x14ac:dyDescent="0.3">
      <c r="B1556" s="58"/>
      <c r="C1556" s="58"/>
      <c r="D1556" s="58"/>
      <c r="E1556" s="58"/>
      <c r="F1556" s="58"/>
      <c r="G1556" s="58"/>
      <c r="H1556" s="58"/>
      <c r="I1556" s="2" t="s">
        <v>61</v>
      </c>
      <c r="J1556" s="58"/>
      <c r="K1556" s="58"/>
      <c r="L1556" s="58"/>
      <c r="M1556" s="58"/>
      <c r="N1556" s="2"/>
    </row>
    <row r="1557" spans="2:14" ht="18" customHeight="1" x14ac:dyDescent="0.3">
      <c r="B1557" s="58" t="s">
        <v>68</v>
      </c>
      <c r="C1557" s="58" t="s">
        <v>184</v>
      </c>
      <c r="D1557" s="58">
        <v>5052003232372</v>
      </c>
      <c r="E1557" s="58">
        <v>4</v>
      </c>
      <c r="F1557" s="58" t="s">
        <v>59</v>
      </c>
      <c r="G1557" s="58">
        <v>0.23</v>
      </c>
      <c r="H1557" s="58">
        <v>0.91</v>
      </c>
      <c r="I1557" s="2">
        <v>0.8</v>
      </c>
      <c r="J1557" s="58" t="s">
        <v>947</v>
      </c>
      <c r="K1557" s="58"/>
      <c r="L1557" s="58"/>
      <c r="M1557" s="58">
        <v>60100332</v>
      </c>
      <c r="N1557" s="2"/>
    </row>
    <row r="1558" spans="2:14" ht="10.8" customHeight="1" x14ac:dyDescent="0.3">
      <c r="B1558" s="58"/>
      <c r="C1558" s="58"/>
      <c r="D1558" s="58"/>
      <c r="E1558" s="58"/>
      <c r="F1558" s="58"/>
      <c r="G1558" s="58"/>
      <c r="H1558" s="58"/>
      <c r="I1558" s="2" t="s">
        <v>61</v>
      </c>
      <c r="J1558" s="58"/>
      <c r="K1558" s="58"/>
      <c r="L1558" s="58"/>
      <c r="M1558" s="58"/>
      <c r="N1558" s="2"/>
    </row>
    <row r="1559" spans="2:14" ht="18" customHeight="1" x14ac:dyDescent="0.3">
      <c r="B1559" s="58" t="s">
        <v>68</v>
      </c>
      <c r="C1559" s="58" t="s">
        <v>568</v>
      </c>
      <c r="D1559" s="58">
        <v>5057373843746</v>
      </c>
      <c r="E1559" s="58">
        <v>2</v>
      </c>
      <c r="F1559" s="58" t="s">
        <v>59</v>
      </c>
      <c r="G1559" s="58">
        <v>0.2</v>
      </c>
      <c r="H1559" s="58">
        <v>0.4</v>
      </c>
      <c r="I1559" s="2">
        <v>1.65</v>
      </c>
      <c r="J1559" s="58" t="s">
        <v>804</v>
      </c>
      <c r="K1559" s="58"/>
      <c r="L1559" s="58"/>
      <c r="M1559" s="58">
        <v>54183967</v>
      </c>
      <c r="N1559" s="2"/>
    </row>
    <row r="1560" spans="2:14" ht="10.8" customHeight="1" x14ac:dyDescent="0.3">
      <c r="B1560" s="58"/>
      <c r="C1560" s="58"/>
      <c r="D1560" s="58"/>
      <c r="E1560" s="58"/>
      <c r="F1560" s="58"/>
      <c r="G1560" s="58"/>
      <c r="H1560" s="58"/>
      <c r="I1560" s="2" t="s">
        <v>61</v>
      </c>
      <c r="J1560" s="58"/>
      <c r="K1560" s="58"/>
      <c r="L1560" s="58"/>
      <c r="M1560" s="58"/>
      <c r="N1560" s="2"/>
    </row>
    <row r="1561" spans="2:14" ht="18" customHeight="1" x14ac:dyDescent="0.3">
      <c r="B1561" s="58" t="s">
        <v>68</v>
      </c>
      <c r="C1561" s="58" t="s">
        <v>463</v>
      </c>
      <c r="D1561" s="58">
        <v>5010044004112</v>
      </c>
      <c r="E1561" s="58">
        <v>1</v>
      </c>
      <c r="F1561" s="58" t="s">
        <v>59</v>
      </c>
      <c r="G1561" s="58">
        <v>0.35</v>
      </c>
      <c r="H1561" s="58">
        <v>0.35</v>
      </c>
      <c r="I1561" s="2">
        <v>1.65</v>
      </c>
      <c r="J1561" s="58" t="s">
        <v>863</v>
      </c>
      <c r="K1561" s="58"/>
      <c r="L1561" s="58"/>
      <c r="M1561" s="58">
        <v>67552776</v>
      </c>
      <c r="N1561" s="2"/>
    </row>
    <row r="1562" spans="2:14" ht="10.8" customHeight="1" x14ac:dyDescent="0.3">
      <c r="B1562" s="58"/>
      <c r="C1562" s="58"/>
      <c r="D1562" s="58"/>
      <c r="E1562" s="58"/>
      <c r="F1562" s="58"/>
      <c r="G1562" s="58"/>
      <c r="H1562" s="58"/>
      <c r="I1562" s="2" t="s">
        <v>61</v>
      </c>
      <c r="J1562" s="58"/>
      <c r="K1562" s="58"/>
      <c r="L1562" s="58"/>
      <c r="M1562" s="58"/>
      <c r="N1562" s="2"/>
    </row>
    <row r="1563" spans="2:14" ht="18" customHeight="1" x14ac:dyDescent="0.3">
      <c r="B1563" s="58" t="s">
        <v>68</v>
      </c>
      <c r="C1563" s="58" t="s">
        <v>224</v>
      </c>
      <c r="D1563" s="58">
        <v>5054268028660</v>
      </c>
      <c r="E1563" s="58">
        <v>1</v>
      </c>
      <c r="F1563" s="58" t="s">
        <v>59</v>
      </c>
      <c r="G1563" s="58">
        <v>0.46</v>
      </c>
      <c r="H1563" s="58">
        <v>0.46</v>
      </c>
      <c r="I1563" s="2">
        <v>1.3</v>
      </c>
      <c r="J1563" s="58" t="s">
        <v>718</v>
      </c>
      <c r="K1563" s="58"/>
      <c r="L1563" s="58"/>
      <c r="M1563" s="58">
        <v>76298245</v>
      </c>
      <c r="N1563" s="2"/>
    </row>
    <row r="1564" spans="2:14" ht="10.8" customHeight="1" x14ac:dyDescent="0.3">
      <c r="B1564" s="58"/>
      <c r="C1564" s="58"/>
      <c r="D1564" s="58"/>
      <c r="E1564" s="58"/>
      <c r="F1564" s="58"/>
      <c r="G1564" s="58"/>
      <c r="H1564" s="58"/>
      <c r="I1564" s="2" t="s">
        <v>61</v>
      </c>
      <c r="J1564" s="58"/>
      <c r="K1564" s="58"/>
      <c r="L1564" s="58"/>
      <c r="M1564" s="58"/>
      <c r="N1564" s="2"/>
    </row>
    <row r="1565" spans="2:14" ht="10.8" customHeight="1" x14ac:dyDescent="0.3">
      <c r="B1565" s="58" t="s">
        <v>57</v>
      </c>
      <c r="C1565" s="58" t="s">
        <v>98</v>
      </c>
      <c r="D1565" s="58">
        <v>3424773</v>
      </c>
      <c r="E1565" s="58">
        <v>6</v>
      </c>
      <c r="F1565" s="58" t="s">
        <v>59</v>
      </c>
      <c r="G1565" s="58">
        <v>0.33</v>
      </c>
      <c r="H1565" s="58">
        <v>1.95</v>
      </c>
      <c r="I1565" s="2">
        <v>1.7</v>
      </c>
      <c r="J1565" s="58" t="s">
        <v>779</v>
      </c>
      <c r="K1565" s="58"/>
      <c r="L1565" s="58"/>
      <c r="M1565" s="58">
        <v>92332446</v>
      </c>
      <c r="N1565" s="2"/>
    </row>
    <row r="1566" spans="2:14" ht="10.8" customHeight="1" x14ac:dyDescent="0.3">
      <c r="B1566" s="58"/>
      <c r="C1566" s="58"/>
      <c r="D1566" s="58"/>
      <c r="E1566" s="58"/>
      <c r="F1566" s="58"/>
      <c r="G1566" s="58"/>
      <c r="H1566" s="58"/>
      <c r="I1566" s="2" t="s">
        <v>61</v>
      </c>
      <c r="J1566" s="58"/>
      <c r="K1566" s="58"/>
      <c r="L1566" s="58"/>
      <c r="M1566" s="58"/>
      <c r="N1566" s="2"/>
    </row>
    <row r="1567" spans="2:14" ht="10.8" customHeight="1" x14ac:dyDescent="0.3">
      <c r="B1567" s="58" t="s">
        <v>57</v>
      </c>
      <c r="C1567" s="58" t="s">
        <v>379</v>
      </c>
      <c r="D1567" s="58">
        <v>3274743</v>
      </c>
      <c r="E1567" s="58">
        <v>2</v>
      </c>
      <c r="F1567" s="58" t="s">
        <v>59</v>
      </c>
      <c r="G1567" s="58">
        <v>0.47</v>
      </c>
      <c r="H1567" s="58">
        <v>0.94</v>
      </c>
      <c r="I1567" s="2">
        <v>1.6</v>
      </c>
      <c r="J1567" s="58" t="s">
        <v>886</v>
      </c>
      <c r="K1567" s="58"/>
      <c r="L1567" s="58"/>
      <c r="M1567" s="58">
        <v>82873074</v>
      </c>
      <c r="N1567" s="2"/>
    </row>
    <row r="1568" spans="2:14" ht="10.8" customHeight="1" x14ac:dyDescent="0.3">
      <c r="B1568" s="58"/>
      <c r="C1568" s="58"/>
      <c r="D1568" s="58"/>
      <c r="E1568" s="58"/>
      <c r="F1568" s="58"/>
      <c r="G1568" s="58"/>
      <c r="H1568" s="58"/>
      <c r="I1568" s="2" t="s">
        <v>61</v>
      </c>
      <c r="J1568" s="58"/>
      <c r="K1568" s="58"/>
      <c r="L1568" s="58"/>
      <c r="M1568" s="58"/>
      <c r="N1568" s="2"/>
    </row>
    <row r="1569" spans="2:14" ht="10.8" customHeight="1" x14ac:dyDescent="0.3">
      <c r="B1569" s="58" t="s">
        <v>57</v>
      </c>
      <c r="C1569" s="58" t="s">
        <v>444</v>
      </c>
      <c r="D1569" s="58">
        <v>3287804</v>
      </c>
      <c r="E1569" s="58">
        <v>1</v>
      </c>
      <c r="F1569" s="58" t="s">
        <v>59</v>
      </c>
      <c r="G1569" s="58">
        <v>0.02</v>
      </c>
      <c r="H1569" s="58">
        <v>0.02</v>
      </c>
      <c r="I1569" s="2">
        <v>0.85</v>
      </c>
      <c r="J1569" s="58" t="s">
        <v>796</v>
      </c>
      <c r="K1569" s="58"/>
      <c r="L1569" s="58"/>
      <c r="M1569" s="58">
        <v>85935233</v>
      </c>
      <c r="N1569" s="2"/>
    </row>
    <row r="1570" spans="2:14" ht="10.8" customHeight="1" x14ac:dyDescent="0.3">
      <c r="B1570" s="58"/>
      <c r="C1570" s="58"/>
      <c r="D1570" s="58"/>
      <c r="E1570" s="58"/>
      <c r="F1570" s="58"/>
      <c r="G1570" s="58"/>
      <c r="H1570" s="58"/>
      <c r="I1570" s="2" t="s">
        <v>61</v>
      </c>
      <c r="J1570" s="58"/>
      <c r="K1570" s="58"/>
      <c r="L1570" s="58"/>
      <c r="M1570" s="58"/>
      <c r="N1570" s="2"/>
    </row>
    <row r="1571" spans="2:14" ht="18" customHeight="1" x14ac:dyDescent="0.3">
      <c r="B1571" s="58" t="s">
        <v>57</v>
      </c>
      <c r="C1571" s="58" t="s">
        <v>147</v>
      </c>
      <c r="D1571" s="58">
        <v>7290104507045</v>
      </c>
      <c r="E1571" s="58">
        <v>2</v>
      </c>
      <c r="F1571" s="58" t="s">
        <v>59</v>
      </c>
      <c r="G1571" s="58">
        <v>0.22</v>
      </c>
      <c r="H1571" s="58">
        <v>0.44</v>
      </c>
      <c r="I1571" s="2">
        <v>2.5</v>
      </c>
      <c r="J1571" s="58" t="s">
        <v>975</v>
      </c>
      <c r="K1571" s="58"/>
      <c r="L1571" s="58"/>
      <c r="M1571" s="58">
        <v>76422237</v>
      </c>
      <c r="N1571" s="2"/>
    </row>
    <row r="1572" spans="2:14" ht="10.8" customHeight="1" x14ac:dyDescent="0.3">
      <c r="B1572" s="58"/>
      <c r="C1572" s="58"/>
      <c r="D1572" s="58"/>
      <c r="E1572" s="58"/>
      <c r="F1572" s="58"/>
      <c r="G1572" s="58"/>
      <c r="H1572" s="58"/>
      <c r="I1572" s="2" t="s">
        <v>61</v>
      </c>
      <c r="J1572" s="58"/>
      <c r="K1572" s="58"/>
      <c r="L1572" s="58"/>
      <c r="M1572" s="58"/>
      <c r="N1572" s="2"/>
    </row>
    <row r="1573" spans="2:14" ht="10.8" customHeight="1" x14ac:dyDescent="0.3">
      <c r="B1573" s="58" t="s">
        <v>57</v>
      </c>
      <c r="C1573" s="58" t="s">
        <v>240</v>
      </c>
      <c r="D1573" s="58">
        <v>3316788</v>
      </c>
      <c r="E1573" s="58">
        <v>2</v>
      </c>
      <c r="F1573" s="58" t="s">
        <v>59</v>
      </c>
      <c r="G1573" s="58">
        <v>0.35</v>
      </c>
      <c r="H1573" s="58">
        <v>0.7</v>
      </c>
      <c r="I1573" s="2">
        <v>0.95</v>
      </c>
      <c r="J1573" s="58" t="s">
        <v>807</v>
      </c>
      <c r="K1573" s="58"/>
      <c r="L1573" s="58"/>
      <c r="M1573" s="58">
        <v>87694018</v>
      </c>
      <c r="N1573" s="2"/>
    </row>
    <row r="1574" spans="2:14" ht="10.8" customHeight="1" x14ac:dyDescent="0.3">
      <c r="B1574" s="58"/>
      <c r="C1574" s="58"/>
      <c r="D1574" s="58"/>
      <c r="E1574" s="58"/>
      <c r="F1574" s="58"/>
      <c r="G1574" s="58"/>
      <c r="H1574" s="58"/>
      <c r="I1574" s="2" t="s">
        <v>61</v>
      </c>
      <c r="J1574" s="58"/>
      <c r="K1574" s="58"/>
      <c r="L1574" s="58"/>
      <c r="M1574" s="58"/>
      <c r="N1574" s="2"/>
    </row>
    <row r="1575" spans="2:14" ht="10.8" customHeight="1" x14ac:dyDescent="0.3">
      <c r="B1575" s="58" t="s">
        <v>57</v>
      </c>
      <c r="C1575" s="58" t="s">
        <v>112</v>
      </c>
      <c r="D1575" s="58">
        <v>3257401</v>
      </c>
      <c r="E1575" s="58">
        <v>3</v>
      </c>
      <c r="F1575" s="58" t="s">
        <v>59</v>
      </c>
      <c r="G1575" s="58">
        <v>0.17</v>
      </c>
      <c r="H1575" s="58">
        <v>0.5</v>
      </c>
      <c r="I1575" s="2">
        <v>2</v>
      </c>
      <c r="J1575" s="58" t="s">
        <v>772</v>
      </c>
      <c r="K1575" s="58"/>
      <c r="L1575" s="58"/>
      <c r="M1575" s="58">
        <v>78620587</v>
      </c>
      <c r="N1575" s="2"/>
    </row>
    <row r="1576" spans="2:14" ht="10.8" customHeight="1" x14ac:dyDescent="0.3">
      <c r="B1576" s="58"/>
      <c r="C1576" s="58"/>
      <c r="D1576" s="58"/>
      <c r="E1576" s="58"/>
      <c r="F1576" s="58"/>
      <c r="G1576" s="58"/>
      <c r="H1576" s="58"/>
      <c r="I1576" s="2" t="s">
        <v>61</v>
      </c>
      <c r="J1576" s="58"/>
      <c r="K1576" s="58"/>
      <c r="L1576" s="58"/>
      <c r="M1576" s="58"/>
      <c r="N1576" s="2"/>
    </row>
    <row r="1577" spans="2:14" ht="10.8" customHeight="1" x14ac:dyDescent="0.3">
      <c r="B1577" s="58" t="s">
        <v>57</v>
      </c>
      <c r="C1577" s="58" t="s">
        <v>529</v>
      </c>
      <c r="D1577" s="58">
        <v>3243381</v>
      </c>
      <c r="E1577" s="58">
        <v>2</v>
      </c>
      <c r="F1577" s="58" t="s">
        <v>59</v>
      </c>
      <c r="G1577" s="58">
        <v>0.37</v>
      </c>
      <c r="H1577" s="58">
        <v>0.73</v>
      </c>
      <c r="I1577" s="2">
        <v>1.5</v>
      </c>
      <c r="J1577" s="58" t="s">
        <v>795</v>
      </c>
      <c r="K1577" s="58"/>
      <c r="L1577" s="58"/>
      <c r="M1577" s="58">
        <v>59063105</v>
      </c>
      <c r="N1577" s="2"/>
    </row>
    <row r="1578" spans="2:14" ht="10.8" customHeight="1" x14ac:dyDescent="0.3">
      <c r="B1578" s="58"/>
      <c r="C1578" s="58"/>
      <c r="D1578" s="58"/>
      <c r="E1578" s="58"/>
      <c r="F1578" s="58"/>
      <c r="G1578" s="58"/>
      <c r="H1578" s="58"/>
      <c r="I1578" s="2" t="s">
        <v>61</v>
      </c>
      <c r="J1578" s="58"/>
      <c r="K1578" s="58"/>
      <c r="L1578" s="58"/>
      <c r="M1578" s="58"/>
      <c r="N1578" s="2"/>
    </row>
    <row r="1579" spans="2:14" ht="10.8" customHeight="1" x14ac:dyDescent="0.3">
      <c r="B1579" s="58" t="s">
        <v>57</v>
      </c>
      <c r="C1579" s="58" t="s">
        <v>541</v>
      </c>
      <c r="D1579" s="58">
        <v>3246115</v>
      </c>
      <c r="E1579" s="58">
        <v>1</v>
      </c>
      <c r="F1579" s="58" t="s">
        <v>59</v>
      </c>
      <c r="G1579" s="58">
        <v>0.4</v>
      </c>
      <c r="H1579" s="58">
        <v>0.4</v>
      </c>
      <c r="I1579" s="2">
        <v>0.95</v>
      </c>
      <c r="J1579" s="58" t="s">
        <v>935</v>
      </c>
      <c r="K1579" s="58"/>
      <c r="L1579" s="58"/>
      <c r="M1579" s="58">
        <v>76297217</v>
      </c>
      <c r="N1579" s="2"/>
    </row>
    <row r="1580" spans="2:14" ht="10.8" customHeight="1" x14ac:dyDescent="0.3">
      <c r="B1580" s="58"/>
      <c r="C1580" s="58"/>
      <c r="D1580" s="58"/>
      <c r="E1580" s="58"/>
      <c r="F1580" s="58"/>
      <c r="G1580" s="58"/>
      <c r="H1580" s="58"/>
      <c r="I1580" s="2" t="s">
        <v>61</v>
      </c>
      <c r="J1580" s="58"/>
      <c r="K1580" s="58"/>
      <c r="L1580" s="58"/>
      <c r="M1580" s="58"/>
      <c r="N1580" s="2"/>
    </row>
    <row r="1581" spans="2:14" ht="10.8" customHeight="1" x14ac:dyDescent="0.3">
      <c r="B1581" s="58" t="s">
        <v>57</v>
      </c>
      <c r="C1581" s="58" t="s">
        <v>485</v>
      </c>
      <c r="D1581" s="58">
        <v>3282670</v>
      </c>
      <c r="E1581" s="58">
        <v>6</v>
      </c>
      <c r="F1581" s="58" t="s">
        <v>59</v>
      </c>
      <c r="G1581" s="58">
        <v>0.1</v>
      </c>
      <c r="H1581" s="58">
        <v>0.59</v>
      </c>
      <c r="I1581" s="2">
        <v>1.35</v>
      </c>
      <c r="J1581" s="58" t="s">
        <v>779</v>
      </c>
      <c r="K1581" s="58"/>
      <c r="L1581" s="58"/>
      <c r="M1581" s="58">
        <v>85011704</v>
      </c>
      <c r="N1581" s="2"/>
    </row>
    <row r="1582" spans="2:14" ht="10.8" customHeight="1" x14ac:dyDescent="0.3">
      <c r="B1582" s="58"/>
      <c r="C1582" s="58"/>
      <c r="D1582" s="58"/>
      <c r="E1582" s="58"/>
      <c r="F1582" s="58"/>
      <c r="G1582" s="58"/>
      <c r="H1582" s="58"/>
      <c r="I1582" s="2" t="s">
        <v>61</v>
      </c>
      <c r="J1582" s="58"/>
      <c r="K1582" s="58"/>
      <c r="L1582" s="58"/>
      <c r="M1582" s="58"/>
      <c r="N1582" s="2"/>
    </row>
    <row r="1583" spans="2:14" ht="18" customHeight="1" x14ac:dyDescent="0.3">
      <c r="B1583" s="58" t="s">
        <v>57</v>
      </c>
      <c r="C1583" s="58" t="s">
        <v>168</v>
      </c>
      <c r="D1583" s="58">
        <v>3265420</v>
      </c>
      <c r="E1583" s="58">
        <v>9</v>
      </c>
      <c r="F1583" s="58" t="s">
        <v>59</v>
      </c>
      <c r="G1583" s="58">
        <v>0.32</v>
      </c>
      <c r="H1583" s="58">
        <v>2.84</v>
      </c>
      <c r="I1583" s="2">
        <v>1.45</v>
      </c>
      <c r="J1583" s="58" t="s">
        <v>1046</v>
      </c>
      <c r="K1583" s="58"/>
      <c r="L1583" s="58"/>
      <c r="M1583" s="58">
        <v>80568030</v>
      </c>
      <c r="N1583" s="2"/>
    </row>
    <row r="1584" spans="2:14" ht="10.8" customHeight="1" x14ac:dyDescent="0.3">
      <c r="B1584" s="58"/>
      <c r="C1584" s="58"/>
      <c r="D1584" s="58"/>
      <c r="E1584" s="58"/>
      <c r="F1584" s="58"/>
      <c r="G1584" s="58"/>
      <c r="H1584" s="58"/>
      <c r="I1584" s="2" t="s">
        <v>61</v>
      </c>
      <c r="J1584" s="58"/>
      <c r="K1584" s="58"/>
      <c r="L1584" s="58"/>
      <c r="M1584" s="58"/>
      <c r="N1584" s="2"/>
    </row>
    <row r="1585" spans="1:14" ht="10.8" customHeight="1" x14ac:dyDescent="0.3">
      <c r="B1585" s="58" t="s">
        <v>57</v>
      </c>
      <c r="C1585" s="58" t="s">
        <v>359</v>
      </c>
      <c r="D1585" s="58">
        <v>3326572</v>
      </c>
      <c r="E1585" s="58">
        <v>1</v>
      </c>
      <c r="F1585" s="58" t="s">
        <v>59</v>
      </c>
      <c r="G1585" s="58">
        <v>0.28999999999999998</v>
      </c>
      <c r="H1585" s="58">
        <v>0.28999999999999998</v>
      </c>
      <c r="I1585" s="2">
        <v>1.45</v>
      </c>
      <c r="J1585" s="58" t="s">
        <v>829</v>
      </c>
      <c r="K1585" s="58"/>
      <c r="L1585" s="58"/>
      <c r="M1585" s="58">
        <v>87740805</v>
      </c>
      <c r="N1585" s="2"/>
    </row>
    <row r="1586" spans="1:14" ht="10.8" customHeight="1" x14ac:dyDescent="0.3">
      <c r="B1586" s="58"/>
      <c r="C1586" s="58"/>
      <c r="D1586" s="58"/>
      <c r="E1586" s="58"/>
      <c r="F1586" s="58"/>
      <c r="G1586" s="58"/>
      <c r="H1586" s="58"/>
      <c r="I1586" s="2" t="s">
        <v>61</v>
      </c>
      <c r="J1586" s="58"/>
      <c r="K1586" s="58"/>
      <c r="L1586" s="58"/>
      <c r="M1586" s="58"/>
      <c r="N1586" s="2"/>
    </row>
    <row r="1587" spans="1:14" ht="18" customHeight="1" x14ac:dyDescent="0.3">
      <c r="B1587" s="58" t="s">
        <v>57</v>
      </c>
      <c r="C1587" s="58" t="s">
        <v>162</v>
      </c>
      <c r="D1587" s="58">
        <v>5059697777547</v>
      </c>
      <c r="E1587" s="58">
        <v>2</v>
      </c>
      <c r="F1587" s="58" t="s">
        <v>59</v>
      </c>
      <c r="G1587" s="58">
        <v>0.56999999999999995</v>
      </c>
      <c r="H1587" s="58">
        <v>1.1299999999999999</v>
      </c>
      <c r="I1587" s="2">
        <v>3</v>
      </c>
      <c r="J1587" s="58" t="s">
        <v>721</v>
      </c>
      <c r="K1587" s="58"/>
      <c r="L1587" s="58"/>
      <c r="M1587" s="58">
        <v>90866595</v>
      </c>
      <c r="N1587" s="2"/>
    </row>
    <row r="1588" spans="1:14" ht="10.8" customHeight="1" x14ac:dyDescent="0.3">
      <c r="B1588" s="58"/>
      <c r="C1588" s="58"/>
      <c r="D1588" s="58"/>
      <c r="E1588" s="58"/>
      <c r="F1588" s="58"/>
      <c r="G1588" s="58"/>
      <c r="H1588" s="58"/>
      <c r="I1588" s="2" t="s">
        <v>61</v>
      </c>
      <c r="J1588" s="58"/>
      <c r="K1588" s="58"/>
      <c r="L1588" s="58"/>
      <c r="M1588" s="58"/>
      <c r="N1588" s="2"/>
    </row>
    <row r="1589" spans="1:14" ht="18" customHeight="1" x14ac:dyDescent="0.3">
      <c r="B1589" s="58" t="s">
        <v>57</v>
      </c>
      <c r="C1589" s="58" t="s">
        <v>111</v>
      </c>
      <c r="D1589" s="58">
        <v>3315262</v>
      </c>
      <c r="E1589" s="58">
        <v>3</v>
      </c>
      <c r="F1589" s="58" t="s">
        <v>59</v>
      </c>
      <c r="G1589" s="58">
        <v>0.45</v>
      </c>
      <c r="H1589" s="58">
        <v>1.35</v>
      </c>
      <c r="I1589" s="2">
        <v>3.95</v>
      </c>
      <c r="J1589" s="58" t="s">
        <v>834</v>
      </c>
      <c r="K1589" s="58"/>
      <c r="L1589" s="58"/>
      <c r="M1589" s="58">
        <v>89634001</v>
      </c>
      <c r="N1589" s="2"/>
    </row>
    <row r="1590" spans="1:14" ht="10.8" customHeight="1" x14ac:dyDescent="0.3">
      <c r="B1590" s="58"/>
      <c r="C1590" s="58"/>
      <c r="D1590" s="58"/>
      <c r="E1590" s="58"/>
      <c r="F1590" s="58"/>
      <c r="G1590" s="58"/>
      <c r="H1590" s="58"/>
      <c r="I1590" s="2" t="s">
        <v>61</v>
      </c>
      <c r="J1590" s="58"/>
      <c r="K1590" s="58"/>
      <c r="L1590" s="58"/>
      <c r="M1590" s="58"/>
      <c r="N1590" s="2"/>
    </row>
    <row r="1591" spans="1:14" ht="10.8" customHeight="1" x14ac:dyDescent="0.3">
      <c r="B1591" s="58" t="s">
        <v>57</v>
      </c>
      <c r="C1591" s="58" t="s">
        <v>63</v>
      </c>
      <c r="D1591" s="58">
        <v>3274880</v>
      </c>
      <c r="E1591" s="58">
        <v>2</v>
      </c>
      <c r="F1591" s="58" t="s">
        <v>59</v>
      </c>
      <c r="G1591" s="58">
        <v>0.56999999999999995</v>
      </c>
      <c r="H1591" s="58">
        <v>1.1299999999999999</v>
      </c>
      <c r="I1591" s="2">
        <v>2.2000000000000002</v>
      </c>
      <c r="J1591" s="58" t="s">
        <v>783</v>
      </c>
      <c r="K1591" s="58"/>
      <c r="L1591" s="58"/>
      <c r="M1591" s="58">
        <v>82909195</v>
      </c>
      <c r="N1591" s="2"/>
    </row>
    <row r="1592" spans="1:14" ht="10.8" customHeight="1" x14ac:dyDescent="0.3">
      <c r="B1592" s="58"/>
      <c r="C1592" s="58"/>
      <c r="D1592" s="58"/>
      <c r="E1592" s="58"/>
      <c r="F1592" s="58"/>
      <c r="G1592" s="58"/>
      <c r="H1592" s="58"/>
      <c r="I1592" s="2" t="s">
        <v>61</v>
      </c>
      <c r="J1592" s="58"/>
      <c r="K1592" s="58"/>
      <c r="L1592" s="58"/>
      <c r="M1592" s="58"/>
      <c r="N1592" s="2"/>
    </row>
    <row r="1593" spans="1:14" ht="10.8" customHeight="1" x14ac:dyDescent="0.3">
      <c r="A1593" s="3">
        <v>45473</v>
      </c>
      <c r="B1593" s="58" t="s">
        <v>57</v>
      </c>
      <c r="C1593" s="58" t="s">
        <v>209</v>
      </c>
      <c r="D1593" s="58">
        <v>10004685</v>
      </c>
      <c r="E1593" s="58">
        <v>2</v>
      </c>
      <c r="F1593" s="58" t="s">
        <v>59</v>
      </c>
      <c r="G1593" s="58">
        <v>0.21</v>
      </c>
      <c r="H1593" s="58">
        <v>0.43</v>
      </c>
      <c r="I1593" s="2">
        <v>1.4</v>
      </c>
      <c r="J1593" s="58" t="s">
        <v>803</v>
      </c>
      <c r="K1593" s="58"/>
      <c r="L1593" s="58"/>
      <c r="M1593" s="58">
        <v>66081902</v>
      </c>
      <c r="N1593" s="2"/>
    </row>
    <row r="1594" spans="1:14" ht="10.8" customHeight="1" x14ac:dyDescent="0.3">
      <c r="B1594" s="58"/>
      <c r="C1594" s="58"/>
      <c r="D1594" s="58"/>
      <c r="E1594" s="58"/>
      <c r="F1594" s="58"/>
      <c r="G1594" s="58"/>
      <c r="H1594" s="58"/>
      <c r="I1594" s="2" t="s">
        <v>61</v>
      </c>
      <c r="J1594" s="58"/>
      <c r="K1594" s="58"/>
      <c r="L1594" s="58"/>
      <c r="M1594" s="58"/>
      <c r="N1594" s="2"/>
    </row>
    <row r="1595" spans="1:14" ht="10.8" customHeight="1" x14ac:dyDescent="0.3">
      <c r="B1595" s="58" t="s">
        <v>57</v>
      </c>
      <c r="C1595" s="58" t="s">
        <v>541</v>
      </c>
      <c r="D1595" s="58">
        <v>3246115</v>
      </c>
      <c r="E1595" s="58">
        <v>2</v>
      </c>
      <c r="F1595" s="58" t="s">
        <v>59</v>
      </c>
      <c r="G1595" s="58">
        <v>0.4</v>
      </c>
      <c r="H1595" s="58">
        <v>0.8</v>
      </c>
      <c r="I1595" s="2">
        <v>0.95</v>
      </c>
      <c r="J1595" s="58" t="s">
        <v>807</v>
      </c>
      <c r="K1595" s="58"/>
      <c r="L1595" s="58"/>
      <c r="M1595" s="58">
        <v>76297217</v>
      </c>
      <c r="N1595" s="2"/>
    </row>
    <row r="1596" spans="1:14" ht="10.8" customHeight="1" x14ac:dyDescent="0.3">
      <c r="B1596" s="58"/>
      <c r="C1596" s="58"/>
      <c r="D1596" s="58"/>
      <c r="E1596" s="58"/>
      <c r="F1596" s="58"/>
      <c r="G1596" s="58"/>
      <c r="H1596" s="58"/>
      <c r="I1596" s="2" t="s">
        <v>61</v>
      </c>
      <c r="J1596" s="58"/>
      <c r="K1596" s="58"/>
      <c r="L1596" s="58"/>
      <c r="M1596" s="58"/>
      <c r="N1596" s="2"/>
    </row>
    <row r="1597" spans="1:14" ht="18" customHeight="1" x14ac:dyDescent="0.3">
      <c r="B1597" s="58" t="s">
        <v>57</v>
      </c>
      <c r="C1597" s="58" t="s">
        <v>111</v>
      </c>
      <c r="D1597" s="58">
        <v>3315262</v>
      </c>
      <c r="E1597" s="58">
        <v>3</v>
      </c>
      <c r="F1597" s="58" t="s">
        <v>59</v>
      </c>
      <c r="G1597" s="58">
        <v>0.45</v>
      </c>
      <c r="H1597" s="58">
        <v>1.35</v>
      </c>
      <c r="I1597" s="2">
        <v>3.95</v>
      </c>
      <c r="J1597" s="58" t="s">
        <v>834</v>
      </c>
      <c r="K1597" s="58"/>
      <c r="L1597" s="58"/>
      <c r="M1597" s="58">
        <v>89634001</v>
      </c>
      <c r="N1597" s="2"/>
    </row>
    <row r="1598" spans="1:14" ht="10.8" customHeight="1" x14ac:dyDescent="0.3">
      <c r="B1598" s="58"/>
      <c r="C1598" s="58"/>
      <c r="D1598" s="58"/>
      <c r="E1598" s="58"/>
      <c r="F1598" s="58"/>
      <c r="G1598" s="58"/>
      <c r="H1598" s="58"/>
      <c r="I1598" s="2" t="s">
        <v>61</v>
      </c>
      <c r="J1598" s="58"/>
      <c r="K1598" s="58"/>
      <c r="L1598" s="58"/>
      <c r="M1598" s="58"/>
      <c r="N1598" s="2"/>
    </row>
    <row r="1599" spans="1:14" ht="10.8" customHeight="1" x14ac:dyDescent="0.3">
      <c r="B1599" s="58" t="s">
        <v>57</v>
      </c>
      <c r="C1599" s="58" t="s">
        <v>211</v>
      </c>
      <c r="D1599" s="58">
        <v>3250020</v>
      </c>
      <c r="E1599" s="58">
        <v>1</v>
      </c>
      <c r="F1599" s="58" t="s">
        <v>59</v>
      </c>
      <c r="G1599" s="58">
        <v>0.69</v>
      </c>
      <c r="H1599" s="58">
        <v>0.69</v>
      </c>
      <c r="I1599" s="2">
        <v>1.7</v>
      </c>
      <c r="J1599" s="58" t="s">
        <v>710</v>
      </c>
      <c r="K1599" s="58"/>
      <c r="L1599" s="58"/>
      <c r="M1599" s="58">
        <v>77116489</v>
      </c>
      <c r="N1599" s="2"/>
    </row>
    <row r="1600" spans="1:14" ht="10.8" customHeight="1" x14ac:dyDescent="0.3">
      <c r="B1600" s="58"/>
      <c r="C1600" s="58"/>
      <c r="D1600" s="58"/>
      <c r="E1600" s="58"/>
      <c r="F1600" s="58"/>
      <c r="G1600" s="58"/>
      <c r="H1600" s="58"/>
      <c r="I1600" s="2" t="s">
        <v>61</v>
      </c>
      <c r="J1600" s="58"/>
      <c r="K1600" s="58"/>
      <c r="L1600" s="58"/>
      <c r="M1600" s="58"/>
      <c r="N1600" s="2"/>
    </row>
    <row r="1601" spans="2:14" ht="10.8" customHeight="1" x14ac:dyDescent="0.3">
      <c r="B1601" s="58" t="s">
        <v>57</v>
      </c>
      <c r="C1601" s="58" t="s">
        <v>361</v>
      </c>
      <c r="D1601" s="58">
        <v>3310700</v>
      </c>
      <c r="E1601" s="58">
        <v>1</v>
      </c>
      <c r="F1601" s="58" t="s">
        <v>59</v>
      </c>
      <c r="G1601" s="58">
        <v>0.23</v>
      </c>
      <c r="H1601" s="58">
        <v>0.23</v>
      </c>
      <c r="I1601" s="2">
        <v>3.1</v>
      </c>
      <c r="J1601" s="58" t="s">
        <v>858</v>
      </c>
      <c r="K1601" s="58"/>
      <c r="L1601" s="58"/>
      <c r="M1601" s="58">
        <v>88313066</v>
      </c>
      <c r="N1601" s="2"/>
    </row>
    <row r="1602" spans="2:14" ht="10.8" customHeight="1" x14ac:dyDescent="0.3">
      <c r="B1602" s="58"/>
      <c r="C1602" s="58"/>
      <c r="D1602" s="58"/>
      <c r="E1602" s="58"/>
      <c r="F1602" s="58"/>
      <c r="G1602" s="58"/>
      <c r="H1602" s="58"/>
      <c r="I1602" s="2" t="s">
        <v>61</v>
      </c>
      <c r="J1602" s="58"/>
      <c r="K1602" s="58"/>
      <c r="L1602" s="58"/>
      <c r="M1602" s="58"/>
      <c r="N1602" s="2"/>
    </row>
    <row r="1603" spans="2:14" ht="10.8" customHeight="1" x14ac:dyDescent="0.3">
      <c r="B1603" s="58" t="s">
        <v>57</v>
      </c>
      <c r="C1603" s="58" t="s">
        <v>412</v>
      </c>
      <c r="D1603" s="58">
        <v>10050927</v>
      </c>
      <c r="E1603" s="58">
        <v>3</v>
      </c>
      <c r="F1603" s="58" t="s">
        <v>59</v>
      </c>
      <c r="G1603" s="58">
        <v>0.42</v>
      </c>
      <c r="H1603" s="58">
        <v>1.27</v>
      </c>
      <c r="I1603" s="2">
        <v>1.5</v>
      </c>
      <c r="J1603" s="58" t="s">
        <v>853</v>
      </c>
      <c r="K1603" s="58"/>
      <c r="L1603" s="58"/>
      <c r="M1603" s="58">
        <v>57448760</v>
      </c>
      <c r="N1603" s="2"/>
    </row>
    <row r="1604" spans="2:14" ht="10.8" customHeight="1" x14ac:dyDescent="0.3">
      <c r="B1604" s="58"/>
      <c r="C1604" s="58"/>
      <c r="D1604" s="58"/>
      <c r="E1604" s="58"/>
      <c r="F1604" s="58"/>
      <c r="G1604" s="58"/>
      <c r="H1604" s="58"/>
      <c r="I1604" s="2" t="s">
        <v>61</v>
      </c>
      <c r="J1604" s="58"/>
      <c r="K1604" s="58"/>
      <c r="L1604" s="58"/>
      <c r="M1604" s="58"/>
      <c r="N1604" s="2"/>
    </row>
    <row r="1605" spans="2:14" ht="18" customHeight="1" x14ac:dyDescent="0.3">
      <c r="B1605" s="58" t="s">
        <v>57</v>
      </c>
      <c r="C1605" s="58" t="s">
        <v>167</v>
      </c>
      <c r="D1605" s="58">
        <v>3340042</v>
      </c>
      <c r="E1605" s="58">
        <v>9</v>
      </c>
      <c r="F1605" s="58" t="s">
        <v>59</v>
      </c>
      <c r="G1605" s="58">
        <v>0.19</v>
      </c>
      <c r="H1605" s="58">
        <v>1.74</v>
      </c>
      <c r="I1605" s="2">
        <v>1.1499999999999999</v>
      </c>
      <c r="J1605" s="58" t="s">
        <v>802</v>
      </c>
      <c r="K1605" s="58"/>
      <c r="L1605" s="58"/>
      <c r="M1605" s="58">
        <v>86330716</v>
      </c>
      <c r="N1605" s="2"/>
    </row>
    <row r="1606" spans="2:14" ht="10.8" customHeight="1" x14ac:dyDescent="0.3">
      <c r="B1606" s="58"/>
      <c r="C1606" s="58"/>
      <c r="D1606" s="58"/>
      <c r="E1606" s="58"/>
      <c r="F1606" s="58"/>
      <c r="G1606" s="58"/>
      <c r="H1606" s="58"/>
      <c r="I1606" s="2" t="s">
        <v>61</v>
      </c>
      <c r="J1606" s="58"/>
      <c r="K1606" s="58"/>
      <c r="L1606" s="58"/>
      <c r="M1606" s="58"/>
      <c r="N1606" s="2"/>
    </row>
    <row r="1607" spans="2:14" ht="10.8" customHeight="1" x14ac:dyDescent="0.3">
      <c r="B1607" s="58" t="s">
        <v>57</v>
      </c>
      <c r="C1607" s="58" t="s">
        <v>345</v>
      </c>
      <c r="D1607" s="58">
        <v>10001004</v>
      </c>
      <c r="E1607" s="58">
        <v>3</v>
      </c>
      <c r="F1607" s="58" t="s">
        <v>59</v>
      </c>
      <c r="G1607" s="58">
        <v>0.22</v>
      </c>
      <c r="H1607" s="58">
        <v>0.66</v>
      </c>
      <c r="I1607" s="2">
        <v>2.35</v>
      </c>
      <c r="J1607" s="58" t="s">
        <v>956</v>
      </c>
      <c r="K1607" s="58"/>
      <c r="L1607" s="58"/>
      <c r="M1607" s="58">
        <v>57757054</v>
      </c>
      <c r="N1607" s="2"/>
    </row>
    <row r="1608" spans="2:14" ht="10.8" customHeight="1" x14ac:dyDescent="0.3">
      <c r="B1608" s="58"/>
      <c r="C1608" s="58"/>
      <c r="D1608" s="58"/>
      <c r="E1608" s="58"/>
      <c r="F1608" s="58"/>
      <c r="G1608" s="58"/>
      <c r="H1608" s="58"/>
      <c r="I1608" s="2" t="s">
        <v>61</v>
      </c>
      <c r="J1608" s="58"/>
      <c r="K1608" s="58"/>
      <c r="L1608" s="58"/>
      <c r="M1608" s="58"/>
      <c r="N1608" s="2"/>
    </row>
    <row r="1609" spans="2:14" ht="18" customHeight="1" x14ac:dyDescent="0.3">
      <c r="B1609" s="58" t="s">
        <v>57</v>
      </c>
      <c r="C1609" s="58" t="s">
        <v>411</v>
      </c>
      <c r="D1609" s="58">
        <v>3049488</v>
      </c>
      <c r="E1609" s="58">
        <v>50</v>
      </c>
      <c r="F1609" s="58" t="s">
        <v>59</v>
      </c>
      <c r="G1609" s="58">
        <v>0.23</v>
      </c>
      <c r="H1609" s="58">
        <v>11.35</v>
      </c>
      <c r="I1609" s="2">
        <v>0.27</v>
      </c>
      <c r="J1609" s="58" t="s">
        <v>1047</v>
      </c>
      <c r="K1609" s="58"/>
      <c r="L1609" s="58"/>
      <c r="M1609" s="58">
        <v>54739758</v>
      </c>
      <c r="N1609" s="2"/>
    </row>
    <row r="1610" spans="2:14" ht="10.8" customHeight="1" x14ac:dyDescent="0.3">
      <c r="B1610" s="58"/>
      <c r="C1610" s="58"/>
      <c r="D1610" s="58"/>
      <c r="E1610" s="58"/>
      <c r="F1610" s="58"/>
      <c r="G1610" s="58"/>
      <c r="H1610" s="58"/>
      <c r="I1610" s="2" t="s">
        <v>61</v>
      </c>
      <c r="J1610" s="58"/>
      <c r="K1610" s="58"/>
      <c r="L1610" s="58"/>
      <c r="M1610" s="58"/>
      <c r="N1610" s="2"/>
    </row>
    <row r="1611" spans="2:14" ht="10.8" customHeight="1" x14ac:dyDescent="0.3">
      <c r="B1611" s="58" t="s">
        <v>57</v>
      </c>
      <c r="C1611" s="58" t="s">
        <v>343</v>
      </c>
      <c r="D1611" s="58">
        <v>3267158</v>
      </c>
      <c r="E1611" s="58">
        <v>7</v>
      </c>
      <c r="F1611" s="58" t="s">
        <v>59</v>
      </c>
      <c r="G1611" s="58">
        <v>0.16</v>
      </c>
      <c r="H1611" s="58">
        <v>1.1100000000000001</v>
      </c>
      <c r="I1611" s="2">
        <v>1.1499999999999999</v>
      </c>
      <c r="J1611" s="58" t="s">
        <v>1048</v>
      </c>
      <c r="K1611" s="58"/>
      <c r="L1611" s="58"/>
      <c r="M1611" s="58">
        <v>81117350</v>
      </c>
      <c r="N1611" s="2"/>
    </row>
    <row r="1612" spans="2:14" ht="10.8" customHeight="1" x14ac:dyDescent="0.3">
      <c r="B1612" s="58"/>
      <c r="C1612" s="58"/>
      <c r="D1612" s="58"/>
      <c r="E1612" s="58"/>
      <c r="F1612" s="58"/>
      <c r="G1612" s="58"/>
      <c r="H1612" s="58"/>
      <c r="I1612" s="2" t="s">
        <v>61</v>
      </c>
      <c r="J1612" s="58"/>
      <c r="K1612" s="58"/>
      <c r="L1612" s="58"/>
      <c r="M1612" s="58"/>
      <c r="N1612" s="2"/>
    </row>
    <row r="1613" spans="2:14" ht="10.8" customHeight="1" x14ac:dyDescent="0.3">
      <c r="B1613" s="58" t="s">
        <v>57</v>
      </c>
      <c r="C1613" s="58" t="s">
        <v>471</v>
      </c>
      <c r="D1613" s="58">
        <v>3041444</v>
      </c>
      <c r="E1613" s="58">
        <v>2</v>
      </c>
      <c r="F1613" s="58" t="s">
        <v>59</v>
      </c>
      <c r="G1613" s="58">
        <v>0.63</v>
      </c>
      <c r="H1613" s="58">
        <v>1.27</v>
      </c>
      <c r="I1613" s="2">
        <v>1.1000000000000001</v>
      </c>
      <c r="J1613" s="58" t="s">
        <v>726</v>
      </c>
      <c r="K1613" s="58"/>
      <c r="L1613" s="58"/>
      <c r="M1613" s="58">
        <v>57433316</v>
      </c>
      <c r="N1613" s="2"/>
    </row>
    <row r="1614" spans="2:14" ht="10.8" customHeight="1" x14ac:dyDescent="0.3">
      <c r="B1614" s="58"/>
      <c r="C1614" s="58"/>
      <c r="D1614" s="58"/>
      <c r="E1614" s="58"/>
      <c r="F1614" s="58"/>
      <c r="G1614" s="58"/>
      <c r="H1614" s="58"/>
      <c r="I1614" s="2" t="s">
        <v>61</v>
      </c>
      <c r="J1614" s="58"/>
      <c r="K1614" s="58"/>
      <c r="L1614" s="58"/>
      <c r="M1614" s="58"/>
      <c r="N1614" s="2"/>
    </row>
    <row r="1615" spans="2:14" ht="18" customHeight="1" x14ac:dyDescent="0.3">
      <c r="B1615" s="58" t="s">
        <v>83</v>
      </c>
      <c r="C1615" s="58" t="s">
        <v>88</v>
      </c>
      <c r="D1615" s="58">
        <v>5059697762635</v>
      </c>
      <c r="E1615" s="58">
        <v>1</v>
      </c>
      <c r="F1615" s="58" t="s">
        <v>59</v>
      </c>
      <c r="G1615" s="58">
        <v>0.25</v>
      </c>
      <c r="H1615" s="58">
        <v>0.25</v>
      </c>
      <c r="I1615" s="2">
        <v>2.15</v>
      </c>
      <c r="J1615" s="58" t="s">
        <v>847</v>
      </c>
      <c r="K1615" s="58"/>
      <c r="L1615" s="58"/>
      <c r="M1615" s="58">
        <v>92438068</v>
      </c>
      <c r="N1615" s="2"/>
    </row>
    <row r="1616" spans="2:14" ht="10.8" customHeight="1" x14ac:dyDescent="0.3">
      <c r="B1616" s="58"/>
      <c r="C1616" s="58"/>
      <c r="D1616" s="58"/>
      <c r="E1616" s="58"/>
      <c r="F1616" s="58"/>
      <c r="G1616" s="58"/>
      <c r="H1616" s="58"/>
      <c r="I1616" s="2" t="s">
        <v>61</v>
      </c>
      <c r="J1616" s="58"/>
      <c r="K1616" s="58"/>
      <c r="L1616" s="58"/>
      <c r="M1616" s="58"/>
      <c r="N1616" s="2"/>
    </row>
    <row r="1617" spans="2:14" ht="18" customHeight="1" x14ac:dyDescent="0.3">
      <c r="B1617" s="58" t="s">
        <v>83</v>
      </c>
      <c r="C1617" s="58" t="s">
        <v>931</v>
      </c>
      <c r="D1617" s="58">
        <v>5000181036312</v>
      </c>
      <c r="E1617" s="58">
        <v>3</v>
      </c>
      <c r="F1617" s="58" t="s">
        <v>59</v>
      </c>
      <c r="G1617" s="58">
        <v>2.11</v>
      </c>
      <c r="H1617" s="58">
        <v>6.33</v>
      </c>
      <c r="I1617" s="2">
        <v>2.2999999999999998</v>
      </c>
      <c r="J1617" s="58" t="s">
        <v>1049</v>
      </c>
      <c r="K1617" s="58"/>
      <c r="L1617" s="58"/>
      <c r="M1617" s="58">
        <v>80691424</v>
      </c>
      <c r="N1617" s="2"/>
    </row>
    <row r="1618" spans="2:14" ht="10.8" customHeight="1" x14ac:dyDescent="0.3">
      <c r="B1618" s="58"/>
      <c r="C1618" s="58"/>
      <c r="D1618" s="58"/>
      <c r="E1618" s="58"/>
      <c r="F1618" s="58"/>
      <c r="G1618" s="58"/>
      <c r="H1618" s="58"/>
      <c r="I1618" s="2" t="s">
        <v>61</v>
      </c>
      <c r="J1618" s="58"/>
      <c r="K1618" s="58"/>
      <c r="L1618" s="58"/>
      <c r="M1618" s="58"/>
      <c r="N1618" s="2"/>
    </row>
    <row r="1619" spans="2:14" ht="18" customHeight="1" x14ac:dyDescent="0.3">
      <c r="B1619" s="58" t="s">
        <v>83</v>
      </c>
      <c r="C1619" s="58" t="s">
        <v>275</v>
      </c>
      <c r="D1619" s="58">
        <v>5031021057976</v>
      </c>
      <c r="E1619" s="58">
        <v>13</v>
      </c>
      <c r="F1619" s="58" t="s">
        <v>59</v>
      </c>
      <c r="G1619" s="58">
        <v>0.6</v>
      </c>
      <c r="H1619" s="58">
        <v>7.8</v>
      </c>
      <c r="I1619" s="2">
        <v>0.9</v>
      </c>
      <c r="J1619" s="58" t="s">
        <v>1050</v>
      </c>
      <c r="K1619" s="58"/>
      <c r="L1619" s="58"/>
      <c r="M1619" s="58">
        <v>52466256</v>
      </c>
      <c r="N1619" s="2"/>
    </row>
    <row r="1620" spans="2:14" ht="10.8" customHeight="1" x14ac:dyDescent="0.3">
      <c r="B1620" s="58"/>
      <c r="C1620" s="58"/>
      <c r="D1620" s="58"/>
      <c r="E1620" s="58"/>
      <c r="F1620" s="58"/>
      <c r="G1620" s="58"/>
      <c r="H1620" s="58"/>
      <c r="I1620" s="2" t="s">
        <v>61</v>
      </c>
      <c r="J1620" s="58"/>
      <c r="K1620" s="58"/>
      <c r="L1620" s="58"/>
      <c r="M1620" s="58"/>
      <c r="N1620" s="2"/>
    </row>
    <row r="1621" spans="2:14" ht="18" customHeight="1" x14ac:dyDescent="0.3">
      <c r="B1621" s="58" t="s">
        <v>83</v>
      </c>
      <c r="C1621" s="58" t="s">
        <v>1051</v>
      </c>
      <c r="D1621" s="58">
        <v>5059512737862</v>
      </c>
      <c r="E1621" s="58">
        <v>4</v>
      </c>
      <c r="F1621" s="58" t="s">
        <v>59</v>
      </c>
      <c r="G1621" s="58">
        <v>0.23</v>
      </c>
      <c r="H1621" s="58">
        <v>0.91</v>
      </c>
      <c r="I1621" s="2">
        <v>5.5</v>
      </c>
      <c r="J1621" s="58" t="s">
        <v>1052</v>
      </c>
      <c r="K1621" s="58"/>
      <c r="L1621" s="58"/>
      <c r="M1621" s="58">
        <v>89927202</v>
      </c>
      <c r="N1621" s="2"/>
    </row>
    <row r="1622" spans="2:14" ht="10.8" customHeight="1" x14ac:dyDescent="0.3">
      <c r="B1622" s="58"/>
      <c r="C1622" s="58"/>
      <c r="D1622" s="58"/>
      <c r="E1622" s="58"/>
      <c r="F1622" s="58"/>
      <c r="G1622" s="58"/>
      <c r="H1622" s="58"/>
      <c r="I1622" s="2" t="s">
        <v>61</v>
      </c>
      <c r="J1622" s="58"/>
      <c r="K1622" s="58"/>
      <c r="L1622" s="58"/>
      <c r="M1622" s="58"/>
      <c r="N1622" s="2"/>
    </row>
    <row r="1623" spans="2:14" ht="18" customHeight="1" x14ac:dyDescent="0.3">
      <c r="B1623" s="58" t="s">
        <v>83</v>
      </c>
      <c r="C1623" s="58" t="s">
        <v>1053</v>
      </c>
      <c r="D1623" s="58">
        <v>5059697396373</v>
      </c>
      <c r="E1623" s="58">
        <v>5</v>
      </c>
      <c r="F1623" s="58" t="s">
        <v>59</v>
      </c>
      <c r="G1623" s="58">
        <v>0.12</v>
      </c>
      <c r="H1623" s="58">
        <v>0.61</v>
      </c>
      <c r="I1623" s="2">
        <v>3.75</v>
      </c>
      <c r="J1623" s="58" t="s">
        <v>1054</v>
      </c>
      <c r="K1623" s="58"/>
      <c r="L1623" s="58"/>
      <c r="M1623" s="58">
        <v>92753593</v>
      </c>
      <c r="N1623" s="2"/>
    </row>
    <row r="1624" spans="2:14" ht="10.8" customHeight="1" x14ac:dyDescent="0.3">
      <c r="B1624" s="58"/>
      <c r="C1624" s="58"/>
      <c r="D1624" s="58"/>
      <c r="E1624" s="58"/>
      <c r="F1624" s="58"/>
      <c r="G1624" s="58"/>
      <c r="H1624" s="58"/>
      <c r="I1624" s="2" t="s">
        <v>61</v>
      </c>
      <c r="J1624" s="58"/>
      <c r="K1624" s="58"/>
      <c r="L1624" s="58"/>
      <c r="M1624" s="58"/>
      <c r="N1624" s="2"/>
    </row>
    <row r="1625" spans="2:14" ht="18" customHeight="1" x14ac:dyDescent="0.3">
      <c r="B1625" s="58" t="s">
        <v>83</v>
      </c>
      <c r="C1625" s="58" t="s">
        <v>207</v>
      </c>
      <c r="D1625" s="58">
        <v>3045320518283</v>
      </c>
      <c r="E1625" s="58">
        <v>2</v>
      </c>
      <c r="F1625" s="58" t="s">
        <v>59</v>
      </c>
      <c r="G1625" s="58">
        <v>0.44</v>
      </c>
      <c r="H1625" s="58">
        <v>0.89</v>
      </c>
      <c r="I1625" s="2">
        <v>3.2</v>
      </c>
      <c r="J1625" s="58" t="s">
        <v>1055</v>
      </c>
      <c r="K1625" s="58"/>
      <c r="L1625" s="58"/>
      <c r="M1625" s="58">
        <v>59840009</v>
      </c>
      <c r="N1625" s="2"/>
    </row>
    <row r="1626" spans="2:14" ht="10.8" customHeight="1" x14ac:dyDescent="0.3">
      <c r="B1626" s="58"/>
      <c r="C1626" s="58"/>
      <c r="D1626" s="58"/>
      <c r="E1626" s="58"/>
      <c r="F1626" s="58"/>
      <c r="G1626" s="58"/>
      <c r="H1626" s="58"/>
      <c r="I1626" s="2" t="s">
        <v>61</v>
      </c>
      <c r="J1626" s="58"/>
      <c r="K1626" s="58"/>
      <c r="L1626" s="58"/>
      <c r="M1626" s="58"/>
      <c r="N1626" s="2"/>
    </row>
    <row r="1627" spans="2:14" ht="18" customHeight="1" x14ac:dyDescent="0.3">
      <c r="B1627" s="58" t="s">
        <v>83</v>
      </c>
      <c r="C1627" s="58" t="s">
        <v>1010</v>
      </c>
      <c r="D1627" s="58">
        <v>5018374323187</v>
      </c>
      <c r="E1627" s="58">
        <v>1</v>
      </c>
      <c r="F1627" s="58" t="s">
        <v>59</v>
      </c>
      <c r="G1627" s="58">
        <v>0.4</v>
      </c>
      <c r="H1627" s="58">
        <v>0.4</v>
      </c>
      <c r="I1627" s="2">
        <v>2.2000000000000002</v>
      </c>
      <c r="J1627" s="58" t="s">
        <v>726</v>
      </c>
      <c r="K1627" s="58"/>
      <c r="L1627" s="58"/>
      <c r="M1627" s="58">
        <v>51630334</v>
      </c>
      <c r="N1627" s="2"/>
    </row>
    <row r="1628" spans="2:14" ht="10.8" customHeight="1" x14ac:dyDescent="0.3">
      <c r="B1628" s="58"/>
      <c r="C1628" s="58"/>
      <c r="D1628" s="58"/>
      <c r="E1628" s="58"/>
      <c r="F1628" s="58"/>
      <c r="G1628" s="58"/>
      <c r="H1628" s="58"/>
      <c r="I1628" s="2" t="s">
        <v>61</v>
      </c>
      <c r="J1628" s="58"/>
      <c r="K1628" s="58"/>
      <c r="L1628" s="58"/>
      <c r="M1628" s="58"/>
      <c r="N1628" s="2"/>
    </row>
    <row r="1629" spans="2:14" ht="18" customHeight="1" x14ac:dyDescent="0.3">
      <c r="B1629" s="58" t="s">
        <v>83</v>
      </c>
      <c r="C1629" s="58" t="s">
        <v>157</v>
      </c>
      <c r="D1629" s="58">
        <v>5059697691089</v>
      </c>
      <c r="E1629" s="58">
        <v>5</v>
      </c>
      <c r="F1629" s="58" t="s">
        <v>59</v>
      </c>
      <c r="G1629" s="58">
        <v>0.25</v>
      </c>
      <c r="H1629" s="58">
        <v>1.24</v>
      </c>
      <c r="I1629" s="2">
        <v>3.5</v>
      </c>
      <c r="J1629" s="58" t="s">
        <v>987</v>
      </c>
      <c r="K1629" s="58"/>
      <c r="L1629" s="58"/>
      <c r="M1629" s="58">
        <v>91637630</v>
      </c>
      <c r="N1629" s="2"/>
    </row>
    <row r="1630" spans="2:14" ht="10.8" customHeight="1" x14ac:dyDescent="0.3">
      <c r="B1630" s="58"/>
      <c r="C1630" s="58"/>
      <c r="D1630" s="58"/>
      <c r="E1630" s="58"/>
      <c r="F1630" s="58"/>
      <c r="G1630" s="58"/>
      <c r="H1630" s="58"/>
      <c r="I1630" s="2" t="s">
        <v>61</v>
      </c>
      <c r="J1630" s="58"/>
      <c r="K1630" s="58"/>
      <c r="L1630" s="58"/>
      <c r="M1630" s="58"/>
      <c r="N1630" s="2"/>
    </row>
    <row r="1631" spans="2:14" ht="18" customHeight="1" x14ac:dyDescent="0.3">
      <c r="B1631" s="58" t="s">
        <v>83</v>
      </c>
      <c r="C1631" s="58" t="s">
        <v>374</v>
      </c>
      <c r="D1631" s="58">
        <v>5054402818065</v>
      </c>
      <c r="E1631" s="58">
        <v>3</v>
      </c>
      <c r="F1631" s="58" t="s">
        <v>59</v>
      </c>
      <c r="G1631" s="58">
        <v>0.23</v>
      </c>
      <c r="H1631" s="58">
        <v>0.68</v>
      </c>
      <c r="I1631" s="2">
        <v>3</v>
      </c>
      <c r="J1631" s="58" t="s">
        <v>779</v>
      </c>
      <c r="K1631" s="58"/>
      <c r="L1631" s="58"/>
      <c r="M1631" s="58">
        <v>65395498</v>
      </c>
      <c r="N1631" s="2"/>
    </row>
    <row r="1632" spans="2:14" ht="10.8" customHeight="1" x14ac:dyDescent="0.3">
      <c r="B1632" s="58"/>
      <c r="C1632" s="58"/>
      <c r="D1632" s="58"/>
      <c r="E1632" s="58"/>
      <c r="F1632" s="58"/>
      <c r="G1632" s="58"/>
      <c r="H1632" s="58"/>
      <c r="I1632" s="2" t="s">
        <v>61</v>
      </c>
      <c r="J1632" s="58"/>
      <c r="K1632" s="58"/>
      <c r="L1632" s="58"/>
      <c r="M1632" s="58"/>
      <c r="N1632" s="2"/>
    </row>
    <row r="1633" spans="2:14" ht="18" customHeight="1" x14ac:dyDescent="0.3">
      <c r="B1633" s="58" t="s">
        <v>83</v>
      </c>
      <c r="C1633" s="58" t="s">
        <v>93</v>
      </c>
      <c r="D1633" s="58">
        <v>5059697704420</v>
      </c>
      <c r="E1633" s="58">
        <v>7</v>
      </c>
      <c r="F1633" s="58" t="s">
        <v>59</v>
      </c>
      <c r="G1633" s="58">
        <v>0.32</v>
      </c>
      <c r="H1633" s="58">
        <v>2.2200000000000002</v>
      </c>
      <c r="I1633" s="2">
        <v>3.1</v>
      </c>
      <c r="J1633" s="58" t="s">
        <v>1056</v>
      </c>
      <c r="K1633" s="58"/>
      <c r="L1633" s="58"/>
      <c r="M1633" s="58">
        <v>92435716</v>
      </c>
      <c r="N1633" s="2"/>
    </row>
    <row r="1634" spans="2:14" ht="10.8" customHeight="1" x14ac:dyDescent="0.3">
      <c r="B1634" s="58"/>
      <c r="C1634" s="58"/>
      <c r="D1634" s="58"/>
      <c r="E1634" s="58"/>
      <c r="F1634" s="58"/>
      <c r="G1634" s="58"/>
      <c r="H1634" s="58"/>
      <c r="I1634" s="2" t="s">
        <v>61</v>
      </c>
      <c r="J1634" s="58"/>
      <c r="K1634" s="58"/>
      <c r="L1634" s="58"/>
      <c r="M1634" s="58"/>
      <c r="N1634" s="2"/>
    </row>
    <row r="1635" spans="2:14" ht="10.8" customHeight="1" x14ac:dyDescent="0.3">
      <c r="B1635" s="58" t="s">
        <v>83</v>
      </c>
      <c r="C1635" s="58" t="s">
        <v>271</v>
      </c>
      <c r="D1635" s="58">
        <v>3057124</v>
      </c>
      <c r="E1635" s="58">
        <v>2</v>
      </c>
      <c r="F1635" s="58" t="s">
        <v>59</v>
      </c>
      <c r="G1635" s="58">
        <v>0.25</v>
      </c>
      <c r="H1635" s="58">
        <v>0.5</v>
      </c>
      <c r="I1635" s="2">
        <v>3.25</v>
      </c>
      <c r="J1635" s="58" t="s">
        <v>772</v>
      </c>
      <c r="K1635" s="58"/>
      <c r="L1635" s="58"/>
      <c r="M1635" s="58">
        <v>55184792</v>
      </c>
      <c r="N1635" s="2"/>
    </row>
    <row r="1636" spans="2:14" ht="10.8" customHeight="1" x14ac:dyDescent="0.3">
      <c r="B1636" s="58"/>
      <c r="C1636" s="58"/>
      <c r="D1636" s="58"/>
      <c r="E1636" s="58"/>
      <c r="F1636" s="58"/>
      <c r="G1636" s="58"/>
      <c r="H1636" s="58"/>
      <c r="I1636" s="2" t="s">
        <v>61</v>
      </c>
      <c r="J1636" s="58"/>
      <c r="K1636" s="58"/>
      <c r="L1636" s="58"/>
      <c r="M1636" s="58"/>
      <c r="N1636" s="2"/>
    </row>
    <row r="1637" spans="2:14" ht="18" customHeight="1" x14ac:dyDescent="0.3">
      <c r="B1637" s="58" t="s">
        <v>83</v>
      </c>
      <c r="C1637" s="58" t="s">
        <v>137</v>
      </c>
      <c r="D1637" s="58">
        <v>5057753859527</v>
      </c>
      <c r="E1637" s="58">
        <v>2</v>
      </c>
      <c r="F1637" s="58" t="s">
        <v>59</v>
      </c>
      <c r="G1637" s="58">
        <v>0.37</v>
      </c>
      <c r="H1637" s="58">
        <v>0.74</v>
      </c>
      <c r="I1637" s="2">
        <v>3</v>
      </c>
      <c r="J1637" s="58" t="s">
        <v>772</v>
      </c>
      <c r="K1637" s="58"/>
      <c r="L1637" s="58"/>
      <c r="M1637" s="58">
        <v>86046333</v>
      </c>
      <c r="N1637" s="2"/>
    </row>
    <row r="1638" spans="2:14" ht="10.8" customHeight="1" x14ac:dyDescent="0.3">
      <c r="B1638" s="58"/>
      <c r="C1638" s="58"/>
      <c r="D1638" s="58"/>
      <c r="E1638" s="58"/>
      <c r="F1638" s="58"/>
      <c r="G1638" s="58"/>
      <c r="H1638" s="58"/>
      <c r="I1638" s="2" t="s">
        <v>61</v>
      </c>
      <c r="J1638" s="58"/>
      <c r="K1638" s="58"/>
      <c r="L1638" s="58"/>
      <c r="M1638" s="58"/>
      <c r="N1638" s="2"/>
    </row>
    <row r="1639" spans="2:14" ht="18" customHeight="1" x14ac:dyDescent="0.3">
      <c r="B1639" s="58" t="s">
        <v>83</v>
      </c>
      <c r="C1639" s="58" t="s">
        <v>355</v>
      </c>
      <c r="D1639" s="58">
        <v>7394376665028</v>
      </c>
      <c r="E1639" s="58">
        <v>3</v>
      </c>
      <c r="F1639" s="58" t="s">
        <v>59</v>
      </c>
      <c r="G1639" s="58">
        <v>1.08</v>
      </c>
      <c r="H1639" s="58">
        <v>3.24</v>
      </c>
      <c r="I1639" s="2">
        <v>2.25</v>
      </c>
      <c r="J1639" s="58" t="s">
        <v>1057</v>
      </c>
      <c r="K1639" s="58"/>
      <c r="L1639" s="58"/>
      <c r="M1639" s="58">
        <v>85149668</v>
      </c>
      <c r="N1639" s="2"/>
    </row>
    <row r="1640" spans="2:14" ht="10.8" customHeight="1" x14ac:dyDescent="0.3">
      <c r="B1640" s="58"/>
      <c r="C1640" s="58"/>
      <c r="D1640" s="58"/>
      <c r="E1640" s="58"/>
      <c r="F1640" s="58"/>
      <c r="G1640" s="58"/>
      <c r="H1640" s="58"/>
      <c r="I1640" s="2" t="s">
        <v>61</v>
      </c>
      <c r="J1640" s="58"/>
      <c r="K1640" s="58"/>
      <c r="L1640" s="58"/>
      <c r="M1640" s="58"/>
      <c r="N1640" s="2"/>
    </row>
    <row r="1641" spans="2:14" ht="10.8" customHeight="1" x14ac:dyDescent="0.3">
      <c r="B1641" s="58" t="s">
        <v>83</v>
      </c>
      <c r="C1641" s="58" t="s">
        <v>551</v>
      </c>
      <c r="D1641" s="58">
        <v>3058763</v>
      </c>
      <c r="E1641" s="58">
        <v>2</v>
      </c>
      <c r="F1641" s="58" t="s">
        <v>59</v>
      </c>
      <c r="G1641" s="58">
        <v>0.19</v>
      </c>
      <c r="H1641" s="58">
        <v>0.38</v>
      </c>
      <c r="I1641" s="2">
        <v>3</v>
      </c>
      <c r="J1641" s="58" t="s">
        <v>772</v>
      </c>
      <c r="K1641" s="58"/>
      <c r="L1641" s="58"/>
      <c r="M1641" s="58">
        <v>65695857</v>
      </c>
      <c r="N1641" s="2"/>
    </row>
    <row r="1642" spans="2:14" ht="10.8" customHeight="1" x14ac:dyDescent="0.3">
      <c r="B1642" s="58"/>
      <c r="C1642" s="58"/>
      <c r="D1642" s="58"/>
      <c r="E1642" s="58"/>
      <c r="F1642" s="58"/>
      <c r="G1642" s="58"/>
      <c r="H1642" s="58"/>
      <c r="I1642" s="2" t="s">
        <v>61</v>
      </c>
      <c r="J1642" s="58"/>
      <c r="K1642" s="58"/>
      <c r="L1642" s="58"/>
      <c r="M1642" s="58"/>
      <c r="N1642" s="2"/>
    </row>
    <row r="1643" spans="2:14" ht="18" customHeight="1" x14ac:dyDescent="0.3">
      <c r="B1643" s="58" t="s">
        <v>83</v>
      </c>
      <c r="C1643" s="58" t="s">
        <v>318</v>
      </c>
      <c r="D1643" s="58">
        <v>5057753900335</v>
      </c>
      <c r="E1643" s="58">
        <v>1</v>
      </c>
      <c r="F1643" s="58" t="s">
        <v>59</v>
      </c>
      <c r="G1643" s="58">
        <v>0.11</v>
      </c>
      <c r="H1643" s="58">
        <v>0.11</v>
      </c>
      <c r="I1643" s="2">
        <v>1.3</v>
      </c>
      <c r="J1643" s="58" t="s">
        <v>718</v>
      </c>
      <c r="K1643" s="58"/>
      <c r="L1643" s="58"/>
      <c r="M1643" s="58">
        <v>88627927</v>
      </c>
      <c r="N1643" s="2"/>
    </row>
    <row r="1644" spans="2:14" ht="10.8" customHeight="1" x14ac:dyDescent="0.3">
      <c r="B1644" s="58"/>
      <c r="C1644" s="58"/>
      <c r="D1644" s="58"/>
      <c r="E1644" s="58"/>
      <c r="F1644" s="58"/>
      <c r="G1644" s="58"/>
      <c r="H1644" s="58"/>
      <c r="I1644" s="2" t="s">
        <v>61</v>
      </c>
      <c r="J1644" s="58"/>
      <c r="K1644" s="58"/>
      <c r="L1644" s="58"/>
      <c r="M1644" s="58"/>
      <c r="N1644" s="2"/>
    </row>
    <row r="1645" spans="2:14" ht="18" customHeight="1" x14ac:dyDescent="0.3">
      <c r="B1645" s="58" t="s">
        <v>68</v>
      </c>
      <c r="C1645" s="58" t="s">
        <v>882</v>
      </c>
      <c r="D1645" s="58">
        <v>5010044002316</v>
      </c>
      <c r="E1645" s="58">
        <v>1</v>
      </c>
      <c r="F1645" s="58" t="s">
        <v>59</v>
      </c>
      <c r="G1645" s="58">
        <v>0.33</v>
      </c>
      <c r="H1645" s="58">
        <v>0.33</v>
      </c>
      <c r="I1645" s="2">
        <v>1.2</v>
      </c>
      <c r="J1645" s="58" t="s">
        <v>718</v>
      </c>
      <c r="K1645" s="58"/>
      <c r="L1645" s="58"/>
      <c r="M1645" s="58">
        <v>60957546</v>
      </c>
      <c r="N1645" s="2"/>
    </row>
    <row r="1646" spans="2:14" ht="10.8" customHeight="1" x14ac:dyDescent="0.3">
      <c r="B1646" s="58"/>
      <c r="C1646" s="58"/>
      <c r="D1646" s="58"/>
      <c r="E1646" s="58"/>
      <c r="F1646" s="58"/>
      <c r="G1646" s="58"/>
      <c r="H1646" s="58"/>
      <c r="I1646" s="2" t="s">
        <v>61</v>
      </c>
      <c r="J1646" s="58"/>
      <c r="K1646" s="58"/>
      <c r="L1646" s="58"/>
      <c r="M1646" s="58"/>
      <c r="N1646" s="2"/>
    </row>
    <row r="1647" spans="2:14" ht="10.8" customHeight="1" x14ac:dyDescent="0.3">
      <c r="B1647" s="58" t="s">
        <v>68</v>
      </c>
      <c r="C1647" s="58" t="s">
        <v>79</v>
      </c>
      <c r="D1647" s="58">
        <v>3269299</v>
      </c>
      <c r="E1647" s="58">
        <v>3</v>
      </c>
      <c r="F1647" s="58" t="s">
        <v>59</v>
      </c>
      <c r="G1647" s="58">
        <v>0.09</v>
      </c>
      <c r="H1647" s="58">
        <v>0.27</v>
      </c>
      <c r="I1647" s="2">
        <v>1.1000000000000001</v>
      </c>
      <c r="J1647" s="58" t="s">
        <v>826</v>
      </c>
      <c r="K1647" s="58"/>
      <c r="L1647" s="58"/>
      <c r="M1647" s="58">
        <v>81301517</v>
      </c>
      <c r="N1647" s="2"/>
    </row>
    <row r="1648" spans="2:14" ht="10.8" customHeight="1" x14ac:dyDescent="0.3">
      <c r="B1648" s="58"/>
      <c r="C1648" s="58"/>
      <c r="D1648" s="58"/>
      <c r="E1648" s="58"/>
      <c r="F1648" s="58"/>
      <c r="G1648" s="58"/>
      <c r="H1648" s="58"/>
      <c r="I1648" s="2" t="s">
        <v>61</v>
      </c>
      <c r="J1648" s="58"/>
      <c r="K1648" s="58"/>
      <c r="L1648" s="58"/>
      <c r="M1648" s="58"/>
      <c r="N1648" s="2"/>
    </row>
  </sheetData>
  <mergeCells count="9053">
    <mergeCell ref="H3:H4"/>
    <mergeCell ref="J3:J4"/>
    <mergeCell ref="K3:K4"/>
    <mergeCell ref="L3:L4"/>
    <mergeCell ref="M3:M4"/>
    <mergeCell ref="B5:B6"/>
    <mergeCell ref="C5:C6"/>
    <mergeCell ref="D5:D6"/>
    <mergeCell ref="E5:E6"/>
    <mergeCell ref="F5:F6"/>
    <mergeCell ref="B3:B4"/>
    <mergeCell ref="C3:C4"/>
    <mergeCell ref="D3:D4"/>
    <mergeCell ref="E3:E4"/>
    <mergeCell ref="F3:F4"/>
    <mergeCell ref="G3:G4"/>
    <mergeCell ref="H7:H8"/>
    <mergeCell ref="J7:J8"/>
    <mergeCell ref="K7:K8"/>
    <mergeCell ref="L7:L8"/>
    <mergeCell ref="M7:M8"/>
    <mergeCell ref="B9:B10"/>
    <mergeCell ref="C9:C10"/>
    <mergeCell ref="D9:D10"/>
    <mergeCell ref="E9:E10"/>
    <mergeCell ref="F9:F10"/>
    <mergeCell ref="B7:B8"/>
    <mergeCell ref="C7:C8"/>
    <mergeCell ref="D7:D8"/>
    <mergeCell ref="E7:E8"/>
    <mergeCell ref="F7:F8"/>
    <mergeCell ref="G7:G8"/>
    <mergeCell ref="G5:G6"/>
    <mergeCell ref="H5:H6"/>
    <mergeCell ref="J5:J6"/>
    <mergeCell ref="K5:K6"/>
    <mergeCell ref="L5:L6"/>
    <mergeCell ref="M5:M6"/>
    <mergeCell ref="H11:H12"/>
    <mergeCell ref="J11:J12"/>
    <mergeCell ref="K11:K12"/>
    <mergeCell ref="L11:L12"/>
    <mergeCell ref="M11:M12"/>
    <mergeCell ref="B13:B14"/>
    <mergeCell ref="C13:C14"/>
    <mergeCell ref="D13:D14"/>
    <mergeCell ref="E13:E14"/>
    <mergeCell ref="F13:F14"/>
    <mergeCell ref="B11:B12"/>
    <mergeCell ref="C11:C12"/>
    <mergeCell ref="D11:D12"/>
    <mergeCell ref="E11:E12"/>
    <mergeCell ref="F11:F12"/>
    <mergeCell ref="G11:G12"/>
    <mergeCell ref="G9:G10"/>
    <mergeCell ref="H9:H10"/>
    <mergeCell ref="J9:J10"/>
    <mergeCell ref="K9:K10"/>
    <mergeCell ref="L9:L10"/>
    <mergeCell ref="M9:M10"/>
    <mergeCell ref="H15:H16"/>
    <mergeCell ref="J15:J16"/>
    <mergeCell ref="K15:K16"/>
    <mergeCell ref="L15:L16"/>
    <mergeCell ref="M15:M16"/>
    <mergeCell ref="B17:B18"/>
    <mergeCell ref="C17:C18"/>
    <mergeCell ref="D17:D18"/>
    <mergeCell ref="E17:E18"/>
    <mergeCell ref="F17:F18"/>
    <mergeCell ref="B15:B16"/>
    <mergeCell ref="C15:C16"/>
    <mergeCell ref="D15:D16"/>
    <mergeCell ref="E15:E16"/>
    <mergeCell ref="F15:F16"/>
    <mergeCell ref="G15:G16"/>
    <mergeCell ref="G13:G14"/>
    <mergeCell ref="H13:H14"/>
    <mergeCell ref="J13:J14"/>
    <mergeCell ref="K13:K14"/>
    <mergeCell ref="L13:L14"/>
    <mergeCell ref="M13:M14"/>
    <mergeCell ref="H19:H20"/>
    <mergeCell ref="J19:J20"/>
    <mergeCell ref="K19:K20"/>
    <mergeCell ref="L19:L20"/>
    <mergeCell ref="M19:M20"/>
    <mergeCell ref="B21:B22"/>
    <mergeCell ref="C21:C22"/>
    <mergeCell ref="D21:D22"/>
    <mergeCell ref="E21:E22"/>
    <mergeCell ref="F21:F22"/>
    <mergeCell ref="B19:B20"/>
    <mergeCell ref="C19:C20"/>
    <mergeCell ref="D19:D20"/>
    <mergeCell ref="E19:E20"/>
    <mergeCell ref="F19:F20"/>
    <mergeCell ref="G19:G20"/>
    <mergeCell ref="G17:G18"/>
    <mergeCell ref="H17:H18"/>
    <mergeCell ref="J17:J18"/>
    <mergeCell ref="K17:K18"/>
    <mergeCell ref="L17:L18"/>
    <mergeCell ref="M17:M18"/>
    <mergeCell ref="H23:H24"/>
    <mergeCell ref="J23:J24"/>
    <mergeCell ref="K23:K24"/>
    <mergeCell ref="L23:L24"/>
    <mergeCell ref="M23:M24"/>
    <mergeCell ref="B25:B26"/>
    <mergeCell ref="C25:C26"/>
    <mergeCell ref="D25:D26"/>
    <mergeCell ref="E25:E26"/>
    <mergeCell ref="F25:F26"/>
    <mergeCell ref="B23:B24"/>
    <mergeCell ref="C23:C24"/>
    <mergeCell ref="D23:D24"/>
    <mergeCell ref="E23:E24"/>
    <mergeCell ref="F23:F24"/>
    <mergeCell ref="G23:G24"/>
    <mergeCell ref="G21:G22"/>
    <mergeCell ref="H21:H22"/>
    <mergeCell ref="J21:J22"/>
    <mergeCell ref="K21:K22"/>
    <mergeCell ref="L21:L22"/>
    <mergeCell ref="M21:M22"/>
    <mergeCell ref="H27:H28"/>
    <mergeCell ref="J27:J28"/>
    <mergeCell ref="K27:K28"/>
    <mergeCell ref="L27:L28"/>
    <mergeCell ref="M27:M28"/>
    <mergeCell ref="B29:B30"/>
    <mergeCell ref="C29:C30"/>
    <mergeCell ref="D29:D30"/>
    <mergeCell ref="E29:E30"/>
    <mergeCell ref="F29:F30"/>
    <mergeCell ref="B27:B28"/>
    <mergeCell ref="C27:C28"/>
    <mergeCell ref="D27:D28"/>
    <mergeCell ref="E27:E28"/>
    <mergeCell ref="F27:F28"/>
    <mergeCell ref="G27:G28"/>
    <mergeCell ref="G25:G26"/>
    <mergeCell ref="H25:H26"/>
    <mergeCell ref="J25:J26"/>
    <mergeCell ref="K25:K26"/>
    <mergeCell ref="L25:L26"/>
    <mergeCell ref="M25:M26"/>
    <mergeCell ref="H31:H32"/>
    <mergeCell ref="J31:J32"/>
    <mergeCell ref="K31:K32"/>
    <mergeCell ref="L31:L32"/>
    <mergeCell ref="M31:M32"/>
    <mergeCell ref="B33:B34"/>
    <mergeCell ref="C33:C34"/>
    <mergeCell ref="D33:D34"/>
    <mergeCell ref="E33:E34"/>
    <mergeCell ref="F33:F34"/>
    <mergeCell ref="B31:B32"/>
    <mergeCell ref="C31:C32"/>
    <mergeCell ref="D31:D32"/>
    <mergeCell ref="E31:E32"/>
    <mergeCell ref="F31:F32"/>
    <mergeCell ref="G31:G32"/>
    <mergeCell ref="G29:G30"/>
    <mergeCell ref="H29:H30"/>
    <mergeCell ref="J29:J30"/>
    <mergeCell ref="K29:K30"/>
    <mergeCell ref="L29:L30"/>
    <mergeCell ref="M29:M30"/>
    <mergeCell ref="H35:H36"/>
    <mergeCell ref="J35:J36"/>
    <mergeCell ref="K35:K36"/>
    <mergeCell ref="L35:L36"/>
    <mergeCell ref="M35:M36"/>
    <mergeCell ref="B37:B38"/>
    <mergeCell ref="C37:C38"/>
    <mergeCell ref="D37:D38"/>
    <mergeCell ref="E37:E38"/>
    <mergeCell ref="F37:F38"/>
    <mergeCell ref="B35:B36"/>
    <mergeCell ref="C35:C36"/>
    <mergeCell ref="D35:D36"/>
    <mergeCell ref="E35:E36"/>
    <mergeCell ref="F35:F36"/>
    <mergeCell ref="G35:G36"/>
    <mergeCell ref="G33:G34"/>
    <mergeCell ref="H33:H34"/>
    <mergeCell ref="J33:J34"/>
    <mergeCell ref="K33:K34"/>
    <mergeCell ref="L33:L34"/>
    <mergeCell ref="M33:M34"/>
    <mergeCell ref="H39:H40"/>
    <mergeCell ref="J39:J40"/>
    <mergeCell ref="K39:K40"/>
    <mergeCell ref="L39:L40"/>
    <mergeCell ref="M39:M40"/>
    <mergeCell ref="B41:B42"/>
    <mergeCell ref="C41:C42"/>
    <mergeCell ref="D41:D42"/>
    <mergeCell ref="E41:E42"/>
    <mergeCell ref="F41:F42"/>
    <mergeCell ref="B39:B40"/>
    <mergeCell ref="C39:C40"/>
    <mergeCell ref="D39:D40"/>
    <mergeCell ref="E39:E40"/>
    <mergeCell ref="F39:F40"/>
    <mergeCell ref="G39:G40"/>
    <mergeCell ref="G37:G38"/>
    <mergeCell ref="H37:H38"/>
    <mergeCell ref="J37:J38"/>
    <mergeCell ref="K37:K38"/>
    <mergeCell ref="L37:L38"/>
    <mergeCell ref="M37:M38"/>
    <mergeCell ref="H43:H44"/>
    <mergeCell ref="J43:J44"/>
    <mergeCell ref="K43:K44"/>
    <mergeCell ref="L43:L44"/>
    <mergeCell ref="M43:M44"/>
    <mergeCell ref="B45:B46"/>
    <mergeCell ref="C45:C46"/>
    <mergeCell ref="D45:D46"/>
    <mergeCell ref="E45:E46"/>
    <mergeCell ref="F45:F46"/>
    <mergeCell ref="B43:B44"/>
    <mergeCell ref="C43:C44"/>
    <mergeCell ref="D43:D44"/>
    <mergeCell ref="E43:E44"/>
    <mergeCell ref="F43:F44"/>
    <mergeCell ref="G43:G44"/>
    <mergeCell ref="G41:G42"/>
    <mergeCell ref="H41:H42"/>
    <mergeCell ref="J41:J42"/>
    <mergeCell ref="K41:K42"/>
    <mergeCell ref="L41:L42"/>
    <mergeCell ref="M41:M42"/>
    <mergeCell ref="H47:H48"/>
    <mergeCell ref="J47:J48"/>
    <mergeCell ref="K47:K48"/>
    <mergeCell ref="L47:L48"/>
    <mergeCell ref="M47:M48"/>
    <mergeCell ref="B49:B50"/>
    <mergeCell ref="C49:C50"/>
    <mergeCell ref="D49:D50"/>
    <mergeCell ref="E49:E50"/>
    <mergeCell ref="F49:F50"/>
    <mergeCell ref="B47:B48"/>
    <mergeCell ref="C47:C48"/>
    <mergeCell ref="D47:D48"/>
    <mergeCell ref="E47:E48"/>
    <mergeCell ref="F47:F48"/>
    <mergeCell ref="G47:G48"/>
    <mergeCell ref="G45:G46"/>
    <mergeCell ref="H45:H46"/>
    <mergeCell ref="J45:J46"/>
    <mergeCell ref="K45:K46"/>
    <mergeCell ref="L45:L46"/>
    <mergeCell ref="M45:M46"/>
    <mergeCell ref="H51:H52"/>
    <mergeCell ref="J51:J52"/>
    <mergeCell ref="K51:K52"/>
    <mergeCell ref="L51:L52"/>
    <mergeCell ref="M51:M52"/>
    <mergeCell ref="B53:B54"/>
    <mergeCell ref="C53:C54"/>
    <mergeCell ref="D53:D54"/>
    <mergeCell ref="E53:E54"/>
    <mergeCell ref="F53:F54"/>
    <mergeCell ref="B51:B52"/>
    <mergeCell ref="C51:C52"/>
    <mergeCell ref="D51:D52"/>
    <mergeCell ref="E51:E52"/>
    <mergeCell ref="F51:F52"/>
    <mergeCell ref="G51:G52"/>
    <mergeCell ref="G49:G50"/>
    <mergeCell ref="H49:H50"/>
    <mergeCell ref="J49:J50"/>
    <mergeCell ref="K49:K50"/>
    <mergeCell ref="L49:L50"/>
    <mergeCell ref="M49:M50"/>
    <mergeCell ref="H55:H56"/>
    <mergeCell ref="J55:J56"/>
    <mergeCell ref="K55:K56"/>
    <mergeCell ref="L55:L56"/>
    <mergeCell ref="M55:M56"/>
    <mergeCell ref="B57:B58"/>
    <mergeCell ref="C57:C58"/>
    <mergeCell ref="D57:D58"/>
    <mergeCell ref="E57:E58"/>
    <mergeCell ref="F57:F58"/>
    <mergeCell ref="B55:B56"/>
    <mergeCell ref="C55:C56"/>
    <mergeCell ref="D55:D56"/>
    <mergeCell ref="E55:E56"/>
    <mergeCell ref="F55:F56"/>
    <mergeCell ref="G55:G56"/>
    <mergeCell ref="G53:G54"/>
    <mergeCell ref="H53:H54"/>
    <mergeCell ref="J53:J54"/>
    <mergeCell ref="K53:K54"/>
    <mergeCell ref="L53:L54"/>
    <mergeCell ref="M53:M54"/>
    <mergeCell ref="H59:H60"/>
    <mergeCell ref="J59:J60"/>
    <mergeCell ref="K59:K60"/>
    <mergeCell ref="L59:L60"/>
    <mergeCell ref="M59:M60"/>
    <mergeCell ref="B61:B62"/>
    <mergeCell ref="C61:C62"/>
    <mergeCell ref="D61:D62"/>
    <mergeCell ref="E61:E62"/>
    <mergeCell ref="F61:F62"/>
    <mergeCell ref="B59:B60"/>
    <mergeCell ref="C59:C60"/>
    <mergeCell ref="D59:D60"/>
    <mergeCell ref="E59:E60"/>
    <mergeCell ref="F59:F60"/>
    <mergeCell ref="G59:G60"/>
    <mergeCell ref="G57:G58"/>
    <mergeCell ref="H57:H58"/>
    <mergeCell ref="J57:J58"/>
    <mergeCell ref="K57:K58"/>
    <mergeCell ref="L57:L58"/>
    <mergeCell ref="M57:M58"/>
    <mergeCell ref="H63:H64"/>
    <mergeCell ref="J63:J64"/>
    <mergeCell ref="K63:K64"/>
    <mergeCell ref="L63:L64"/>
    <mergeCell ref="M63:M64"/>
    <mergeCell ref="B65:B66"/>
    <mergeCell ref="C65:C66"/>
    <mergeCell ref="D65:D66"/>
    <mergeCell ref="E65:E66"/>
    <mergeCell ref="F65:F66"/>
    <mergeCell ref="B63:B64"/>
    <mergeCell ref="C63:C64"/>
    <mergeCell ref="D63:D64"/>
    <mergeCell ref="E63:E64"/>
    <mergeCell ref="F63:F64"/>
    <mergeCell ref="G63:G64"/>
    <mergeCell ref="G61:G62"/>
    <mergeCell ref="H61:H62"/>
    <mergeCell ref="J61:J62"/>
    <mergeCell ref="K61:K62"/>
    <mergeCell ref="L61:L62"/>
    <mergeCell ref="M61:M62"/>
    <mergeCell ref="H67:H68"/>
    <mergeCell ref="J67:J68"/>
    <mergeCell ref="K67:K68"/>
    <mergeCell ref="L67:L68"/>
    <mergeCell ref="M67:M68"/>
    <mergeCell ref="B69:B70"/>
    <mergeCell ref="C69:C70"/>
    <mergeCell ref="D69:D70"/>
    <mergeCell ref="E69:E70"/>
    <mergeCell ref="F69:F70"/>
    <mergeCell ref="B67:B68"/>
    <mergeCell ref="C67:C68"/>
    <mergeCell ref="D67:D68"/>
    <mergeCell ref="E67:E68"/>
    <mergeCell ref="F67:F68"/>
    <mergeCell ref="G67:G68"/>
    <mergeCell ref="G65:G66"/>
    <mergeCell ref="H65:H66"/>
    <mergeCell ref="J65:J66"/>
    <mergeCell ref="K65:K66"/>
    <mergeCell ref="L65:L66"/>
    <mergeCell ref="M65:M66"/>
    <mergeCell ref="H71:H72"/>
    <mergeCell ref="J71:J72"/>
    <mergeCell ref="K71:K72"/>
    <mergeCell ref="L71:L72"/>
    <mergeCell ref="M71:M72"/>
    <mergeCell ref="B73:B74"/>
    <mergeCell ref="C73:C74"/>
    <mergeCell ref="D73:D74"/>
    <mergeCell ref="E73:E74"/>
    <mergeCell ref="F73:F74"/>
    <mergeCell ref="B71:B72"/>
    <mergeCell ref="C71:C72"/>
    <mergeCell ref="D71:D72"/>
    <mergeCell ref="E71:E72"/>
    <mergeCell ref="F71:F72"/>
    <mergeCell ref="G71:G72"/>
    <mergeCell ref="G69:G70"/>
    <mergeCell ref="H69:H70"/>
    <mergeCell ref="J69:J70"/>
    <mergeCell ref="K69:K70"/>
    <mergeCell ref="L69:L70"/>
    <mergeCell ref="M69:M70"/>
    <mergeCell ref="H75:H76"/>
    <mergeCell ref="J75:J76"/>
    <mergeCell ref="K75:K76"/>
    <mergeCell ref="L75:L76"/>
    <mergeCell ref="M75:M76"/>
    <mergeCell ref="B77:B78"/>
    <mergeCell ref="C77:C78"/>
    <mergeCell ref="D77:D78"/>
    <mergeCell ref="E77:E78"/>
    <mergeCell ref="F77:F78"/>
    <mergeCell ref="B75:B76"/>
    <mergeCell ref="C75:C76"/>
    <mergeCell ref="D75:D76"/>
    <mergeCell ref="E75:E76"/>
    <mergeCell ref="F75:F76"/>
    <mergeCell ref="G75:G76"/>
    <mergeCell ref="G73:G74"/>
    <mergeCell ref="H73:H74"/>
    <mergeCell ref="J73:J74"/>
    <mergeCell ref="K73:K74"/>
    <mergeCell ref="L73:L74"/>
    <mergeCell ref="M73:M74"/>
    <mergeCell ref="H79:H80"/>
    <mergeCell ref="J79:J80"/>
    <mergeCell ref="K79:K80"/>
    <mergeCell ref="L79:L80"/>
    <mergeCell ref="M79:M80"/>
    <mergeCell ref="B81:B82"/>
    <mergeCell ref="C81:C82"/>
    <mergeCell ref="D81:D82"/>
    <mergeCell ref="E81:E82"/>
    <mergeCell ref="F81:F82"/>
    <mergeCell ref="B79:B80"/>
    <mergeCell ref="C79:C80"/>
    <mergeCell ref="D79:D80"/>
    <mergeCell ref="E79:E80"/>
    <mergeCell ref="F79:F80"/>
    <mergeCell ref="G79:G80"/>
    <mergeCell ref="G77:G78"/>
    <mergeCell ref="H77:H78"/>
    <mergeCell ref="J77:J78"/>
    <mergeCell ref="K77:K78"/>
    <mergeCell ref="L77:L78"/>
    <mergeCell ref="M77:M78"/>
    <mergeCell ref="H83:H84"/>
    <mergeCell ref="J83:J84"/>
    <mergeCell ref="K83:K84"/>
    <mergeCell ref="L83:L84"/>
    <mergeCell ref="M83:M84"/>
    <mergeCell ref="B85:B86"/>
    <mergeCell ref="C85:C86"/>
    <mergeCell ref="D85:D86"/>
    <mergeCell ref="E85:E86"/>
    <mergeCell ref="F85:F86"/>
    <mergeCell ref="B83:B84"/>
    <mergeCell ref="C83:C84"/>
    <mergeCell ref="D83:D84"/>
    <mergeCell ref="E83:E84"/>
    <mergeCell ref="F83:F84"/>
    <mergeCell ref="G83:G84"/>
    <mergeCell ref="G81:G82"/>
    <mergeCell ref="H81:H82"/>
    <mergeCell ref="J81:J82"/>
    <mergeCell ref="K81:K82"/>
    <mergeCell ref="L81:L82"/>
    <mergeCell ref="M81:M82"/>
    <mergeCell ref="H87:H88"/>
    <mergeCell ref="J87:J88"/>
    <mergeCell ref="K87:K88"/>
    <mergeCell ref="L87:L88"/>
    <mergeCell ref="M87:M88"/>
    <mergeCell ref="B89:B90"/>
    <mergeCell ref="C89:C90"/>
    <mergeCell ref="D89:D90"/>
    <mergeCell ref="E89:E90"/>
    <mergeCell ref="F89:F90"/>
    <mergeCell ref="B87:B88"/>
    <mergeCell ref="C87:C88"/>
    <mergeCell ref="D87:D88"/>
    <mergeCell ref="E87:E88"/>
    <mergeCell ref="F87:F88"/>
    <mergeCell ref="G87:G88"/>
    <mergeCell ref="G85:G86"/>
    <mergeCell ref="H85:H86"/>
    <mergeCell ref="J85:J86"/>
    <mergeCell ref="K85:K86"/>
    <mergeCell ref="L85:L86"/>
    <mergeCell ref="M85:M86"/>
    <mergeCell ref="H91:H92"/>
    <mergeCell ref="J91:J92"/>
    <mergeCell ref="K91:K92"/>
    <mergeCell ref="L91:L92"/>
    <mergeCell ref="M91:M92"/>
    <mergeCell ref="B93:B94"/>
    <mergeCell ref="C93:C94"/>
    <mergeCell ref="D93:D94"/>
    <mergeCell ref="E93:E94"/>
    <mergeCell ref="F93:F94"/>
    <mergeCell ref="B91:B92"/>
    <mergeCell ref="C91:C92"/>
    <mergeCell ref="D91:D92"/>
    <mergeCell ref="E91:E92"/>
    <mergeCell ref="F91:F92"/>
    <mergeCell ref="G91:G92"/>
    <mergeCell ref="G89:G90"/>
    <mergeCell ref="H89:H90"/>
    <mergeCell ref="J89:J90"/>
    <mergeCell ref="K89:K90"/>
    <mergeCell ref="L89:L90"/>
    <mergeCell ref="M89:M90"/>
    <mergeCell ref="H95:H96"/>
    <mergeCell ref="J95:J96"/>
    <mergeCell ref="K95:K96"/>
    <mergeCell ref="L95:L96"/>
    <mergeCell ref="M95:M96"/>
    <mergeCell ref="B97:B98"/>
    <mergeCell ref="C97:C98"/>
    <mergeCell ref="D97:D98"/>
    <mergeCell ref="E97:E98"/>
    <mergeCell ref="F97:F98"/>
    <mergeCell ref="B95:B96"/>
    <mergeCell ref="C95:C96"/>
    <mergeCell ref="D95:D96"/>
    <mergeCell ref="E95:E96"/>
    <mergeCell ref="F95:F96"/>
    <mergeCell ref="G95:G96"/>
    <mergeCell ref="G93:G94"/>
    <mergeCell ref="H93:H94"/>
    <mergeCell ref="J93:J94"/>
    <mergeCell ref="K93:K94"/>
    <mergeCell ref="L93:L94"/>
    <mergeCell ref="M93:M94"/>
    <mergeCell ref="H99:H100"/>
    <mergeCell ref="J99:J100"/>
    <mergeCell ref="K99:K100"/>
    <mergeCell ref="L99:L100"/>
    <mergeCell ref="M99:M100"/>
    <mergeCell ref="B101:B102"/>
    <mergeCell ref="C101:C102"/>
    <mergeCell ref="D101:D102"/>
    <mergeCell ref="E101:E102"/>
    <mergeCell ref="F101:F102"/>
    <mergeCell ref="B99:B100"/>
    <mergeCell ref="C99:C100"/>
    <mergeCell ref="D99:D100"/>
    <mergeCell ref="E99:E100"/>
    <mergeCell ref="F99:F100"/>
    <mergeCell ref="G99:G100"/>
    <mergeCell ref="G97:G98"/>
    <mergeCell ref="H97:H98"/>
    <mergeCell ref="J97:J98"/>
    <mergeCell ref="K97:K98"/>
    <mergeCell ref="L97:L98"/>
    <mergeCell ref="M97:M98"/>
    <mergeCell ref="H103:H104"/>
    <mergeCell ref="J103:J104"/>
    <mergeCell ref="K103:K104"/>
    <mergeCell ref="L103:L104"/>
    <mergeCell ref="M103:M104"/>
    <mergeCell ref="B105:B106"/>
    <mergeCell ref="C105:C106"/>
    <mergeCell ref="D105:D106"/>
    <mergeCell ref="E105:E106"/>
    <mergeCell ref="F105:F106"/>
    <mergeCell ref="B103:B104"/>
    <mergeCell ref="C103:C104"/>
    <mergeCell ref="D103:D104"/>
    <mergeCell ref="E103:E104"/>
    <mergeCell ref="F103:F104"/>
    <mergeCell ref="G103:G104"/>
    <mergeCell ref="G101:G102"/>
    <mergeCell ref="H101:H102"/>
    <mergeCell ref="J101:J102"/>
    <mergeCell ref="K101:K102"/>
    <mergeCell ref="L101:L102"/>
    <mergeCell ref="M101:M102"/>
    <mergeCell ref="H107:H108"/>
    <mergeCell ref="J107:J108"/>
    <mergeCell ref="K107:K108"/>
    <mergeCell ref="L107:L108"/>
    <mergeCell ref="M107:M108"/>
    <mergeCell ref="B109:B110"/>
    <mergeCell ref="C109:C110"/>
    <mergeCell ref="D109:D110"/>
    <mergeCell ref="E109:E110"/>
    <mergeCell ref="F109:F110"/>
    <mergeCell ref="B107:B108"/>
    <mergeCell ref="C107:C108"/>
    <mergeCell ref="D107:D108"/>
    <mergeCell ref="E107:E108"/>
    <mergeCell ref="F107:F108"/>
    <mergeCell ref="G107:G108"/>
    <mergeCell ref="G105:G106"/>
    <mergeCell ref="H105:H106"/>
    <mergeCell ref="J105:J106"/>
    <mergeCell ref="K105:K106"/>
    <mergeCell ref="L105:L106"/>
    <mergeCell ref="M105:M106"/>
    <mergeCell ref="H111:H112"/>
    <mergeCell ref="J111:J112"/>
    <mergeCell ref="K111:K112"/>
    <mergeCell ref="L111:L112"/>
    <mergeCell ref="M111:M112"/>
    <mergeCell ref="B113:B114"/>
    <mergeCell ref="C113:C114"/>
    <mergeCell ref="D113:D114"/>
    <mergeCell ref="E113:E114"/>
    <mergeCell ref="F113:F114"/>
    <mergeCell ref="B111:B112"/>
    <mergeCell ref="C111:C112"/>
    <mergeCell ref="D111:D112"/>
    <mergeCell ref="E111:E112"/>
    <mergeCell ref="F111:F112"/>
    <mergeCell ref="G111:G112"/>
    <mergeCell ref="G109:G110"/>
    <mergeCell ref="H109:H110"/>
    <mergeCell ref="J109:J110"/>
    <mergeCell ref="K109:K110"/>
    <mergeCell ref="L109:L110"/>
    <mergeCell ref="M109:M110"/>
    <mergeCell ref="H115:H116"/>
    <mergeCell ref="J115:J116"/>
    <mergeCell ref="K115:K116"/>
    <mergeCell ref="L115:L116"/>
    <mergeCell ref="M115:M116"/>
    <mergeCell ref="B117:B118"/>
    <mergeCell ref="C117:C118"/>
    <mergeCell ref="D117:D118"/>
    <mergeCell ref="E117:E118"/>
    <mergeCell ref="F117:F118"/>
    <mergeCell ref="B115:B116"/>
    <mergeCell ref="C115:C116"/>
    <mergeCell ref="D115:D116"/>
    <mergeCell ref="E115:E116"/>
    <mergeCell ref="F115:F116"/>
    <mergeCell ref="G115:G116"/>
    <mergeCell ref="G113:G114"/>
    <mergeCell ref="H113:H114"/>
    <mergeCell ref="J113:J114"/>
    <mergeCell ref="K113:K114"/>
    <mergeCell ref="L113:L114"/>
    <mergeCell ref="M113:M114"/>
    <mergeCell ref="H119:H120"/>
    <mergeCell ref="J119:J120"/>
    <mergeCell ref="K119:K120"/>
    <mergeCell ref="L119:L120"/>
    <mergeCell ref="M119:M120"/>
    <mergeCell ref="B121:B122"/>
    <mergeCell ref="C121:C122"/>
    <mergeCell ref="D121:D122"/>
    <mergeCell ref="E121:E122"/>
    <mergeCell ref="F121:F122"/>
    <mergeCell ref="B119:B120"/>
    <mergeCell ref="C119:C120"/>
    <mergeCell ref="D119:D120"/>
    <mergeCell ref="E119:E120"/>
    <mergeCell ref="F119:F120"/>
    <mergeCell ref="G119:G120"/>
    <mergeCell ref="G117:G118"/>
    <mergeCell ref="H117:H118"/>
    <mergeCell ref="J117:J118"/>
    <mergeCell ref="K117:K118"/>
    <mergeCell ref="L117:L118"/>
    <mergeCell ref="M117:M118"/>
    <mergeCell ref="H123:H124"/>
    <mergeCell ref="J123:J124"/>
    <mergeCell ref="K123:K124"/>
    <mergeCell ref="L123:L124"/>
    <mergeCell ref="M123:M124"/>
    <mergeCell ref="B125:B126"/>
    <mergeCell ref="C125:C126"/>
    <mergeCell ref="D125:D126"/>
    <mergeCell ref="E125:E126"/>
    <mergeCell ref="F125:F126"/>
    <mergeCell ref="B123:B124"/>
    <mergeCell ref="C123:C124"/>
    <mergeCell ref="D123:D124"/>
    <mergeCell ref="E123:E124"/>
    <mergeCell ref="F123:F124"/>
    <mergeCell ref="G123:G124"/>
    <mergeCell ref="G121:G122"/>
    <mergeCell ref="H121:H122"/>
    <mergeCell ref="J121:J122"/>
    <mergeCell ref="K121:K122"/>
    <mergeCell ref="L121:L122"/>
    <mergeCell ref="M121:M122"/>
    <mergeCell ref="H127:H128"/>
    <mergeCell ref="J127:J128"/>
    <mergeCell ref="K127:K128"/>
    <mergeCell ref="L127:L128"/>
    <mergeCell ref="M127:M128"/>
    <mergeCell ref="B129:B130"/>
    <mergeCell ref="C129:C130"/>
    <mergeCell ref="D129:D130"/>
    <mergeCell ref="E129:E130"/>
    <mergeCell ref="F129:F130"/>
    <mergeCell ref="B127:B128"/>
    <mergeCell ref="C127:C128"/>
    <mergeCell ref="D127:D128"/>
    <mergeCell ref="E127:E128"/>
    <mergeCell ref="F127:F128"/>
    <mergeCell ref="G127:G128"/>
    <mergeCell ref="G125:G126"/>
    <mergeCell ref="H125:H126"/>
    <mergeCell ref="J125:J126"/>
    <mergeCell ref="K125:K126"/>
    <mergeCell ref="L125:L126"/>
    <mergeCell ref="M125:M126"/>
    <mergeCell ref="H131:H132"/>
    <mergeCell ref="J131:J132"/>
    <mergeCell ref="K131:K132"/>
    <mergeCell ref="L131:L132"/>
    <mergeCell ref="M131:M132"/>
    <mergeCell ref="B133:B134"/>
    <mergeCell ref="C133:C134"/>
    <mergeCell ref="D133:D134"/>
    <mergeCell ref="E133:E134"/>
    <mergeCell ref="F133:F134"/>
    <mergeCell ref="B131:B132"/>
    <mergeCell ref="C131:C132"/>
    <mergeCell ref="D131:D132"/>
    <mergeCell ref="E131:E132"/>
    <mergeCell ref="F131:F132"/>
    <mergeCell ref="G131:G132"/>
    <mergeCell ref="G129:G130"/>
    <mergeCell ref="H129:H130"/>
    <mergeCell ref="J129:J130"/>
    <mergeCell ref="K129:K130"/>
    <mergeCell ref="L129:L130"/>
    <mergeCell ref="M129:M130"/>
    <mergeCell ref="H135:H136"/>
    <mergeCell ref="J135:J136"/>
    <mergeCell ref="K135:K136"/>
    <mergeCell ref="L135:L136"/>
    <mergeCell ref="M135:M136"/>
    <mergeCell ref="B137:B138"/>
    <mergeCell ref="C137:C138"/>
    <mergeCell ref="D137:D138"/>
    <mergeCell ref="E137:E138"/>
    <mergeCell ref="F137:F138"/>
    <mergeCell ref="B135:B136"/>
    <mergeCell ref="C135:C136"/>
    <mergeCell ref="D135:D136"/>
    <mergeCell ref="E135:E136"/>
    <mergeCell ref="F135:F136"/>
    <mergeCell ref="G135:G136"/>
    <mergeCell ref="G133:G134"/>
    <mergeCell ref="H133:H134"/>
    <mergeCell ref="J133:J134"/>
    <mergeCell ref="K133:K134"/>
    <mergeCell ref="L133:L134"/>
    <mergeCell ref="M133:M134"/>
    <mergeCell ref="H139:H140"/>
    <mergeCell ref="J139:J140"/>
    <mergeCell ref="K139:K140"/>
    <mergeCell ref="L139:L140"/>
    <mergeCell ref="M139:M140"/>
    <mergeCell ref="B141:B142"/>
    <mergeCell ref="C141:C142"/>
    <mergeCell ref="D141:D142"/>
    <mergeCell ref="E141:E142"/>
    <mergeCell ref="F141:F142"/>
    <mergeCell ref="B139:B140"/>
    <mergeCell ref="C139:C140"/>
    <mergeCell ref="D139:D140"/>
    <mergeCell ref="E139:E140"/>
    <mergeCell ref="F139:F140"/>
    <mergeCell ref="G139:G140"/>
    <mergeCell ref="G137:G138"/>
    <mergeCell ref="H137:H138"/>
    <mergeCell ref="J137:J138"/>
    <mergeCell ref="K137:K138"/>
    <mergeCell ref="L137:L138"/>
    <mergeCell ref="M137:M138"/>
    <mergeCell ref="H143:H144"/>
    <mergeCell ref="J143:J144"/>
    <mergeCell ref="K143:K144"/>
    <mergeCell ref="L143:L144"/>
    <mergeCell ref="M143:M144"/>
    <mergeCell ref="B145:B146"/>
    <mergeCell ref="C145:C146"/>
    <mergeCell ref="D145:D146"/>
    <mergeCell ref="E145:E146"/>
    <mergeCell ref="F145:F146"/>
    <mergeCell ref="B143:B144"/>
    <mergeCell ref="C143:C144"/>
    <mergeCell ref="D143:D144"/>
    <mergeCell ref="E143:E144"/>
    <mergeCell ref="F143:F144"/>
    <mergeCell ref="G143:G144"/>
    <mergeCell ref="G141:G142"/>
    <mergeCell ref="H141:H142"/>
    <mergeCell ref="J141:J142"/>
    <mergeCell ref="K141:K142"/>
    <mergeCell ref="L141:L142"/>
    <mergeCell ref="M141:M142"/>
    <mergeCell ref="H147:H148"/>
    <mergeCell ref="J147:J148"/>
    <mergeCell ref="K147:K148"/>
    <mergeCell ref="L147:L148"/>
    <mergeCell ref="M147:M148"/>
    <mergeCell ref="B149:B150"/>
    <mergeCell ref="C149:C150"/>
    <mergeCell ref="D149:D150"/>
    <mergeCell ref="E149:E150"/>
    <mergeCell ref="F149:F150"/>
    <mergeCell ref="B147:B148"/>
    <mergeCell ref="C147:C148"/>
    <mergeCell ref="D147:D148"/>
    <mergeCell ref="E147:E148"/>
    <mergeCell ref="F147:F148"/>
    <mergeCell ref="G147:G148"/>
    <mergeCell ref="G145:G146"/>
    <mergeCell ref="H145:H146"/>
    <mergeCell ref="J145:J146"/>
    <mergeCell ref="K145:K146"/>
    <mergeCell ref="L145:L146"/>
    <mergeCell ref="M145:M146"/>
    <mergeCell ref="H151:H152"/>
    <mergeCell ref="J151:J152"/>
    <mergeCell ref="K151:K152"/>
    <mergeCell ref="L151:L152"/>
    <mergeCell ref="M151:M152"/>
    <mergeCell ref="B153:B154"/>
    <mergeCell ref="C153:C154"/>
    <mergeCell ref="D153:D154"/>
    <mergeCell ref="E153:E154"/>
    <mergeCell ref="F153:F154"/>
    <mergeCell ref="B151:B152"/>
    <mergeCell ref="C151:C152"/>
    <mergeCell ref="D151:D152"/>
    <mergeCell ref="E151:E152"/>
    <mergeCell ref="F151:F152"/>
    <mergeCell ref="G151:G152"/>
    <mergeCell ref="G149:G150"/>
    <mergeCell ref="H149:H150"/>
    <mergeCell ref="J149:J150"/>
    <mergeCell ref="K149:K150"/>
    <mergeCell ref="L149:L150"/>
    <mergeCell ref="M149:M150"/>
    <mergeCell ref="H155:H156"/>
    <mergeCell ref="J155:J156"/>
    <mergeCell ref="K155:K156"/>
    <mergeCell ref="L155:L156"/>
    <mergeCell ref="M155:M156"/>
    <mergeCell ref="B157:B158"/>
    <mergeCell ref="C157:C158"/>
    <mergeCell ref="D157:D158"/>
    <mergeCell ref="E157:E158"/>
    <mergeCell ref="F157:F158"/>
    <mergeCell ref="B155:B156"/>
    <mergeCell ref="C155:C156"/>
    <mergeCell ref="D155:D156"/>
    <mergeCell ref="E155:E156"/>
    <mergeCell ref="F155:F156"/>
    <mergeCell ref="G155:G156"/>
    <mergeCell ref="G153:G154"/>
    <mergeCell ref="H153:H154"/>
    <mergeCell ref="J153:J154"/>
    <mergeCell ref="K153:K154"/>
    <mergeCell ref="L153:L154"/>
    <mergeCell ref="M153:M154"/>
    <mergeCell ref="H159:H160"/>
    <mergeCell ref="J159:J160"/>
    <mergeCell ref="K159:K160"/>
    <mergeCell ref="L159:L160"/>
    <mergeCell ref="M159:M160"/>
    <mergeCell ref="B161:B162"/>
    <mergeCell ref="C161:C162"/>
    <mergeCell ref="D161:D162"/>
    <mergeCell ref="E161:E162"/>
    <mergeCell ref="F161:F162"/>
    <mergeCell ref="B159:B160"/>
    <mergeCell ref="C159:C160"/>
    <mergeCell ref="D159:D160"/>
    <mergeCell ref="E159:E160"/>
    <mergeCell ref="F159:F160"/>
    <mergeCell ref="G159:G160"/>
    <mergeCell ref="G157:G158"/>
    <mergeCell ref="H157:H158"/>
    <mergeCell ref="J157:J158"/>
    <mergeCell ref="K157:K158"/>
    <mergeCell ref="L157:L158"/>
    <mergeCell ref="M157:M158"/>
    <mergeCell ref="H163:H164"/>
    <mergeCell ref="J163:J164"/>
    <mergeCell ref="K163:K164"/>
    <mergeCell ref="L163:L164"/>
    <mergeCell ref="M163:M164"/>
    <mergeCell ref="B165:B166"/>
    <mergeCell ref="C165:C166"/>
    <mergeCell ref="D165:D166"/>
    <mergeCell ref="E165:E166"/>
    <mergeCell ref="F165:F166"/>
    <mergeCell ref="B163:B164"/>
    <mergeCell ref="C163:C164"/>
    <mergeCell ref="D163:D164"/>
    <mergeCell ref="E163:E164"/>
    <mergeCell ref="F163:F164"/>
    <mergeCell ref="G163:G164"/>
    <mergeCell ref="G161:G162"/>
    <mergeCell ref="H161:H162"/>
    <mergeCell ref="J161:J162"/>
    <mergeCell ref="K161:K162"/>
    <mergeCell ref="L161:L162"/>
    <mergeCell ref="M161:M162"/>
    <mergeCell ref="H167:H168"/>
    <mergeCell ref="J167:J168"/>
    <mergeCell ref="K167:K168"/>
    <mergeCell ref="L167:L168"/>
    <mergeCell ref="M167:M168"/>
    <mergeCell ref="B169:B170"/>
    <mergeCell ref="C169:C170"/>
    <mergeCell ref="D169:D170"/>
    <mergeCell ref="E169:E170"/>
    <mergeCell ref="F169:F170"/>
    <mergeCell ref="B167:B168"/>
    <mergeCell ref="C167:C168"/>
    <mergeCell ref="D167:D168"/>
    <mergeCell ref="E167:E168"/>
    <mergeCell ref="F167:F168"/>
    <mergeCell ref="G167:G168"/>
    <mergeCell ref="G165:G166"/>
    <mergeCell ref="H165:H166"/>
    <mergeCell ref="J165:J166"/>
    <mergeCell ref="K165:K166"/>
    <mergeCell ref="L165:L166"/>
    <mergeCell ref="M165:M166"/>
    <mergeCell ref="H171:H172"/>
    <mergeCell ref="J171:J172"/>
    <mergeCell ref="K171:K172"/>
    <mergeCell ref="L171:L172"/>
    <mergeCell ref="M171:M172"/>
    <mergeCell ref="B173:B174"/>
    <mergeCell ref="C173:C174"/>
    <mergeCell ref="D173:D174"/>
    <mergeCell ref="E173:E174"/>
    <mergeCell ref="F173:F174"/>
    <mergeCell ref="B171:B172"/>
    <mergeCell ref="C171:C172"/>
    <mergeCell ref="D171:D172"/>
    <mergeCell ref="E171:E172"/>
    <mergeCell ref="F171:F172"/>
    <mergeCell ref="G171:G172"/>
    <mergeCell ref="G169:G170"/>
    <mergeCell ref="H169:H170"/>
    <mergeCell ref="J169:J170"/>
    <mergeCell ref="K169:K170"/>
    <mergeCell ref="L169:L170"/>
    <mergeCell ref="M169:M170"/>
    <mergeCell ref="H175:H176"/>
    <mergeCell ref="J175:J176"/>
    <mergeCell ref="K175:K176"/>
    <mergeCell ref="L175:L176"/>
    <mergeCell ref="M175:M176"/>
    <mergeCell ref="B177:B178"/>
    <mergeCell ref="C177:C178"/>
    <mergeCell ref="D177:D178"/>
    <mergeCell ref="E177:E178"/>
    <mergeCell ref="F177:F178"/>
    <mergeCell ref="B175:B176"/>
    <mergeCell ref="C175:C176"/>
    <mergeCell ref="D175:D176"/>
    <mergeCell ref="E175:E176"/>
    <mergeCell ref="F175:F176"/>
    <mergeCell ref="G175:G176"/>
    <mergeCell ref="G173:G174"/>
    <mergeCell ref="H173:H174"/>
    <mergeCell ref="J173:J174"/>
    <mergeCell ref="K173:K174"/>
    <mergeCell ref="L173:L174"/>
    <mergeCell ref="M173:M174"/>
    <mergeCell ref="H179:H180"/>
    <mergeCell ref="J179:J180"/>
    <mergeCell ref="K179:K180"/>
    <mergeCell ref="L179:L180"/>
    <mergeCell ref="M179:M180"/>
    <mergeCell ref="B181:B182"/>
    <mergeCell ref="C181:C182"/>
    <mergeCell ref="D181:D182"/>
    <mergeCell ref="E181:E182"/>
    <mergeCell ref="F181:F182"/>
    <mergeCell ref="B179:B180"/>
    <mergeCell ref="C179:C180"/>
    <mergeCell ref="D179:D180"/>
    <mergeCell ref="E179:E180"/>
    <mergeCell ref="F179:F180"/>
    <mergeCell ref="G179:G180"/>
    <mergeCell ref="G177:G178"/>
    <mergeCell ref="H177:H178"/>
    <mergeCell ref="J177:J178"/>
    <mergeCell ref="K177:K178"/>
    <mergeCell ref="L177:L178"/>
    <mergeCell ref="M177:M178"/>
    <mergeCell ref="H183:H184"/>
    <mergeCell ref="J183:J184"/>
    <mergeCell ref="K183:K184"/>
    <mergeCell ref="L183:L184"/>
    <mergeCell ref="M183:M184"/>
    <mergeCell ref="B185:B186"/>
    <mergeCell ref="C185:C186"/>
    <mergeCell ref="D185:D186"/>
    <mergeCell ref="E185:E186"/>
    <mergeCell ref="F185:F186"/>
    <mergeCell ref="B183:B184"/>
    <mergeCell ref="C183:C184"/>
    <mergeCell ref="D183:D184"/>
    <mergeCell ref="E183:E184"/>
    <mergeCell ref="F183:F184"/>
    <mergeCell ref="G183:G184"/>
    <mergeCell ref="G181:G182"/>
    <mergeCell ref="H181:H182"/>
    <mergeCell ref="J181:J182"/>
    <mergeCell ref="K181:K182"/>
    <mergeCell ref="L181:L182"/>
    <mergeCell ref="M181:M182"/>
    <mergeCell ref="H187:H188"/>
    <mergeCell ref="J187:J188"/>
    <mergeCell ref="K187:K188"/>
    <mergeCell ref="L187:L188"/>
    <mergeCell ref="M187:M188"/>
    <mergeCell ref="B189:B190"/>
    <mergeCell ref="C189:C190"/>
    <mergeCell ref="D189:D190"/>
    <mergeCell ref="E189:E190"/>
    <mergeCell ref="F189:F190"/>
    <mergeCell ref="B187:B188"/>
    <mergeCell ref="C187:C188"/>
    <mergeCell ref="D187:D188"/>
    <mergeCell ref="E187:E188"/>
    <mergeCell ref="F187:F188"/>
    <mergeCell ref="G187:G188"/>
    <mergeCell ref="G185:G186"/>
    <mergeCell ref="H185:H186"/>
    <mergeCell ref="J185:J186"/>
    <mergeCell ref="K185:K186"/>
    <mergeCell ref="L185:L186"/>
    <mergeCell ref="M185:M186"/>
    <mergeCell ref="H191:H192"/>
    <mergeCell ref="J191:J192"/>
    <mergeCell ref="K191:K192"/>
    <mergeCell ref="L191:L192"/>
    <mergeCell ref="M191:M192"/>
    <mergeCell ref="B193:B194"/>
    <mergeCell ref="C193:C194"/>
    <mergeCell ref="D193:D194"/>
    <mergeCell ref="E193:E194"/>
    <mergeCell ref="F193:F194"/>
    <mergeCell ref="B191:B192"/>
    <mergeCell ref="C191:C192"/>
    <mergeCell ref="D191:D192"/>
    <mergeCell ref="E191:E192"/>
    <mergeCell ref="F191:F192"/>
    <mergeCell ref="G191:G192"/>
    <mergeCell ref="G189:G190"/>
    <mergeCell ref="H189:H190"/>
    <mergeCell ref="J189:J190"/>
    <mergeCell ref="K189:K190"/>
    <mergeCell ref="L189:L190"/>
    <mergeCell ref="M189:M190"/>
    <mergeCell ref="H195:H196"/>
    <mergeCell ref="J195:J196"/>
    <mergeCell ref="K195:K196"/>
    <mergeCell ref="L195:L196"/>
    <mergeCell ref="M195:M196"/>
    <mergeCell ref="B197:B198"/>
    <mergeCell ref="C197:C198"/>
    <mergeCell ref="D197:D198"/>
    <mergeCell ref="E197:E198"/>
    <mergeCell ref="F197:F198"/>
    <mergeCell ref="B195:B196"/>
    <mergeCell ref="C195:C196"/>
    <mergeCell ref="D195:D196"/>
    <mergeCell ref="E195:E196"/>
    <mergeCell ref="F195:F196"/>
    <mergeCell ref="G195:G196"/>
    <mergeCell ref="G193:G194"/>
    <mergeCell ref="H193:H194"/>
    <mergeCell ref="J193:J194"/>
    <mergeCell ref="K193:K194"/>
    <mergeCell ref="L193:L194"/>
    <mergeCell ref="M193:M194"/>
    <mergeCell ref="H199:H200"/>
    <mergeCell ref="J199:J200"/>
    <mergeCell ref="K199:K200"/>
    <mergeCell ref="L199:L200"/>
    <mergeCell ref="M199:M200"/>
    <mergeCell ref="B201:B202"/>
    <mergeCell ref="C201:C202"/>
    <mergeCell ref="D201:D202"/>
    <mergeCell ref="E201:E202"/>
    <mergeCell ref="F201:F202"/>
    <mergeCell ref="B199:B200"/>
    <mergeCell ref="C199:C200"/>
    <mergeCell ref="D199:D200"/>
    <mergeCell ref="E199:E200"/>
    <mergeCell ref="F199:F200"/>
    <mergeCell ref="G199:G200"/>
    <mergeCell ref="G197:G198"/>
    <mergeCell ref="H197:H198"/>
    <mergeCell ref="J197:J198"/>
    <mergeCell ref="K197:K198"/>
    <mergeCell ref="L197:L198"/>
    <mergeCell ref="M197:M198"/>
    <mergeCell ref="H203:H204"/>
    <mergeCell ref="J203:J204"/>
    <mergeCell ref="K203:K204"/>
    <mergeCell ref="L203:L204"/>
    <mergeCell ref="M203:M204"/>
    <mergeCell ref="B205:B206"/>
    <mergeCell ref="C205:C206"/>
    <mergeCell ref="D205:D206"/>
    <mergeCell ref="E205:E206"/>
    <mergeCell ref="F205:F206"/>
    <mergeCell ref="B203:B204"/>
    <mergeCell ref="C203:C204"/>
    <mergeCell ref="D203:D204"/>
    <mergeCell ref="E203:E204"/>
    <mergeCell ref="F203:F204"/>
    <mergeCell ref="G203:G204"/>
    <mergeCell ref="G201:G202"/>
    <mergeCell ref="H201:H202"/>
    <mergeCell ref="J201:J202"/>
    <mergeCell ref="K201:K202"/>
    <mergeCell ref="L201:L202"/>
    <mergeCell ref="M201:M202"/>
    <mergeCell ref="H207:H208"/>
    <mergeCell ref="J207:J208"/>
    <mergeCell ref="K207:K208"/>
    <mergeCell ref="L207:L208"/>
    <mergeCell ref="M207:M208"/>
    <mergeCell ref="B209:B210"/>
    <mergeCell ref="C209:C210"/>
    <mergeCell ref="D209:D210"/>
    <mergeCell ref="E209:E210"/>
    <mergeCell ref="F209:F210"/>
    <mergeCell ref="B207:B208"/>
    <mergeCell ref="C207:C208"/>
    <mergeCell ref="D207:D208"/>
    <mergeCell ref="E207:E208"/>
    <mergeCell ref="F207:F208"/>
    <mergeCell ref="G207:G208"/>
    <mergeCell ref="G205:G206"/>
    <mergeCell ref="H205:H206"/>
    <mergeCell ref="J205:J206"/>
    <mergeCell ref="K205:K206"/>
    <mergeCell ref="L205:L206"/>
    <mergeCell ref="M205:M206"/>
    <mergeCell ref="H211:H212"/>
    <mergeCell ref="J211:J212"/>
    <mergeCell ref="K211:K212"/>
    <mergeCell ref="L211:L212"/>
    <mergeCell ref="M211:M212"/>
    <mergeCell ref="B213:B214"/>
    <mergeCell ref="C213:C214"/>
    <mergeCell ref="D213:D214"/>
    <mergeCell ref="E213:E214"/>
    <mergeCell ref="F213:F214"/>
    <mergeCell ref="B211:B212"/>
    <mergeCell ref="C211:C212"/>
    <mergeCell ref="D211:D212"/>
    <mergeCell ref="E211:E212"/>
    <mergeCell ref="F211:F212"/>
    <mergeCell ref="G211:G212"/>
    <mergeCell ref="G209:G210"/>
    <mergeCell ref="H209:H210"/>
    <mergeCell ref="J209:J210"/>
    <mergeCell ref="K209:K210"/>
    <mergeCell ref="L209:L210"/>
    <mergeCell ref="M209:M210"/>
    <mergeCell ref="H215:H216"/>
    <mergeCell ref="J215:J216"/>
    <mergeCell ref="K215:K216"/>
    <mergeCell ref="L215:L216"/>
    <mergeCell ref="M215:M216"/>
    <mergeCell ref="B217:B218"/>
    <mergeCell ref="C217:C218"/>
    <mergeCell ref="D217:D218"/>
    <mergeCell ref="E217:E218"/>
    <mergeCell ref="F217:F218"/>
    <mergeCell ref="B215:B216"/>
    <mergeCell ref="C215:C216"/>
    <mergeCell ref="D215:D216"/>
    <mergeCell ref="E215:E216"/>
    <mergeCell ref="F215:F216"/>
    <mergeCell ref="G215:G216"/>
    <mergeCell ref="G213:G214"/>
    <mergeCell ref="H213:H214"/>
    <mergeCell ref="J213:J214"/>
    <mergeCell ref="K213:K214"/>
    <mergeCell ref="L213:L214"/>
    <mergeCell ref="M213:M214"/>
    <mergeCell ref="H219:H220"/>
    <mergeCell ref="J219:J220"/>
    <mergeCell ref="K219:K220"/>
    <mergeCell ref="L219:L220"/>
    <mergeCell ref="M219:M220"/>
    <mergeCell ref="B221:B222"/>
    <mergeCell ref="C221:C222"/>
    <mergeCell ref="D221:D222"/>
    <mergeCell ref="E221:E222"/>
    <mergeCell ref="F221:F222"/>
    <mergeCell ref="B219:B220"/>
    <mergeCell ref="C219:C220"/>
    <mergeCell ref="D219:D220"/>
    <mergeCell ref="E219:E220"/>
    <mergeCell ref="F219:F220"/>
    <mergeCell ref="G219:G220"/>
    <mergeCell ref="G217:G218"/>
    <mergeCell ref="H217:H218"/>
    <mergeCell ref="J217:J218"/>
    <mergeCell ref="K217:K218"/>
    <mergeCell ref="L217:L218"/>
    <mergeCell ref="M217:M218"/>
    <mergeCell ref="H223:H224"/>
    <mergeCell ref="J223:J224"/>
    <mergeCell ref="K223:K224"/>
    <mergeCell ref="L223:L224"/>
    <mergeCell ref="M223:M224"/>
    <mergeCell ref="B225:B226"/>
    <mergeCell ref="C225:C226"/>
    <mergeCell ref="D225:D226"/>
    <mergeCell ref="E225:E226"/>
    <mergeCell ref="F225:F226"/>
    <mergeCell ref="B223:B224"/>
    <mergeCell ref="C223:C224"/>
    <mergeCell ref="D223:D224"/>
    <mergeCell ref="E223:E224"/>
    <mergeCell ref="F223:F224"/>
    <mergeCell ref="G223:G224"/>
    <mergeCell ref="G221:G222"/>
    <mergeCell ref="H221:H222"/>
    <mergeCell ref="J221:J222"/>
    <mergeCell ref="K221:K222"/>
    <mergeCell ref="L221:L222"/>
    <mergeCell ref="M221:M222"/>
    <mergeCell ref="H227:H228"/>
    <mergeCell ref="J227:J228"/>
    <mergeCell ref="K227:K228"/>
    <mergeCell ref="L227:L228"/>
    <mergeCell ref="M227:M228"/>
    <mergeCell ref="B229:B230"/>
    <mergeCell ref="C229:C230"/>
    <mergeCell ref="D229:D230"/>
    <mergeCell ref="E229:E230"/>
    <mergeCell ref="F229:F230"/>
    <mergeCell ref="B227:B228"/>
    <mergeCell ref="C227:C228"/>
    <mergeCell ref="D227:D228"/>
    <mergeCell ref="E227:E228"/>
    <mergeCell ref="F227:F228"/>
    <mergeCell ref="G227:G228"/>
    <mergeCell ref="G225:G226"/>
    <mergeCell ref="H225:H226"/>
    <mergeCell ref="J225:J226"/>
    <mergeCell ref="K225:K226"/>
    <mergeCell ref="L225:L226"/>
    <mergeCell ref="M225:M226"/>
    <mergeCell ref="H231:H232"/>
    <mergeCell ref="J231:J232"/>
    <mergeCell ref="K231:K232"/>
    <mergeCell ref="L231:L232"/>
    <mergeCell ref="M231:M232"/>
    <mergeCell ref="B233:B234"/>
    <mergeCell ref="C233:C234"/>
    <mergeCell ref="D233:D234"/>
    <mergeCell ref="E233:E234"/>
    <mergeCell ref="F233:F234"/>
    <mergeCell ref="B231:B232"/>
    <mergeCell ref="C231:C232"/>
    <mergeCell ref="D231:D232"/>
    <mergeCell ref="E231:E232"/>
    <mergeCell ref="F231:F232"/>
    <mergeCell ref="G231:G232"/>
    <mergeCell ref="G229:G230"/>
    <mergeCell ref="H229:H230"/>
    <mergeCell ref="J229:J230"/>
    <mergeCell ref="K229:K230"/>
    <mergeCell ref="L229:L230"/>
    <mergeCell ref="M229:M230"/>
    <mergeCell ref="H235:H236"/>
    <mergeCell ref="J235:J236"/>
    <mergeCell ref="K235:K236"/>
    <mergeCell ref="L235:L236"/>
    <mergeCell ref="M235:M236"/>
    <mergeCell ref="B237:B238"/>
    <mergeCell ref="C237:C238"/>
    <mergeCell ref="D237:D238"/>
    <mergeCell ref="E237:E238"/>
    <mergeCell ref="F237:F238"/>
    <mergeCell ref="B235:B236"/>
    <mergeCell ref="C235:C236"/>
    <mergeCell ref="D235:D236"/>
    <mergeCell ref="E235:E236"/>
    <mergeCell ref="F235:F236"/>
    <mergeCell ref="G235:G236"/>
    <mergeCell ref="G233:G234"/>
    <mergeCell ref="H233:H234"/>
    <mergeCell ref="J233:J234"/>
    <mergeCell ref="K233:K234"/>
    <mergeCell ref="L233:L234"/>
    <mergeCell ref="M233:M234"/>
    <mergeCell ref="H239:H240"/>
    <mergeCell ref="J239:J240"/>
    <mergeCell ref="K239:K240"/>
    <mergeCell ref="L239:L240"/>
    <mergeCell ref="M239:M240"/>
    <mergeCell ref="B241:B242"/>
    <mergeCell ref="C241:C242"/>
    <mergeCell ref="D241:D242"/>
    <mergeCell ref="E241:E242"/>
    <mergeCell ref="F241:F242"/>
    <mergeCell ref="B239:B240"/>
    <mergeCell ref="C239:C240"/>
    <mergeCell ref="D239:D240"/>
    <mergeCell ref="E239:E240"/>
    <mergeCell ref="F239:F240"/>
    <mergeCell ref="G239:G240"/>
    <mergeCell ref="G237:G238"/>
    <mergeCell ref="H237:H238"/>
    <mergeCell ref="J237:J238"/>
    <mergeCell ref="K237:K238"/>
    <mergeCell ref="L237:L238"/>
    <mergeCell ref="M237:M238"/>
    <mergeCell ref="H243:H244"/>
    <mergeCell ref="J243:J244"/>
    <mergeCell ref="K243:K244"/>
    <mergeCell ref="L243:L244"/>
    <mergeCell ref="M243:M244"/>
    <mergeCell ref="B245:B246"/>
    <mergeCell ref="C245:C246"/>
    <mergeCell ref="D245:D246"/>
    <mergeCell ref="E245:E246"/>
    <mergeCell ref="F245:F246"/>
    <mergeCell ref="B243:B244"/>
    <mergeCell ref="C243:C244"/>
    <mergeCell ref="D243:D244"/>
    <mergeCell ref="E243:E244"/>
    <mergeCell ref="F243:F244"/>
    <mergeCell ref="G243:G244"/>
    <mergeCell ref="G241:G242"/>
    <mergeCell ref="H241:H242"/>
    <mergeCell ref="J241:J242"/>
    <mergeCell ref="K241:K242"/>
    <mergeCell ref="L241:L242"/>
    <mergeCell ref="M241:M242"/>
    <mergeCell ref="H247:H248"/>
    <mergeCell ref="J247:J248"/>
    <mergeCell ref="K247:K248"/>
    <mergeCell ref="L247:L248"/>
    <mergeCell ref="M247:M248"/>
    <mergeCell ref="B249:B250"/>
    <mergeCell ref="C249:C250"/>
    <mergeCell ref="D249:D250"/>
    <mergeCell ref="E249:E250"/>
    <mergeCell ref="F249:F250"/>
    <mergeCell ref="B247:B248"/>
    <mergeCell ref="C247:C248"/>
    <mergeCell ref="D247:D248"/>
    <mergeCell ref="E247:E248"/>
    <mergeCell ref="F247:F248"/>
    <mergeCell ref="G247:G248"/>
    <mergeCell ref="G245:G246"/>
    <mergeCell ref="H245:H246"/>
    <mergeCell ref="J245:J246"/>
    <mergeCell ref="K245:K246"/>
    <mergeCell ref="L245:L246"/>
    <mergeCell ref="M245:M246"/>
    <mergeCell ref="H251:H252"/>
    <mergeCell ref="J251:J252"/>
    <mergeCell ref="K251:K252"/>
    <mergeCell ref="L251:L252"/>
    <mergeCell ref="M251:M252"/>
    <mergeCell ref="B253:B254"/>
    <mergeCell ref="C253:C254"/>
    <mergeCell ref="D253:D254"/>
    <mergeCell ref="E253:E254"/>
    <mergeCell ref="F253:F254"/>
    <mergeCell ref="B251:B252"/>
    <mergeCell ref="C251:C252"/>
    <mergeCell ref="D251:D252"/>
    <mergeCell ref="E251:E252"/>
    <mergeCell ref="F251:F252"/>
    <mergeCell ref="G251:G252"/>
    <mergeCell ref="G249:G250"/>
    <mergeCell ref="H249:H250"/>
    <mergeCell ref="J249:J250"/>
    <mergeCell ref="K249:K250"/>
    <mergeCell ref="L249:L250"/>
    <mergeCell ref="M249:M250"/>
    <mergeCell ref="H255:H256"/>
    <mergeCell ref="J255:J256"/>
    <mergeCell ref="K255:K256"/>
    <mergeCell ref="L255:L256"/>
    <mergeCell ref="M255:M256"/>
    <mergeCell ref="B257:B258"/>
    <mergeCell ref="C257:C258"/>
    <mergeCell ref="D257:D258"/>
    <mergeCell ref="E257:E258"/>
    <mergeCell ref="F257:F258"/>
    <mergeCell ref="B255:B256"/>
    <mergeCell ref="C255:C256"/>
    <mergeCell ref="D255:D256"/>
    <mergeCell ref="E255:E256"/>
    <mergeCell ref="F255:F256"/>
    <mergeCell ref="G255:G256"/>
    <mergeCell ref="G253:G254"/>
    <mergeCell ref="H253:H254"/>
    <mergeCell ref="J253:J254"/>
    <mergeCell ref="K253:K254"/>
    <mergeCell ref="L253:L254"/>
    <mergeCell ref="M253:M254"/>
    <mergeCell ref="H259:H260"/>
    <mergeCell ref="J259:J260"/>
    <mergeCell ref="K259:K260"/>
    <mergeCell ref="L259:L260"/>
    <mergeCell ref="M259:M260"/>
    <mergeCell ref="B261:B262"/>
    <mergeCell ref="C261:C262"/>
    <mergeCell ref="D261:D262"/>
    <mergeCell ref="E261:E262"/>
    <mergeCell ref="F261:F262"/>
    <mergeCell ref="B259:B260"/>
    <mergeCell ref="C259:C260"/>
    <mergeCell ref="D259:D260"/>
    <mergeCell ref="E259:E260"/>
    <mergeCell ref="F259:F260"/>
    <mergeCell ref="G259:G260"/>
    <mergeCell ref="G257:G258"/>
    <mergeCell ref="H257:H258"/>
    <mergeCell ref="J257:J258"/>
    <mergeCell ref="K257:K258"/>
    <mergeCell ref="L257:L258"/>
    <mergeCell ref="M257:M258"/>
    <mergeCell ref="H263:H264"/>
    <mergeCell ref="J263:J264"/>
    <mergeCell ref="K263:K264"/>
    <mergeCell ref="L263:L264"/>
    <mergeCell ref="M263:M264"/>
    <mergeCell ref="B265:B266"/>
    <mergeCell ref="C265:C266"/>
    <mergeCell ref="D265:D266"/>
    <mergeCell ref="E265:E266"/>
    <mergeCell ref="F265:F266"/>
    <mergeCell ref="B263:B264"/>
    <mergeCell ref="C263:C264"/>
    <mergeCell ref="D263:D264"/>
    <mergeCell ref="E263:E264"/>
    <mergeCell ref="F263:F264"/>
    <mergeCell ref="G263:G264"/>
    <mergeCell ref="G261:G262"/>
    <mergeCell ref="H261:H262"/>
    <mergeCell ref="J261:J262"/>
    <mergeCell ref="K261:K262"/>
    <mergeCell ref="L261:L262"/>
    <mergeCell ref="M261:M262"/>
    <mergeCell ref="H267:H268"/>
    <mergeCell ref="J267:J268"/>
    <mergeCell ref="K267:K268"/>
    <mergeCell ref="L267:L268"/>
    <mergeCell ref="M267:M268"/>
    <mergeCell ref="B269:B270"/>
    <mergeCell ref="C269:C270"/>
    <mergeCell ref="D269:D270"/>
    <mergeCell ref="E269:E270"/>
    <mergeCell ref="F269:F270"/>
    <mergeCell ref="B267:B268"/>
    <mergeCell ref="C267:C268"/>
    <mergeCell ref="D267:D268"/>
    <mergeCell ref="E267:E268"/>
    <mergeCell ref="F267:F268"/>
    <mergeCell ref="G267:G268"/>
    <mergeCell ref="G265:G266"/>
    <mergeCell ref="H265:H266"/>
    <mergeCell ref="J265:J266"/>
    <mergeCell ref="K265:K266"/>
    <mergeCell ref="L265:L266"/>
    <mergeCell ref="M265:M266"/>
    <mergeCell ref="H271:H272"/>
    <mergeCell ref="J271:J272"/>
    <mergeCell ref="K271:K272"/>
    <mergeCell ref="L271:L272"/>
    <mergeCell ref="M271:M272"/>
    <mergeCell ref="B273:B274"/>
    <mergeCell ref="C273:C274"/>
    <mergeCell ref="D273:D274"/>
    <mergeCell ref="E273:E274"/>
    <mergeCell ref="F273:F274"/>
    <mergeCell ref="B271:B272"/>
    <mergeCell ref="C271:C272"/>
    <mergeCell ref="D271:D272"/>
    <mergeCell ref="E271:E272"/>
    <mergeCell ref="F271:F272"/>
    <mergeCell ref="G271:G272"/>
    <mergeCell ref="G269:G270"/>
    <mergeCell ref="H269:H270"/>
    <mergeCell ref="J269:J270"/>
    <mergeCell ref="K269:K270"/>
    <mergeCell ref="L269:L270"/>
    <mergeCell ref="M269:M270"/>
    <mergeCell ref="H275:H276"/>
    <mergeCell ref="J275:J276"/>
    <mergeCell ref="K275:K276"/>
    <mergeCell ref="L275:L276"/>
    <mergeCell ref="M275:M276"/>
    <mergeCell ref="B277:B278"/>
    <mergeCell ref="C277:C278"/>
    <mergeCell ref="D277:D278"/>
    <mergeCell ref="E277:E278"/>
    <mergeCell ref="F277:F278"/>
    <mergeCell ref="B275:B276"/>
    <mergeCell ref="C275:C276"/>
    <mergeCell ref="D275:D276"/>
    <mergeCell ref="E275:E276"/>
    <mergeCell ref="F275:F276"/>
    <mergeCell ref="G275:G276"/>
    <mergeCell ref="G273:G274"/>
    <mergeCell ref="H273:H274"/>
    <mergeCell ref="J273:J274"/>
    <mergeCell ref="K273:K274"/>
    <mergeCell ref="L273:L274"/>
    <mergeCell ref="M273:M274"/>
    <mergeCell ref="H279:H280"/>
    <mergeCell ref="J279:J280"/>
    <mergeCell ref="K279:K280"/>
    <mergeCell ref="L279:L280"/>
    <mergeCell ref="M279:M280"/>
    <mergeCell ref="B281:B282"/>
    <mergeCell ref="C281:C282"/>
    <mergeCell ref="D281:D282"/>
    <mergeCell ref="E281:E282"/>
    <mergeCell ref="F281:F282"/>
    <mergeCell ref="B279:B280"/>
    <mergeCell ref="C279:C280"/>
    <mergeCell ref="D279:D280"/>
    <mergeCell ref="E279:E280"/>
    <mergeCell ref="F279:F280"/>
    <mergeCell ref="G279:G280"/>
    <mergeCell ref="G277:G278"/>
    <mergeCell ref="H277:H278"/>
    <mergeCell ref="J277:J278"/>
    <mergeCell ref="K277:K278"/>
    <mergeCell ref="L277:L278"/>
    <mergeCell ref="M277:M278"/>
    <mergeCell ref="H283:H284"/>
    <mergeCell ref="J283:J284"/>
    <mergeCell ref="K283:K284"/>
    <mergeCell ref="L283:L284"/>
    <mergeCell ref="M283:M284"/>
    <mergeCell ref="B285:B286"/>
    <mergeCell ref="C285:C286"/>
    <mergeCell ref="D285:D286"/>
    <mergeCell ref="E285:E286"/>
    <mergeCell ref="F285:F286"/>
    <mergeCell ref="B283:B284"/>
    <mergeCell ref="C283:C284"/>
    <mergeCell ref="D283:D284"/>
    <mergeCell ref="E283:E284"/>
    <mergeCell ref="F283:F284"/>
    <mergeCell ref="G283:G284"/>
    <mergeCell ref="G281:G282"/>
    <mergeCell ref="H281:H282"/>
    <mergeCell ref="J281:J282"/>
    <mergeCell ref="K281:K282"/>
    <mergeCell ref="L281:L282"/>
    <mergeCell ref="M281:M282"/>
    <mergeCell ref="H287:H288"/>
    <mergeCell ref="J287:J288"/>
    <mergeCell ref="K287:K288"/>
    <mergeCell ref="L287:L288"/>
    <mergeCell ref="M287:M288"/>
    <mergeCell ref="B289:B290"/>
    <mergeCell ref="C289:C290"/>
    <mergeCell ref="D289:D290"/>
    <mergeCell ref="E289:E290"/>
    <mergeCell ref="F289:F290"/>
    <mergeCell ref="B287:B288"/>
    <mergeCell ref="C287:C288"/>
    <mergeCell ref="D287:D288"/>
    <mergeCell ref="E287:E288"/>
    <mergeCell ref="F287:F288"/>
    <mergeCell ref="G287:G288"/>
    <mergeCell ref="G285:G286"/>
    <mergeCell ref="H285:H286"/>
    <mergeCell ref="J285:J286"/>
    <mergeCell ref="K285:K286"/>
    <mergeCell ref="L285:L286"/>
    <mergeCell ref="M285:M286"/>
    <mergeCell ref="H291:H292"/>
    <mergeCell ref="J291:J292"/>
    <mergeCell ref="K291:K292"/>
    <mergeCell ref="L291:L292"/>
    <mergeCell ref="M291:M292"/>
    <mergeCell ref="B293:B294"/>
    <mergeCell ref="C293:C294"/>
    <mergeCell ref="D293:D294"/>
    <mergeCell ref="E293:E294"/>
    <mergeCell ref="F293:F294"/>
    <mergeCell ref="B291:B292"/>
    <mergeCell ref="C291:C292"/>
    <mergeCell ref="D291:D292"/>
    <mergeCell ref="E291:E292"/>
    <mergeCell ref="F291:F292"/>
    <mergeCell ref="G291:G292"/>
    <mergeCell ref="G289:G290"/>
    <mergeCell ref="H289:H290"/>
    <mergeCell ref="J289:J290"/>
    <mergeCell ref="K289:K290"/>
    <mergeCell ref="L289:L290"/>
    <mergeCell ref="M289:M290"/>
    <mergeCell ref="H295:H296"/>
    <mergeCell ref="J295:J296"/>
    <mergeCell ref="K295:K296"/>
    <mergeCell ref="L295:L296"/>
    <mergeCell ref="M295:M296"/>
    <mergeCell ref="B297:B298"/>
    <mergeCell ref="C297:C298"/>
    <mergeCell ref="D297:D298"/>
    <mergeCell ref="E297:E298"/>
    <mergeCell ref="F297:F298"/>
    <mergeCell ref="B295:B296"/>
    <mergeCell ref="C295:C296"/>
    <mergeCell ref="D295:D296"/>
    <mergeCell ref="E295:E296"/>
    <mergeCell ref="F295:F296"/>
    <mergeCell ref="G295:G296"/>
    <mergeCell ref="G293:G294"/>
    <mergeCell ref="H293:H294"/>
    <mergeCell ref="J293:J294"/>
    <mergeCell ref="K293:K294"/>
    <mergeCell ref="L293:L294"/>
    <mergeCell ref="M293:M294"/>
    <mergeCell ref="H299:H300"/>
    <mergeCell ref="J299:J300"/>
    <mergeCell ref="K299:K300"/>
    <mergeCell ref="L299:L300"/>
    <mergeCell ref="M299:M300"/>
    <mergeCell ref="B301:B302"/>
    <mergeCell ref="C301:C302"/>
    <mergeCell ref="D301:D302"/>
    <mergeCell ref="E301:E302"/>
    <mergeCell ref="F301:F302"/>
    <mergeCell ref="B299:B300"/>
    <mergeCell ref="C299:C300"/>
    <mergeCell ref="D299:D300"/>
    <mergeCell ref="E299:E300"/>
    <mergeCell ref="F299:F300"/>
    <mergeCell ref="G299:G300"/>
    <mergeCell ref="G297:G298"/>
    <mergeCell ref="H297:H298"/>
    <mergeCell ref="J297:J298"/>
    <mergeCell ref="K297:K298"/>
    <mergeCell ref="L297:L298"/>
    <mergeCell ref="M297:M298"/>
    <mergeCell ref="H303:H304"/>
    <mergeCell ref="J303:J304"/>
    <mergeCell ref="K303:K304"/>
    <mergeCell ref="L303:L304"/>
    <mergeCell ref="M303:M304"/>
    <mergeCell ref="B305:B306"/>
    <mergeCell ref="C305:C306"/>
    <mergeCell ref="D305:D306"/>
    <mergeCell ref="E305:E306"/>
    <mergeCell ref="F305:F306"/>
    <mergeCell ref="B303:B304"/>
    <mergeCell ref="C303:C304"/>
    <mergeCell ref="D303:D304"/>
    <mergeCell ref="E303:E304"/>
    <mergeCell ref="F303:F304"/>
    <mergeCell ref="G303:G304"/>
    <mergeCell ref="G301:G302"/>
    <mergeCell ref="H301:H302"/>
    <mergeCell ref="J301:J302"/>
    <mergeCell ref="K301:K302"/>
    <mergeCell ref="L301:L302"/>
    <mergeCell ref="M301:M302"/>
    <mergeCell ref="H307:H308"/>
    <mergeCell ref="J307:J308"/>
    <mergeCell ref="K307:K308"/>
    <mergeCell ref="L307:L308"/>
    <mergeCell ref="M307:M308"/>
    <mergeCell ref="B309:B310"/>
    <mergeCell ref="C309:C310"/>
    <mergeCell ref="D309:D310"/>
    <mergeCell ref="E309:E310"/>
    <mergeCell ref="F309:F310"/>
    <mergeCell ref="B307:B308"/>
    <mergeCell ref="C307:C308"/>
    <mergeCell ref="D307:D308"/>
    <mergeCell ref="E307:E308"/>
    <mergeCell ref="F307:F308"/>
    <mergeCell ref="G307:G308"/>
    <mergeCell ref="G305:G306"/>
    <mergeCell ref="H305:H306"/>
    <mergeCell ref="J305:J306"/>
    <mergeCell ref="K305:K306"/>
    <mergeCell ref="L305:L306"/>
    <mergeCell ref="M305:M306"/>
    <mergeCell ref="H311:H312"/>
    <mergeCell ref="J311:J312"/>
    <mergeCell ref="K311:K312"/>
    <mergeCell ref="L311:L312"/>
    <mergeCell ref="M311:M312"/>
    <mergeCell ref="B313:B314"/>
    <mergeCell ref="C313:C314"/>
    <mergeCell ref="D313:D314"/>
    <mergeCell ref="E313:E314"/>
    <mergeCell ref="F313:F314"/>
    <mergeCell ref="B311:B312"/>
    <mergeCell ref="C311:C312"/>
    <mergeCell ref="D311:D312"/>
    <mergeCell ref="E311:E312"/>
    <mergeCell ref="F311:F312"/>
    <mergeCell ref="G311:G312"/>
    <mergeCell ref="G309:G310"/>
    <mergeCell ref="H309:H310"/>
    <mergeCell ref="J309:J310"/>
    <mergeCell ref="K309:K310"/>
    <mergeCell ref="L309:L310"/>
    <mergeCell ref="M309:M310"/>
    <mergeCell ref="H315:H316"/>
    <mergeCell ref="J315:J316"/>
    <mergeCell ref="K315:K316"/>
    <mergeCell ref="L315:L316"/>
    <mergeCell ref="M315:M316"/>
    <mergeCell ref="B317:B318"/>
    <mergeCell ref="C317:C318"/>
    <mergeCell ref="D317:D318"/>
    <mergeCell ref="E317:E318"/>
    <mergeCell ref="F317:F318"/>
    <mergeCell ref="B315:B316"/>
    <mergeCell ref="C315:C316"/>
    <mergeCell ref="D315:D316"/>
    <mergeCell ref="E315:E316"/>
    <mergeCell ref="F315:F316"/>
    <mergeCell ref="G315:G316"/>
    <mergeCell ref="G313:G314"/>
    <mergeCell ref="H313:H314"/>
    <mergeCell ref="J313:J314"/>
    <mergeCell ref="K313:K314"/>
    <mergeCell ref="L313:L314"/>
    <mergeCell ref="M313:M314"/>
    <mergeCell ref="H319:H320"/>
    <mergeCell ref="J319:J320"/>
    <mergeCell ref="K319:K320"/>
    <mergeCell ref="L319:L320"/>
    <mergeCell ref="M319:M320"/>
    <mergeCell ref="B321:B322"/>
    <mergeCell ref="C321:C322"/>
    <mergeCell ref="D321:D322"/>
    <mergeCell ref="E321:E322"/>
    <mergeCell ref="F321:F322"/>
    <mergeCell ref="B319:B320"/>
    <mergeCell ref="C319:C320"/>
    <mergeCell ref="D319:D320"/>
    <mergeCell ref="E319:E320"/>
    <mergeCell ref="F319:F320"/>
    <mergeCell ref="G319:G320"/>
    <mergeCell ref="G317:G318"/>
    <mergeCell ref="H317:H318"/>
    <mergeCell ref="J317:J318"/>
    <mergeCell ref="K317:K318"/>
    <mergeCell ref="L317:L318"/>
    <mergeCell ref="M317:M318"/>
    <mergeCell ref="H323:H324"/>
    <mergeCell ref="J323:J324"/>
    <mergeCell ref="K323:K324"/>
    <mergeCell ref="L323:L324"/>
    <mergeCell ref="M323:M324"/>
    <mergeCell ref="B325:B326"/>
    <mergeCell ref="C325:C326"/>
    <mergeCell ref="D325:D326"/>
    <mergeCell ref="E325:E326"/>
    <mergeCell ref="F325:F326"/>
    <mergeCell ref="B323:B324"/>
    <mergeCell ref="C323:C324"/>
    <mergeCell ref="D323:D324"/>
    <mergeCell ref="E323:E324"/>
    <mergeCell ref="F323:F324"/>
    <mergeCell ref="G323:G324"/>
    <mergeCell ref="G321:G322"/>
    <mergeCell ref="H321:H322"/>
    <mergeCell ref="J321:J322"/>
    <mergeCell ref="K321:K322"/>
    <mergeCell ref="L321:L322"/>
    <mergeCell ref="M321:M322"/>
    <mergeCell ref="H327:H328"/>
    <mergeCell ref="J327:J328"/>
    <mergeCell ref="K327:K328"/>
    <mergeCell ref="L327:L328"/>
    <mergeCell ref="M327:M328"/>
    <mergeCell ref="B329:B330"/>
    <mergeCell ref="C329:C330"/>
    <mergeCell ref="D329:D330"/>
    <mergeCell ref="E329:E330"/>
    <mergeCell ref="F329:F330"/>
    <mergeCell ref="B327:B328"/>
    <mergeCell ref="C327:C328"/>
    <mergeCell ref="D327:D328"/>
    <mergeCell ref="E327:E328"/>
    <mergeCell ref="F327:F328"/>
    <mergeCell ref="G327:G328"/>
    <mergeCell ref="G325:G326"/>
    <mergeCell ref="H325:H326"/>
    <mergeCell ref="J325:J326"/>
    <mergeCell ref="K325:K326"/>
    <mergeCell ref="L325:L326"/>
    <mergeCell ref="M325:M326"/>
    <mergeCell ref="H331:H332"/>
    <mergeCell ref="J331:J332"/>
    <mergeCell ref="K331:K332"/>
    <mergeCell ref="L331:L332"/>
    <mergeCell ref="M331:M332"/>
    <mergeCell ref="B333:B334"/>
    <mergeCell ref="C333:C334"/>
    <mergeCell ref="D333:D334"/>
    <mergeCell ref="E333:E334"/>
    <mergeCell ref="F333:F334"/>
    <mergeCell ref="B331:B332"/>
    <mergeCell ref="C331:C332"/>
    <mergeCell ref="D331:D332"/>
    <mergeCell ref="E331:E332"/>
    <mergeCell ref="F331:F332"/>
    <mergeCell ref="G331:G332"/>
    <mergeCell ref="G329:G330"/>
    <mergeCell ref="H329:H330"/>
    <mergeCell ref="J329:J330"/>
    <mergeCell ref="K329:K330"/>
    <mergeCell ref="L329:L330"/>
    <mergeCell ref="M329:M330"/>
    <mergeCell ref="H335:H336"/>
    <mergeCell ref="J335:J336"/>
    <mergeCell ref="K335:K336"/>
    <mergeCell ref="L335:L336"/>
    <mergeCell ref="M335:M336"/>
    <mergeCell ref="B337:B338"/>
    <mergeCell ref="C337:C338"/>
    <mergeCell ref="D337:D338"/>
    <mergeCell ref="E337:E338"/>
    <mergeCell ref="F337:F338"/>
    <mergeCell ref="B335:B336"/>
    <mergeCell ref="C335:C336"/>
    <mergeCell ref="D335:D336"/>
    <mergeCell ref="E335:E336"/>
    <mergeCell ref="F335:F336"/>
    <mergeCell ref="G335:G336"/>
    <mergeCell ref="G333:G334"/>
    <mergeCell ref="H333:H334"/>
    <mergeCell ref="J333:J334"/>
    <mergeCell ref="K333:K334"/>
    <mergeCell ref="L333:L334"/>
    <mergeCell ref="M333:M334"/>
    <mergeCell ref="H339:H340"/>
    <mergeCell ref="J339:J340"/>
    <mergeCell ref="K339:K340"/>
    <mergeCell ref="L339:L340"/>
    <mergeCell ref="M339:M340"/>
    <mergeCell ref="B341:B342"/>
    <mergeCell ref="C341:C342"/>
    <mergeCell ref="D341:D342"/>
    <mergeCell ref="E341:E342"/>
    <mergeCell ref="F341:F342"/>
    <mergeCell ref="B339:B340"/>
    <mergeCell ref="C339:C340"/>
    <mergeCell ref="D339:D340"/>
    <mergeCell ref="E339:E340"/>
    <mergeCell ref="F339:F340"/>
    <mergeCell ref="G339:G340"/>
    <mergeCell ref="G337:G338"/>
    <mergeCell ref="H337:H338"/>
    <mergeCell ref="J337:J338"/>
    <mergeCell ref="K337:K338"/>
    <mergeCell ref="L337:L338"/>
    <mergeCell ref="M337:M338"/>
    <mergeCell ref="H343:H344"/>
    <mergeCell ref="J343:J344"/>
    <mergeCell ref="K343:K344"/>
    <mergeCell ref="L343:L344"/>
    <mergeCell ref="M343:M344"/>
    <mergeCell ref="B345:B346"/>
    <mergeCell ref="C345:C346"/>
    <mergeCell ref="D345:D346"/>
    <mergeCell ref="E345:E346"/>
    <mergeCell ref="F345:F346"/>
    <mergeCell ref="B343:B344"/>
    <mergeCell ref="C343:C344"/>
    <mergeCell ref="D343:D344"/>
    <mergeCell ref="E343:E344"/>
    <mergeCell ref="F343:F344"/>
    <mergeCell ref="G343:G344"/>
    <mergeCell ref="G341:G342"/>
    <mergeCell ref="H341:H342"/>
    <mergeCell ref="J341:J342"/>
    <mergeCell ref="K341:K342"/>
    <mergeCell ref="L341:L342"/>
    <mergeCell ref="M341:M342"/>
    <mergeCell ref="H347:H348"/>
    <mergeCell ref="J347:J348"/>
    <mergeCell ref="K347:K348"/>
    <mergeCell ref="L347:L348"/>
    <mergeCell ref="M347:M348"/>
    <mergeCell ref="B349:B350"/>
    <mergeCell ref="C349:C350"/>
    <mergeCell ref="D349:D350"/>
    <mergeCell ref="E349:E350"/>
    <mergeCell ref="F349:F350"/>
    <mergeCell ref="B347:B348"/>
    <mergeCell ref="C347:C348"/>
    <mergeCell ref="D347:D348"/>
    <mergeCell ref="E347:E348"/>
    <mergeCell ref="F347:F348"/>
    <mergeCell ref="G347:G348"/>
    <mergeCell ref="G345:G346"/>
    <mergeCell ref="H345:H346"/>
    <mergeCell ref="J345:J346"/>
    <mergeCell ref="K345:K346"/>
    <mergeCell ref="L345:L346"/>
    <mergeCell ref="M345:M346"/>
    <mergeCell ref="H351:H352"/>
    <mergeCell ref="J351:J352"/>
    <mergeCell ref="K351:K352"/>
    <mergeCell ref="L351:L352"/>
    <mergeCell ref="M351:M352"/>
    <mergeCell ref="B353:B354"/>
    <mergeCell ref="C353:C354"/>
    <mergeCell ref="D353:D354"/>
    <mergeCell ref="E353:E354"/>
    <mergeCell ref="F353:F354"/>
    <mergeCell ref="B351:B352"/>
    <mergeCell ref="C351:C352"/>
    <mergeCell ref="D351:D352"/>
    <mergeCell ref="E351:E352"/>
    <mergeCell ref="F351:F352"/>
    <mergeCell ref="G351:G352"/>
    <mergeCell ref="G349:G350"/>
    <mergeCell ref="H349:H350"/>
    <mergeCell ref="J349:J350"/>
    <mergeCell ref="K349:K350"/>
    <mergeCell ref="L349:L350"/>
    <mergeCell ref="M349:M350"/>
    <mergeCell ref="H355:H356"/>
    <mergeCell ref="J355:J356"/>
    <mergeCell ref="K355:K356"/>
    <mergeCell ref="L355:L356"/>
    <mergeCell ref="M355:M356"/>
    <mergeCell ref="B357:B358"/>
    <mergeCell ref="C357:C358"/>
    <mergeCell ref="D357:D358"/>
    <mergeCell ref="E357:E358"/>
    <mergeCell ref="F357:F358"/>
    <mergeCell ref="B355:B356"/>
    <mergeCell ref="C355:C356"/>
    <mergeCell ref="D355:D356"/>
    <mergeCell ref="E355:E356"/>
    <mergeCell ref="F355:F356"/>
    <mergeCell ref="G355:G356"/>
    <mergeCell ref="G353:G354"/>
    <mergeCell ref="H353:H354"/>
    <mergeCell ref="J353:J354"/>
    <mergeCell ref="K353:K354"/>
    <mergeCell ref="L353:L354"/>
    <mergeCell ref="M353:M354"/>
    <mergeCell ref="H359:H360"/>
    <mergeCell ref="J359:J360"/>
    <mergeCell ref="K359:K360"/>
    <mergeCell ref="L359:L360"/>
    <mergeCell ref="M359:M360"/>
    <mergeCell ref="B361:B362"/>
    <mergeCell ref="C361:C362"/>
    <mergeCell ref="D361:D362"/>
    <mergeCell ref="E361:E362"/>
    <mergeCell ref="F361:F362"/>
    <mergeCell ref="B359:B360"/>
    <mergeCell ref="C359:C360"/>
    <mergeCell ref="D359:D360"/>
    <mergeCell ref="E359:E360"/>
    <mergeCell ref="F359:F360"/>
    <mergeCell ref="G359:G360"/>
    <mergeCell ref="G357:G358"/>
    <mergeCell ref="H357:H358"/>
    <mergeCell ref="J357:J358"/>
    <mergeCell ref="K357:K358"/>
    <mergeCell ref="L357:L358"/>
    <mergeCell ref="M357:M358"/>
    <mergeCell ref="H363:H364"/>
    <mergeCell ref="J363:J364"/>
    <mergeCell ref="K363:K364"/>
    <mergeCell ref="L363:L364"/>
    <mergeCell ref="M363:M364"/>
    <mergeCell ref="B365:B366"/>
    <mergeCell ref="C365:C366"/>
    <mergeCell ref="D365:D366"/>
    <mergeCell ref="E365:E366"/>
    <mergeCell ref="F365:F366"/>
    <mergeCell ref="B363:B364"/>
    <mergeCell ref="C363:C364"/>
    <mergeCell ref="D363:D364"/>
    <mergeCell ref="E363:E364"/>
    <mergeCell ref="F363:F364"/>
    <mergeCell ref="G363:G364"/>
    <mergeCell ref="G361:G362"/>
    <mergeCell ref="H361:H362"/>
    <mergeCell ref="J361:J362"/>
    <mergeCell ref="K361:K362"/>
    <mergeCell ref="L361:L362"/>
    <mergeCell ref="M361:M362"/>
    <mergeCell ref="H367:H368"/>
    <mergeCell ref="J367:J368"/>
    <mergeCell ref="K367:K368"/>
    <mergeCell ref="L367:L368"/>
    <mergeCell ref="M367:M368"/>
    <mergeCell ref="B369:B370"/>
    <mergeCell ref="C369:C370"/>
    <mergeCell ref="D369:D370"/>
    <mergeCell ref="E369:E370"/>
    <mergeCell ref="F369:F370"/>
    <mergeCell ref="B367:B368"/>
    <mergeCell ref="C367:C368"/>
    <mergeCell ref="D367:D368"/>
    <mergeCell ref="E367:E368"/>
    <mergeCell ref="F367:F368"/>
    <mergeCell ref="G367:G368"/>
    <mergeCell ref="G365:G366"/>
    <mergeCell ref="H365:H366"/>
    <mergeCell ref="J365:J366"/>
    <mergeCell ref="K365:K366"/>
    <mergeCell ref="L365:L366"/>
    <mergeCell ref="M365:M366"/>
    <mergeCell ref="H371:H372"/>
    <mergeCell ref="J371:J372"/>
    <mergeCell ref="K371:K372"/>
    <mergeCell ref="L371:L372"/>
    <mergeCell ref="M371:M372"/>
    <mergeCell ref="B373:B374"/>
    <mergeCell ref="C373:C374"/>
    <mergeCell ref="D373:D374"/>
    <mergeCell ref="E373:E374"/>
    <mergeCell ref="F373:F374"/>
    <mergeCell ref="B371:B372"/>
    <mergeCell ref="C371:C372"/>
    <mergeCell ref="D371:D372"/>
    <mergeCell ref="E371:E372"/>
    <mergeCell ref="F371:F372"/>
    <mergeCell ref="G371:G372"/>
    <mergeCell ref="G369:G370"/>
    <mergeCell ref="H369:H370"/>
    <mergeCell ref="J369:J370"/>
    <mergeCell ref="K369:K370"/>
    <mergeCell ref="L369:L370"/>
    <mergeCell ref="M369:M370"/>
    <mergeCell ref="H375:H376"/>
    <mergeCell ref="J375:J376"/>
    <mergeCell ref="K375:K376"/>
    <mergeCell ref="L375:L376"/>
    <mergeCell ref="M375:M376"/>
    <mergeCell ref="B377:B378"/>
    <mergeCell ref="C377:C378"/>
    <mergeCell ref="D377:D378"/>
    <mergeCell ref="E377:E378"/>
    <mergeCell ref="F377:F378"/>
    <mergeCell ref="B375:B376"/>
    <mergeCell ref="C375:C376"/>
    <mergeCell ref="D375:D376"/>
    <mergeCell ref="E375:E376"/>
    <mergeCell ref="F375:F376"/>
    <mergeCell ref="G375:G376"/>
    <mergeCell ref="G373:G374"/>
    <mergeCell ref="H373:H374"/>
    <mergeCell ref="J373:J374"/>
    <mergeCell ref="K373:K374"/>
    <mergeCell ref="L373:L374"/>
    <mergeCell ref="M373:M374"/>
    <mergeCell ref="H379:H380"/>
    <mergeCell ref="J379:J380"/>
    <mergeCell ref="K379:K380"/>
    <mergeCell ref="L379:L380"/>
    <mergeCell ref="M379:M380"/>
    <mergeCell ref="B381:B382"/>
    <mergeCell ref="C381:C382"/>
    <mergeCell ref="D381:D382"/>
    <mergeCell ref="E381:E382"/>
    <mergeCell ref="F381:F382"/>
    <mergeCell ref="B379:B380"/>
    <mergeCell ref="C379:C380"/>
    <mergeCell ref="D379:D380"/>
    <mergeCell ref="E379:E380"/>
    <mergeCell ref="F379:F380"/>
    <mergeCell ref="G379:G380"/>
    <mergeCell ref="G377:G378"/>
    <mergeCell ref="H377:H378"/>
    <mergeCell ref="J377:J378"/>
    <mergeCell ref="K377:K378"/>
    <mergeCell ref="L377:L378"/>
    <mergeCell ref="M377:M378"/>
    <mergeCell ref="H383:H384"/>
    <mergeCell ref="J383:J384"/>
    <mergeCell ref="K383:K384"/>
    <mergeCell ref="L383:L384"/>
    <mergeCell ref="M383:M384"/>
    <mergeCell ref="B385:B386"/>
    <mergeCell ref="C385:C386"/>
    <mergeCell ref="D385:D386"/>
    <mergeCell ref="E385:E386"/>
    <mergeCell ref="F385:F386"/>
    <mergeCell ref="B383:B384"/>
    <mergeCell ref="C383:C384"/>
    <mergeCell ref="D383:D384"/>
    <mergeCell ref="E383:E384"/>
    <mergeCell ref="F383:F384"/>
    <mergeCell ref="G383:G384"/>
    <mergeCell ref="G381:G382"/>
    <mergeCell ref="H381:H382"/>
    <mergeCell ref="J381:J382"/>
    <mergeCell ref="K381:K382"/>
    <mergeCell ref="L381:L382"/>
    <mergeCell ref="M381:M382"/>
    <mergeCell ref="H387:H388"/>
    <mergeCell ref="J387:J388"/>
    <mergeCell ref="K387:K388"/>
    <mergeCell ref="L387:L388"/>
    <mergeCell ref="M387:M388"/>
    <mergeCell ref="B389:B390"/>
    <mergeCell ref="C389:C390"/>
    <mergeCell ref="D389:D390"/>
    <mergeCell ref="E389:E390"/>
    <mergeCell ref="F389:F390"/>
    <mergeCell ref="B387:B388"/>
    <mergeCell ref="C387:C388"/>
    <mergeCell ref="D387:D388"/>
    <mergeCell ref="E387:E388"/>
    <mergeCell ref="F387:F388"/>
    <mergeCell ref="G387:G388"/>
    <mergeCell ref="G385:G386"/>
    <mergeCell ref="H385:H386"/>
    <mergeCell ref="J385:J386"/>
    <mergeCell ref="K385:K386"/>
    <mergeCell ref="L385:L386"/>
    <mergeCell ref="M385:M386"/>
    <mergeCell ref="H391:H392"/>
    <mergeCell ref="J391:J392"/>
    <mergeCell ref="K391:K392"/>
    <mergeCell ref="L391:L392"/>
    <mergeCell ref="M391:M392"/>
    <mergeCell ref="B393:B394"/>
    <mergeCell ref="C393:C394"/>
    <mergeCell ref="D393:D394"/>
    <mergeCell ref="E393:E394"/>
    <mergeCell ref="F393:F394"/>
    <mergeCell ref="B391:B392"/>
    <mergeCell ref="C391:C392"/>
    <mergeCell ref="D391:D392"/>
    <mergeCell ref="E391:E392"/>
    <mergeCell ref="F391:F392"/>
    <mergeCell ref="G391:G392"/>
    <mergeCell ref="G389:G390"/>
    <mergeCell ref="H389:H390"/>
    <mergeCell ref="J389:J390"/>
    <mergeCell ref="K389:K390"/>
    <mergeCell ref="L389:L390"/>
    <mergeCell ref="M389:M390"/>
    <mergeCell ref="H395:H396"/>
    <mergeCell ref="J395:J396"/>
    <mergeCell ref="K395:K396"/>
    <mergeCell ref="L395:L396"/>
    <mergeCell ref="M395:M396"/>
    <mergeCell ref="B397:B398"/>
    <mergeCell ref="C397:C398"/>
    <mergeCell ref="D397:D398"/>
    <mergeCell ref="E397:E398"/>
    <mergeCell ref="F397:F398"/>
    <mergeCell ref="B395:B396"/>
    <mergeCell ref="C395:C396"/>
    <mergeCell ref="D395:D396"/>
    <mergeCell ref="E395:E396"/>
    <mergeCell ref="F395:F396"/>
    <mergeCell ref="G395:G396"/>
    <mergeCell ref="G393:G394"/>
    <mergeCell ref="H393:H394"/>
    <mergeCell ref="J393:J394"/>
    <mergeCell ref="K393:K394"/>
    <mergeCell ref="L393:L394"/>
    <mergeCell ref="M393:M394"/>
    <mergeCell ref="H399:H400"/>
    <mergeCell ref="J399:J400"/>
    <mergeCell ref="K399:K400"/>
    <mergeCell ref="L399:L400"/>
    <mergeCell ref="M399:M400"/>
    <mergeCell ref="B401:B402"/>
    <mergeCell ref="C401:C402"/>
    <mergeCell ref="D401:D402"/>
    <mergeCell ref="E401:E402"/>
    <mergeCell ref="F401:F402"/>
    <mergeCell ref="B399:B400"/>
    <mergeCell ref="C399:C400"/>
    <mergeCell ref="D399:D400"/>
    <mergeCell ref="E399:E400"/>
    <mergeCell ref="F399:F400"/>
    <mergeCell ref="G399:G400"/>
    <mergeCell ref="G397:G398"/>
    <mergeCell ref="H397:H398"/>
    <mergeCell ref="J397:J398"/>
    <mergeCell ref="K397:K398"/>
    <mergeCell ref="L397:L398"/>
    <mergeCell ref="M397:M398"/>
    <mergeCell ref="H403:H404"/>
    <mergeCell ref="J403:J404"/>
    <mergeCell ref="K403:K404"/>
    <mergeCell ref="L403:L404"/>
    <mergeCell ref="M403:M404"/>
    <mergeCell ref="B405:B406"/>
    <mergeCell ref="C405:C406"/>
    <mergeCell ref="D405:D406"/>
    <mergeCell ref="E405:E406"/>
    <mergeCell ref="F405:F406"/>
    <mergeCell ref="B403:B404"/>
    <mergeCell ref="C403:C404"/>
    <mergeCell ref="D403:D404"/>
    <mergeCell ref="E403:E404"/>
    <mergeCell ref="F403:F404"/>
    <mergeCell ref="G403:G404"/>
    <mergeCell ref="G401:G402"/>
    <mergeCell ref="H401:H402"/>
    <mergeCell ref="J401:J402"/>
    <mergeCell ref="K401:K402"/>
    <mergeCell ref="L401:L402"/>
    <mergeCell ref="M401:M402"/>
    <mergeCell ref="H407:H408"/>
    <mergeCell ref="J407:J408"/>
    <mergeCell ref="K407:K408"/>
    <mergeCell ref="L407:L408"/>
    <mergeCell ref="M407:M408"/>
    <mergeCell ref="B409:B410"/>
    <mergeCell ref="C409:C410"/>
    <mergeCell ref="D409:D410"/>
    <mergeCell ref="E409:E410"/>
    <mergeCell ref="F409:F410"/>
    <mergeCell ref="B407:B408"/>
    <mergeCell ref="C407:C408"/>
    <mergeCell ref="D407:D408"/>
    <mergeCell ref="E407:E408"/>
    <mergeCell ref="F407:F408"/>
    <mergeCell ref="G407:G408"/>
    <mergeCell ref="G405:G406"/>
    <mergeCell ref="H405:H406"/>
    <mergeCell ref="J405:J406"/>
    <mergeCell ref="K405:K406"/>
    <mergeCell ref="L405:L406"/>
    <mergeCell ref="M405:M406"/>
    <mergeCell ref="H411:H412"/>
    <mergeCell ref="J411:J412"/>
    <mergeCell ref="K411:K412"/>
    <mergeCell ref="L411:L412"/>
    <mergeCell ref="M411:M412"/>
    <mergeCell ref="B413:B414"/>
    <mergeCell ref="C413:C414"/>
    <mergeCell ref="D413:D414"/>
    <mergeCell ref="E413:E414"/>
    <mergeCell ref="F413:F414"/>
    <mergeCell ref="B411:B412"/>
    <mergeCell ref="C411:C412"/>
    <mergeCell ref="D411:D412"/>
    <mergeCell ref="E411:E412"/>
    <mergeCell ref="F411:F412"/>
    <mergeCell ref="G411:G412"/>
    <mergeCell ref="G409:G410"/>
    <mergeCell ref="H409:H410"/>
    <mergeCell ref="J409:J410"/>
    <mergeCell ref="K409:K410"/>
    <mergeCell ref="L409:L410"/>
    <mergeCell ref="M409:M410"/>
    <mergeCell ref="H415:H416"/>
    <mergeCell ref="J415:J416"/>
    <mergeCell ref="K415:K416"/>
    <mergeCell ref="L415:L416"/>
    <mergeCell ref="M415:M416"/>
    <mergeCell ref="B417:B418"/>
    <mergeCell ref="C417:C418"/>
    <mergeCell ref="D417:D418"/>
    <mergeCell ref="E417:E418"/>
    <mergeCell ref="F417:F418"/>
    <mergeCell ref="B415:B416"/>
    <mergeCell ref="C415:C416"/>
    <mergeCell ref="D415:D416"/>
    <mergeCell ref="E415:E416"/>
    <mergeCell ref="F415:F416"/>
    <mergeCell ref="G415:G416"/>
    <mergeCell ref="G413:G414"/>
    <mergeCell ref="H413:H414"/>
    <mergeCell ref="J413:J414"/>
    <mergeCell ref="K413:K414"/>
    <mergeCell ref="L413:L414"/>
    <mergeCell ref="M413:M414"/>
    <mergeCell ref="H419:H420"/>
    <mergeCell ref="J419:J420"/>
    <mergeCell ref="K419:K420"/>
    <mergeCell ref="L419:L420"/>
    <mergeCell ref="M419:M420"/>
    <mergeCell ref="B421:B422"/>
    <mergeCell ref="C421:C422"/>
    <mergeCell ref="D421:D422"/>
    <mergeCell ref="E421:E422"/>
    <mergeCell ref="F421:F422"/>
    <mergeCell ref="B419:B420"/>
    <mergeCell ref="C419:C420"/>
    <mergeCell ref="D419:D420"/>
    <mergeCell ref="E419:E420"/>
    <mergeCell ref="F419:F420"/>
    <mergeCell ref="G419:G420"/>
    <mergeCell ref="G417:G418"/>
    <mergeCell ref="H417:H418"/>
    <mergeCell ref="J417:J418"/>
    <mergeCell ref="K417:K418"/>
    <mergeCell ref="L417:L418"/>
    <mergeCell ref="M417:M418"/>
    <mergeCell ref="H423:H424"/>
    <mergeCell ref="J423:J424"/>
    <mergeCell ref="K423:K424"/>
    <mergeCell ref="L423:L424"/>
    <mergeCell ref="M423:M424"/>
    <mergeCell ref="B425:B426"/>
    <mergeCell ref="C425:C426"/>
    <mergeCell ref="D425:D426"/>
    <mergeCell ref="E425:E426"/>
    <mergeCell ref="F425:F426"/>
    <mergeCell ref="B423:B424"/>
    <mergeCell ref="C423:C424"/>
    <mergeCell ref="D423:D424"/>
    <mergeCell ref="E423:E424"/>
    <mergeCell ref="F423:F424"/>
    <mergeCell ref="G423:G424"/>
    <mergeCell ref="G421:G422"/>
    <mergeCell ref="H421:H422"/>
    <mergeCell ref="J421:J422"/>
    <mergeCell ref="K421:K422"/>
    <mergeCell ref="L421:L422"/>
    <mergeCell ref="M421:M422"/>
    <mergeCell ref="H427:H428"/>
    <mergeCell ref="J427:J428"/>
    <mergeCell ref="K427:K428"/>
    <mergeCell ref="L427:L428"/>
    <mergeCell ref="M427:M428"/>
    <mergeCell ref="B429:B430"/>
    <mergeCell ref="C429:C430"/>
    <mergeCell ref="D429:D430"/>
    <mergeCell ref="E429:E430"/>
    <mergeCell ref="F429:F430"/>
    <mergeCell ref="B427:B428"/>
    <mergeCell ref="C427:C428"/>
    <mergeCell ref="D427:D428"/>
    <mergeCell ref="E427:E428"/>
    <mergeCell ref="F427:F428"/>
    <mergeCell ref="G427:G428"/>
    <mergeCell ref="G425:G426"/>
    <mergeCell ref="H425:H426"/>
    <mergeCell ref="J425:J426"/>
    <mergeCell ref="K425:K426"/>
    <mergeCell ref="L425:L426"/>
    <mergeCell ref="M425:M426"/>
    <mergeCell ref="H431:H432"/>
    <mergeCell ref="J431:J432"/>
    <mergeCell ref="K431:K432"/>
    <mergeCell ref="L431:L432"/>
    <mergeCell ref="M431:M432"/>
    <mergeCell ref="B433:B434"/>
    <mergeCell ref="C433:C434"/>
    <mergeCell ref="D433:D434"/>
    <mergeCell ref="E433:E434"/>
    <mergeCell ref="F433:F434"/>
    <mergeCell ref="B431:B432"/>
    <mergeCell ref="C431:C432"/>
    <mergeCell ref="D431:D432"/>
    <mergeCell ref="E431:E432"/>
    <mergeCell ref="F431:F432"/>
    <mergeCell ref="G431:G432"/>
    <mergeCell ref="G429:G430"/>
    <mergeCell ref="H429:H430"/>
    <mergeCell ref="J429:J430"/>
    <mergeCell ref="K429:K430"/>
    <mergeCell ref="L429:L430"/>
    <mergeCell ref="M429:M430"/>
    <mergeCell ref="H435:H436"/>
    <mergeCell ref="J435:J436"/>
    <mergeCell ref="K435:K436"/>
    <mergeCell ref="L435:L436"/>
    <mergeCell ref="M435:M436"/>
    <mergeCell ref="B437:B438"/>
    <mergeCell ref="C437:C438"/>
    <mergeCell ref="D437:D438"/>
    <mergeCell ref="E437:E438"/>
    <mergeCell ref="F437:F438"/>
    <mergeCell ref="B435:B436"/>
    <mergeCell ref="C435:C436"/>
    <mergeCell ref="D435:D436"/>
    <mergeCell ref="E435:E436"/>
    <mergeCell ref="F435:F436"/>
    <mergeCell ref="G435:G436"/>
    <mergeCell ref="G433:G434"/>
    <mergeCell ref="H433:H434"/>
    <mergeCell ref="J433:J434"/>
    <mergeCell ref="K433:K434"/>
    <mergeCell ref="L433:L434"/>
    <mergeCell ref="M433:M434"/>
    <mergeCell ref="H439:H440"/>
    <mergeCell ref="J439:J440"/>
    <mergeCell ref="K439:K440"/>
    <mergeCell ref="L439:L440"/>
    <mergeCell ref="M439:M440"/>
    <mergeCell ref="B441:B442"/>
    <mergeCell ref="C441:C442"/>
    <mergeCell ref="D441:D442"/>
    <mergeCell ref="E441:E442"/>
    <mergeCell ref="F441:F442"/>
    <mergeCell ref="B439:B440"/>
    <mergeCell ref="C439:C440"/>
    <mergeCell ref="D439:D440"/>
    <mergeCell ref="E439:E440"/>
    <mergeCell ref="F439:F440"/>
    <mergeCell ref="G439:G440"/>
    <mergeCell ref="G437:G438"/>
    <mergeCell ref="H437:H438"/>
    <mergeCell ref="J437:J438"/>
    <mergeCell ref="K437:K438"/>
    <mergeCell ref="L437:L438"/>
    <mergeCell ref="M437:M438"/>
    <mergeCell ref="H443:H444"/>
    <mergeCell ref="J443:J444"/>
    <mergeCell ref="K443:K444"/>
    <mergeCell ref="L443:L444"/>
    <mergeCell ref="M443:M444"/>
    <mergeCell ref="B445:B446"/>
    <mergeCell ref="C445:C446"/>
    <mergeCell ref="D445:D446"/>
    <mergeCell ref="E445:E446"/>
    <mergeCell ref="F445:F446"/>
    <mergeCell ref="B443:B444"/>
    <mergeCell ref="C443:C444"/>
    <mergeCell ref="D443:D444"/>
    <mergeCell ref="E443:E444"/>
    <mergeCell ref="F443:F444"/>
    <mergeCell ref="G443:G444"/>
    <mergeCell ref="G441:G442"/>
    <mergeCell ref="H441:H442"/>
    <mergeCell ref="J441:J442"/>
    <mergeCell ref="K441:K442"/>
    <mergeCell ref="L441:L442"/>
    <mergeCell ref="M441:M442"/>
    <mergeCell ref="H447:H448"/>
    <mergeCell ref="J447:J448"/>
    <mergeCell ref="K447:K448"/>
    <mergeCell ref="L447:L448"/>
    <mergeCell ref="M447:M448"/>
    <mergeCell ref="B449:B450"/>
    <mergeCell ref="C449:C450"/>
    <mergeCell ref="D449:D450"/>
    <mergeCell ref="E449:E450"/>
    <mergeCell ref="F449:F450"/>
    <mergeCell ref="B447:B448"/>
    <mergeCell ref="C447:C448"/>
    <mergeCell ref="D447:D448"/>
    <mergeCell ref="E447:E448"/>
    <mergeCell ref="F447:F448"/>
    <mergeCell ref="G447:G448"/>
    <mergeCell ref="G445:G446"/>
    <mergeCell ref="H445:H446"/>
    <mergeCell ref="J445:J446"/>
    <mergeCell ref="K445:K446"/>
    <mergeCell ref="L445:L446"/>
    <mergeCell ref="M445:M446"/>
    <mergeCell ref="H451:H452"/>
    <mergeCell ref="J451:J452"/>
    <mergeCell ref="K451:K452"/>
    <mergeCell ref="L451:L452"/>
    <mergeCell ref="M451:M452"/>
    <mergeCell ref="B453:B454"/>
    <mergeCell ref="C453:C454"/>
    <mergeCell ref="D453:D454"/>
    <mergeCell ref="E453:E454"/>
    <mergeCell ref="F453:F454"/>
    <mergeCell ref="B451:B452"/>
    <mergeCell ref="C451:C452"/>
    <mergeCell ref="D451:D452"/>
    <mergeCell ref="E451:E452"/>
    <mergeCell ref="F451:F452"/>
    <mergeCell ref="G451:G452"/>
    <mergeCell ref="G449:G450"/>
    <mergeCell ref="H449:H450"/>
    <mergeCell ref="J449:J450"/>
    <mergeCell ref="K449:K450"/>
    <mergeCell ref="L449:L450"/>
    <mergeCell ref="M449:M450"/>
    <mergeCell ref="H455:H456"/>
    <mergeCell ref="J455:J456"/>
    <mergeCell ref="K455:K456"/>
    <mergeCell ref="L455:L456"/>
    <mergeCell ref="M455:M456"/>
    <mergeCell ref="B457:B458"/>
    <mergeCell ref="C457:C458"/>
    <mergeCell ref="D457:D458"/>
    <mergeCell ref="E457:E458"/>
    <mergeCell ref="F457:F458"/>
    <mergeCell ref="B455:B456"/>
    <mergeCell ref="C455:C456"/>
    <mergeCell ref="D455:D456"/>
    <mergeCell ref="E455:E456"/>
    <mergeCell ref="F455:F456"/>
    <mergeCell ref="G455:G456"/>
    <mergeCell ref="G453:G454"/>
    <mergeCell ref="H453:H454"/>
    <mergeCell ref="J453:J454"/>
    <mergeCell ref="K453:K454"/>
    <mergeCell ref="L453:L454"/>
    <mergeCell ref="M453:M454"/>
    <mergeCell ref="H459:H460"/>
    <mergeCell ref="J459:J460"/>
    <mergeCell ref="K459:K460"/>
    <mergeCell ref="L459:L460"/>
    <mergeCell ref="M459:M460"/>
    <mergeCell ref="B461:B462"/>
    <mergeCell ref="C461:C462"/>
    <mergeCell ref="D461:D462"/>
    <mergeCell ref="E461:E462"/>
    <mergeCell ref="F461:F462"/>
    <mergeCell ref="B459:B460"/>
    <mergeCell ref="C459:C460"/>
    <mergeCell ref="D459:D460"/>
    <mergeCell ref="E459:E460"/>
    <mergeCell ref="F459:F460"/>
    <mergeCell ref="G459:G460"/>
    <mergeCell ref="G457:G458"/>
    <mergeCell ref="H457:H458"/>
    <mergeCell ref="J457:J458"/>
    <mergeCell ref="K457:K458"/>
    <mergeCell ref="L457:L458"/>
    <mergeCell ref="M457:M458"/>
    <mergeCell ref="H463:H464"/>
    <mergeCell ref="J463:J464"/>
    <mergeCell ref="K463:K464"/>
    <mergeCell ref="L463:L464"/>
    <mergeCell ref="M463:M464"/>
    <mergeCell ref="B465:B466"/>
    <mergeCell ref="C465:C466"/>
    <mergeCell ref="D465:D466"/>
    <mergeCell ref="E465:E466"/>
    <mergeCell ref="F465:F466"/>
    <mergeCell ref="B463:B464"/>
    <mergeCell ref="C463:C464"/>
    <mergeCell ref="D463:D464"/>
    <mergeCell ref="E463:E464"/>
    <mergeCell ref="F463:F464"/>
    <mergeCell ref="G463:G464"/>
    <mergeCell ref="G461:G462"/>
    <mergeCell ref="H461:H462"/>
    <mergeCell ref="J461:J462"/>
    <mergeCell ref="K461:K462"/>
    <mergeCell ref="L461:L462"/>
    <mergeCell ref="M461:M462"/>
    <mergeCell ref="H467:H468"/>
    <mergeCell ref="J467:J468"/>
    <mergeCell ref="K467:K468"/>
    <mergeCell ref="L467:L468"/>
    <mergeCell ref="M467:M468"/>
    <mergeCell ref="B469:B470"/>
    <mergeCell ref="C469:C470"/>
    <mergeCell ref="D469:D470"/>
    <mergeCell ref="E469:E470"/>
    <mergeCell ref="F469:F470"/>
    <mergeCell ref="B467:B468"/>
    <mergeCell ref="C467:C468"/>
    <mergeCell ref="D467:D468"/>
    <mergeCell ref="E467:E468"/>
    <mergeCell ref="F467:F468"/>
    <mergeCell ref="G467:G468"/>
    <mergeCell ref="G465:G466"/>
    <mergeCell ref="H465:H466"/>
    <mergeCell ref="J465:J466"/>
    <mergeCell ref="K465:K466"/>
    <mergeCell ref="L465:L466"/>
    <mergeCell ref="M465:M466"/>
    <mergeCell ref="H471:H472"/>
    <mergeCell ref="J471:J472"/>
    <mergeCell ref="K471:K472"/>
    <mergeCell ref="L471:L472"/>
    <mergeCell ref="M471:M472"/>
    <mergeCell ref="B473:B474"/>
    <mergeCell ref="C473:C474"/>
    <mergeCell ref="D473:D474"/>
    <mergeCell ref="E473:E474"/>
    <mergeCell ref="F473:F474"/>
    <mergeCell ref="B471:B472"/>
    <mergeCell ref="C471:C472"/>
    <mergeCell ref="D471:D472"/>
    <mergeCell ref="E471:E472"/>
    <mergeCell ref="F471:F472"/>
    <mergeCell ref="G471:G472"/>
    <mergeCell ref="G469:G470"/>
    <mergeCell ref="H469:H470"/>
    <mergeCell ref="J469:J470"/>
    <mergeCell ref="K469:K470"/>
    <mergeCell ref="L469:L470"/>
    <mergeCell ref="M469:M470"/>
    <mergeCell ref="H475:H476"/>
    <mergeCell ref="J475:J476"/>
    <mergeCell ref="K475:K476"/>
    <mergeCell ref="L475:L476"/>
    <mergeCell ref="M475:M476"/>
    <mergeCell ref="B477:B478"/>
    <mergeCell ref="C477:C478"/>
    <mergeCell ref="D477:D478"/>
    <mergeCell ref="E477:E478"/>
    <mergeCell ref="F477:F478"/>
    <mergeCell ref="B475:B476"/>
    <mergeCell ref="C475:C476"/>
    <mergeCell ref="D475:D476"/>
    <mergeCell ref="E475:E476"/>
    <mergeCell ref="F475:F476"/>
    <mergeCell ref="G475:G476"/>
    <mergeCell ref="G473:G474"/>
    <mergeCell ref="H473:H474"/>
    <mergeCell ref="J473:J474"/>
    <mergeCell ref="K473:K474"/>
    <mergeCell ref="L473:L474"/>
    <mergeCell ref="M473:M474"/>
    <mergeCell ref="H479:H480"/>
    <mergeCell ref="J479:J480"/>
    <mergeCell ref="K479:K480"/>
    <mergeCell ref="L479:L480"/>
    <mergeCell ref="M479:M480"/>
    <mergeCell ref="B481:B482"/>
    <mergeCell ref="C481:C482"/>
    <mergeCell ref="D481:D482"/>
    <mergeCell ref="E481:E482"/>
    <mergeCell ref="F481:F482"/>
    <mergeCell ref="B479:B480"/>
    <mergeCell ref="C479:C480"/>
    <mergeCell ref="D479:D480"/>
    <mergeCell ref="E479:E480"/>
    <mergeCell ref="F479:F480"/>
    <mergeCell ref="G479:G480"/>
    <mergeCell ref="G477:G478"/>
    <mergeCell ref="H477:H478"/>
    <mergeCell ref="J477:J478"/>
    <mergeCell ref="K477:K478"/>
    <mergeCell ref="L477:L478"/>
    <mergeCell ref="M477:M478"/>
    <mergeCell ref="H483:H484"/>
    <mergeCell ref="J483:J484"/>
    <mergeCell ref="K483:K484"/>
    <mergeCell ref="L483:L484"/>
    <mergeCell ref="M483:M484"/>
    <mergeCell ref="B485:B486"/>
    <mergeCell ref="C485:C486"/>
    <mergeCell ref="D485:D486"/>
    <mergeCell ref="E485:E486"/>
    <mergeCell ref="F485:F486"/>
    <mergeCell ref="B483:B484"/>
    <mergeCell ref="C483:C484"/>
    <mergeCell ref="D483:D484"/>
    <mergeCell ref="E483:E484"/>
    <mergeCell ref="F483:F484"/>
    <mergeCell ref="G483:G484"/>
    <mergeCell ref="G481:G482"/>
    <mergeCell ref="H481:H482"/>
    <mergeCell ref="J481:J482"/>
    <mergeCell ref="K481:K482"/>
    <mergeCell ref="L481:L482"/>
    <mergeCell ref="M481:M482"/>
    <mergeCell ref="H487:H488"/>
    <mergeCell ref="J487:J488"/>
    <mergeCell ref="K487:K488"/>
    <mergeCell ref="L487:L488"/>
    <mergeCell ref="M487:M488"/>
    <mergeCell ref="B489:B490"/>
    <mergeCell ref="C489:C490"/>
    <mergeCell ref="D489:D490"/>
    <mergeCell ref="E489:E490"/>
    <mergeCell ref="F489:F490"/>
    <mergeCell ref="B487:B488"/>
    <mergeCell ref="C487:C488"/>
    <mergeCell ref="D487:D488"/>
    <mergeCell ref="E487:E488"/>
    <mergeCell ref="F487:F488"/>
    <mergeCell ref="G487:G488"/>
    <mergeCell ref="G485:G486"/>
    <mergeCell ref="H485:H486"/>
    <mergeCell ref="J485:J486"/>
    <mergeCell ref="K485:K486"/>
    <mergeCell ref="L485:L486"/>
    <mergeCell ref="M485:M486"/>
    <mergeCell ref="H491:H492"/>
    <mergeCell ref="J491:J492"/>
    <mergeCell ref="K491:K492"/>
    <mergeCell ref="L491:L492"/>
    <mergeCell ref="M491:M492"/>
    <mergeCell ref="B493:B494"/>
    <mergeCell ref="C493:C494"/>
    <mergeCell ref="D493:D494"/>
    <mergeCell ref="E493:E494"/>
    <mergeCell ref="F493:F494"/>
    <mergeCell ref="B491:B492"/>
    <mergeCell ref="C491:C492"/>
    <mergeCell ref="D491:D492"/>
    <mergeCell ref="E491:E492"/>
    <mergeCell ref="F491:F492"/>
    <mergeCell ref="G491:G492"/>
    <mergeCell ref="G489:G490"/>
    <mergeCell ref="H489:H490"/>
    <mergeCell ref="J489:J490"/>
    <mergeCell ref="K489:K490"/>
    <mergeCell ref="L489:L490"/>
    <mergeCell ref="M489:M490"/>
    <mergeCell ref="H495:H496"/>
    <mergeCell ref="J495:J496"/>
    <mergeCell ref="K495:K496"/>
    <mergeCell ref="L495:L496"/>
    <mergeCell ref="M495:M496"/>
    <mergeCell ref="B497:B498"/>
    <mergeCell ref="C497:C498"/>
    <mergeCell ref="D497:D498"/>
    <mergeCell ref="E497:E498"/>
    <mergeCell ref="F497:F498"/>
    <mergeCell ref="B495:B496"/>
    <mergeCell ref="C495:C496"/>
    <mergeCell ref="D495:D496"/>
    <mergeCell ref="E495:E496"/>
    <mergeCell ref="F495:F496"/>
    <mergeCell ref="G495:G496"/>
    <mergeCell ref="G493:G494"/>
    <mergeCell ref="H493:H494"/>
    <mergeCell ref="J493:J494"/>
    <mergeCell ref="K493:K494"/>
    <mergeCell ref="L493:L494"/>
    <mergeCell ref="M493:M494"/>
    <mergeCell ref="H499:H500"/>
    <mergeCell ref="J499:J500"/>
    <mergeCell ref="K499:K500"/>
    <mergeCell ref="L499:L500"/>
    <mergeCell ref="M499:M500"/>
    <mergeCell ref="B501:B502"/>
    <mergeCell ref="C501:C502"/>
    <mergeCell ref="D501:D502"/>
    <mergeCell ref="E501:E502"/>
    <mergeCell ref="F501:F502"/>
    <mergeCell ref="B499:B500"/>
    <mergeCell ref="C499:C500"/>
    <mergeCell ref="D499:D500"/>
    <mergeCell ref="E499:E500"/>
    <mergeCell ref="F499:F500"/>
    <mergeCell ref="G499:G500"/>
    <mergeCell ref="G497:G498"/>
    <mergeCell ref="H497:H498"/>
    <mergeCell ref="J497:J498"/>
    <mergeCell ref="K497:K498"/>
    <mergeCell ref="L497:L498"/>
    <mergeCell ref="M497:M498"/>
    <mergeCell ref="H503:H504"/>
    <mergeCell ref="J503:J504"/>
    <mergeCell ref="K503:K504"/>
    <mergeCell ref="L503:L504"/>
    <mergeCell ref="M503:M504"/>
    <mergeCell ref="B505:B506"/>
    <mergeCell ref="C505:C506"/>
    <mergeCell ref="D505:D506"/>
    <mergeCell ref="E505:E506"/>
    <mergeCell ref="F505:F506"/>
    <mergeCell ref="B503:B504"/>
    <mergeCell ref="C503:C504"/>
    <mergeCell ref="D503:D504"/>
    <mergeCell ref="E503:E504"/>
    <mergeCell ref="F503:F504"/>
    <mergeCell ref="G503:G504"/>
    <mergeCell ref="G501:G502"/>
    <mergeCell ref="H501:H502"/>
    <mergeCell ref="J501:J502"/>
    <mergeCell ref="K501:K502"/>
    <mergeCell ref="L501:L502"/>
    <mergeCell ref="M501:M502"/>
    <mergeCell ref="H507:H508"/>
    <mergeCell ref="J507:J508"/>
    <mergeCell ref="K507:K508"/>
    <mergeCell ref="L507:L508"/>
    <mergeCell ref="M507:M508"/>
    <mergeCell ref="B509:B510"/>
    <mergeCell ref="C509:C510"/>
    <mergeCell ref="D509:D510"/>
    <mergeCell ref="E509:E510"/>
    <mergeCell ref="F509:F510"/>
    <mergeCell ref="B507:B508"/>
    <mergeCell ref="C507:C508"/>
    <mergeCell ref="D507:D508"/>
    <mergeCell ref="E507:E508"/>
    <mergeCell ref="F507:F508"/>
    <mergeCell ref="G507:G508"/>
    <mergeCell ref="G505:G506"/>
    <mergeCell ref="H505:H506"/>
    <mergeCell ref="J505:J506"/>
    <mergeCell ref="K505:K506"/>
    <mergeCell ref="L505:L506"/>
    <mergeCell ref="M505:M506"/>
    <mergeCell ref="H511:H512"/>
    <mergeCell ref="J511:J512"/>
    <mergeCell ref="K511:K512"/>
    <mergeCell ref="L511:L512"/>
    <mergeCell ref="M511:M512"/>
    <mergeCell ref="B513:B514"/>
    <mergeCell ref="C513:C514"/>
    <mergeCell ref="D513:D514"/>
    <mergeCell ref="E513:E514"/>
    <mergeCell ref="F513:F514"/>
    <mergeCell ref="B511:B512"/>
    <mergeCell ref="C511:C512"/>
    <mergeCell ref="D511:D512"/>
    <mergeCell ref="E511:E512"/>
    <mergeCell ref="F511:F512"/>
    <mergeCell ref="G511:G512"/>
    <mergeCell ref="G509:G510"/>
    <mergeCell ref="H509:H510"/>
    <mergeCell ref="J509:J510"/>
    <mergeCell ref="K509:K510"/>
    <mergeCell ref="L509:L510"/>
    <mergeCell ref="M509:M510"/>
    <mergeCell ref="H515:H516"/>
    <mergeCell ref="J515:J516"/>
    <mergeCell ref="K515:K516"/>
    <mergeCell ref="L515:L516"/>
    <mergeCell ref="M515:M516"/>
    <mergeCell ref="B517:B518"/>
    <mergeCell ref="C517:C518"/>
    <mergeCell ref="D517:D518"/>
    <mergeCell ref="E517:E518"/>
    <mergeCell ref="F517:F518"/>
    <mergeCell ref="B515:B516"/>
    <mergeCell ref="C515:C516"/>
    <mergeCell ref="D515:D516"/>
    <mergeCell ref="E515:E516"/>
    <mergeCell ref="F515:F516"/>
    <mergeCell ref="G515:G516"/>
    <mergeCell ref="G513:G514"/>
    <mergeCell ref="H513:H514"/>
    <mergeCell ref="J513:J514"/>
    <mergeCell ref="K513:K514"/>
    <mergeCell ref="L513:L514"/>
    <mergeCell ref="M513:M514"/>
    <mergeCell ref="H519:H520"/>
    <mergeCell ref="J519:J520"/>
    <mergeCell ref="K519:K520"/>
    <mergeCell ref="L519:L520"/>
    <mergeCell ref="M519:M520"/>
    <mergeCell ref="B521:B522"/>
    <mergeCell ref="C521:C522"/>
    <mergeCell ref="D521:D522"/>
    <mergeCell ref="E521:E522"/>
    <mergeCell ref="F521:F522"/>
    <mergeCell ref="B519:B520"/>
    <mergeCell ref="C519:C520"/>
    <mergeCell ref="D519:D520"/>
    <mergeCell ref="E519:E520"/>
    <mergeCell ref="F519:F520"/>
    <mergeCell ref="G519:G520"/>
    <mergeCell ref="G517:G518"/>
    <mergeCell ref="H517:H518"/>
    <mergeCell ref="J517:J518"/>
    <mergeCell ref="K517:K518"/>
    <mergeCell ref="L517:L518"/>
    <mergeCell ref="M517:M518"/>
    <mergeCell ref="H523:H524"/>
    <mergeCell ref="J523:J524"/>
    <mergeCell ref="K523:K524"/>
    <mergeCell ref="L523:L524"/>
    <mergeCell ref="M523:M524"/>
    <mergeCell ref="B525:B526"/>
    <mergeCell ref="C525:C526"/>
    <mergeCell ref="D525:D526"/>
    <mergeCell ref="E525:E526"/>
    <mergeCell ref="F525:F526"/>
    <mergeCell ref="B523:B524"/>
    <mergeCell ref="C523:C524"/>
    <mergeCell ref="D523:D524"/>
    <mergeCell ref="E523:E524"/>
    <mergeCell ref="F523:F524"/>
    <mergeCell ref="G523:G524"/>
    <mergeCell ref="G521:G522"/>
    <mergeCell ref="H521:H522"/>
    <mergeCell ref="J521:J522"/>
    <mergeCell ref="K521:K522"/>
    <mergeCell ref="L521:L522"/>
    <mergeCell ref="M521:M522"/>
    <mergeCell ref="H527:H528"/>
    <mergeCell ref="J527:J528"/>
    <mergeCell ref="K527:K528"/>
    <mergeCell ref="L527:L528"/>
    <mergeCell ref="M527:M528"/>
    <mergeCell ref="B529:B530"/>
    <mergeCell ref="C529:C530"/>
    <mergeCell ref="D529:D530"/>
    <mergeCell ref="E529:E530"/>
    <mergeCell ref="F529:F530"/>
    <mergeCell ref="B527:B528"/>
    <mergeCell ref="C527:C528"/>
    <mergeCell ref="D527:D528"/>
    <mergeCell ref="E527:E528"/>
    <mergeCell ref="F527:F528"/>
    <mergeCell ref="G527:G528"/>
    <mergeCell ref="G525:G526"/>
    <mergeCell ref="H525:H526"/>
    <mergeCell ref="J525:J526"/>
    <mergeCell ref="K525:K526"/>
    <mergeCell ref="L525:L526"/>
    <mergeCell ref="M525:M526"/>
    <mergeCell ref="H531:H532"/>
    <mergeCell ref="J531:J532"/>
    <mergeCell ref="K531:K532"/>
    <mergeCell ref="L531:L532"/>
    <mergeCell ref="M531:M532"/>
    <mergeCell ref="B533:B534"/>
    <mergeCell ref="C533:C534"/>
    <mergeCell ref="D533:D534"/>
    <mergeCell ref="E533:E534"/>
    <mergeCell ref="F533:F534"/>
    <mergeCell ref="B531:B532"/>
    <mergeCell ref="C531:C532"/>
    <mergeCell ref="D531:D532"/>
    <mergeCell ref="E531:E532"/>
    <mergeCell ref="F531:F532"/>
    <mergeCell ref="G531:G532"/>
    <mergeCell ref="G529:G530"/>
    <mergeCell ref="H529:H530"/>
    <mergeCell ref="J529:J530"/>
    <mergeCell ref="K529:K530"/>
    <mergeCell ref="L529:L530"/>
    <mergeCell ref="M529:M530"/>
    <mergeCell ref="H535:H536"/>
    <mergeCell ref="J535:J536"/>
    <mergeCell ref="K535:K536"/>
    <mergeCell ref="L535:L536"/>
    <mergeCell ref="M535:M536"/>
    <mergeCell ref="B537:B538"/>
    <mergeCell ref="C537:C538"/>
    <mergeCell ref="D537:D538"/>
    <mergeCell ref="E537:E538"/>
    <mergeCell ref="F537:F538"/>
    <mergeCell ref="B535:B536"/>
    <mergeCell ref="C535:C536"/>
    <mergeCell ref="D535:D536"/>
    <mergeCell ref="E535:E536"/>
    <mergeCell ref="F535:F536"/>
    <mergeCell ref="G535:G536"/>
    <mergeCell ref="G533:G534"/>
    <mergeCell ref="H533:H534"/>
    <mergeCell ref="J533:J534"/>
    <mergeCell ref="K533:K534"/>
    <mergeCell ref="L533:L534"/>
    <mergeCell ref="M533:M534"/>
    <mergeCell ref="H539:H540"/>
    <mergeCell ref="J539:J540"/>
    <mergeCell ref="K539:K540"/>
    <mergeCell ref="L539:L540"/>
    <mergeCell ref="M539:M540"/>
    <mergeCell ref="B541:B542"/>
    <mergeCell ref="C541:C542"/>
    <mergeCell ref="D541:D542"/>
    <mergeCell ref="E541:E542"/>
    <mergeCell ref="F541:F542"/>
    <mergeCell ref="B539:B540"/>
    <mergeCell ref="C539:C540"/>
    <mergeCell ref="D539:D540"/>
    <mergeCell ref="E539:E540"/>
    <mergeCell ref="F539:F540"/>
    <mergeCell ref="G539:G540"/>
    <mergeCell ref="G537:G538"/>
    <mergeCell ref="H537:H538"/>
    <mergeCell ref="J537:J538"/>
    <mergeCell ref="K537:K538"/>
    <mergeCell ref="L537:L538"/>
    <mergeCell ref="M537:M538"/>
    <mergeCell ref="H543:H544"/>
    <mergeCell ref="J543:J544"/>
    <mergeCell ref="K543:K544"/>
    <mergeCell ref="L543:L544"/>
    <mergeCell ref="M543:M544"/>
    <mergeCell ref="B545:B546"/>
    <mergeCell ref="C545:C546"/>
    <mergeCell ref="D545:D546"/>
    <mergeCell ref="E545:E546"/>
    <mergeCell ref="F545:F546"/>
    <mergeCell ref="B543:B544"/>
    <mergeCell ref="C543:C544"/>
    <mergeCell ref="D543:D544"/>
    <mergeCell ref="E543:E544"/>
    <mergeCell ref="F543:F544"/>
    <mergeCell ref="G543:G544"/>
    <mergeCell ref="G541:G542"/>
    <mergeCell ref="H541:H542"/>
    <mergeCell ref="J541:J542"/>
    <mergeCell ref="K541:K542"/>
    <mergeCell ref="L541:L542"/>
    <mergeCell ref="M541:M542"/>
    <mergeCell ref="H547:H548"/>
    <mergeCell ref="J547:J548"/>
    <mergeCell ref="K547:K548"/>
    <mergeCell ref="L547:L548"/>
    <mergeCell ref="M547:M548"/>
    <mergeCell ref="B549:B550"/>
    <mergeCell ref="C549:C550"/>
    <mergeCell ref="D549:D550"/>
    <mergeCell ref="E549:E550"/>
    <mergeCell ref="F549:F550"/>
    <mergeCell ref="B547:B548"/>
    <mergeCell ref="C547:C548"/>
    <mergeCell ref="D547:D548"/>
    <mergeCell ref="E547:E548"/>
    <mergeCell ref="F547:F548"/>
    <mergeCell ref="G547:G548"/>
    <mergeCell ref="G545:G546"/>
    <mergeCell ref="H545:H546"/>
    <mergeCell ref="J545:J546"/>
    <mergeCell ref="K545:K546"/>
    <mergeCell ref="L545:L546"/>
    <mergeCell ref="M545:M546"/>
    <mergeCell ref="H551:H552"/>
    <mergeCell ref="J551:J552"/>
    <mergeCell ref="K551:K552"/>
    <mergeCell ref="L551:L552"/>
    <mergeCell ref="M551:M552"/>
    <mergeCell ref="B553:B554"/>
    <mergeCell ref="C553:C554"/>
    <mergeCell ref="D553:D554"/>
    <mergeCell ref="E553:E554"/>
    <mergeCell ref="F553:F554"/>
    <mergeCell ref="B551:B552"/>
    <mergeCell ref="C551:C552"/>
    <mergeCell ref="D551:D552"/>
    <mergeCell ref="E551:E552"/>
    <mergeCell ref="F551:F552"/>
    <mergeCell ref="G551:G552"/>
    <mergeCell ref="G549:G550"/>
    <mergeCell ref="H549:H550"/>
    <mergeCell ref="J549:J550"/>
    <mergeCell ref="K549:K550"/>
    <mergeCell ref="L549:L550"/>
    <mergeCell ref="M549:M550"/>
    <mergeCell ref="H555:H556"/>
    <mergeCell ref="J555:J556"/>
    <mergeCell ref="K555:K556"/>
    <mergeCell ref="L555:L556"/>
    <mergeCell ref="M555:M556"/>
    <mergeCell ref="B557:B558"/>
    <mergeCell ref="C557:C558"/>
    <mergeCell ref="D557:D558"/>
    <mergeCell ref="E557:E558"/>
    <mergeCell ref="F557:F558"/>
    <mergeCell ref="B555:B556"/>
    <mergeCell ref="C555:C556"/>
    <mergeCell ref="D555:D556"/>
    <mergeCell ref="E555:E556"/>
    <mergeCell ref="F555:F556"/>
    <mergeCell ref="G555:G556"/>
    <mergeCell ref="G553:G554"/>
    <mergeCell ref="H553:H554"/>
    <mergeCell ref="J553:J554"/>
    <mergeCell ref="K553:K554"/>
    <mergeCell ref="L553:L554"/>
    <mergeCell ref="M553:M554"/>
    <mergeCell ref="H559:H560"/>
    <mergeCell ref="J559:J560"/>
    <mergeCell ref="K559:K560"/>
    <mergeCell ref="L559:L560"/>
    <mergeCell ref="M559:M560"/>
    <mergeCell ref="B561:B562"/>
    <mergeCell ref="C561:C562"/>
    <mergeCell ref="D561:D562"/>
    <mergeCell ref="E561:E562"/>
    <mergeCell ref="F561:F562"/>
    <mergeCell ref="B559:B560"/>
    <mergeCell ref="C559:C560"/>
    <mergeCell ref="D559:D560"/>
    <mergeCell ref="E559:E560"/>
    <mergeCell ref="F559:F560"/>
    <mergeCell ref="G559:G560"/>
    <mergeCell ref="G557:G558"/>
    <mergeCell ref="H557:H558"/>
    <mergeCell ref="J557:J558"/>
    <mergeCell ref="K557:K558"/>
    <mergeCell ref="L557:L558"/>
    <mergeCell ref="M557:M558"/>
    <mergeCell ref="H563:H564"/>
    <mergeCell ref="J563:J564"/>
    <mergeCell ref="K563:K564"/>
    <mergeCell ref="L563:L564"/>
    <mergeCell ref="M563:M564"/>
    <mergeCell ref="B565:B566"/>
    <mergeCell ref="C565:C566"/>
    <mergeCell ref="D565:D566"/>
    <mergeCell ref="E565:E566"/>
    <mergeCell ref="F565:F566"/>
    <mergeCell ref="B563:B564"/>
    <mergeCell ref="C563:C564"/>
    <mergeCell ref="D563:D564"/>
    <mergeCell ref="E563:E564"/>
    <mergeCell ref="F563:F564"/>
    <mergeCell ref="G563:G564"/>
    <mergeCell ref="G561:G562"/>
    <mergeCell ref="H561:H562"/>
    <mergeCell ref="J561:J562"/>
    <mergeCell ref="K561:K562"/>
    <mergeCell ref="L561:L562"/>
    <mergeCell ref="M561:M562"/>
    <mergeCell ref="H567:H568"/>
    <mergeCell ref="J567:J568"/>
    <mergeCell ref="K567:K568"/>
    <mergeCell ref="L567:L568"/>
    <mergeCell ref="M567:M568"/>
    <mergeCell ref="B569:B570"/>
    <mergeCell ref="C569:C570"/>
    <mergeCell ref="D569:D570"/>
    <mergeCell ref="E569:E570"/>
    <mergeCell ref="F569:F570"/>
    <mergeCell ref="B567:B568"/>
    <mergeCell ref="C567:C568"/>
    <mergeCell ref="D567:D568"/>
    <mergeCell ref="E567:E568"/>
    <mergeCell ref="F567:F568"/>
    <mergeCell ref="G567:G568"/>
    <mergeCell ref="G565:G566"/>
    <mergeCell ref="H565:H566"/>
    <mergeCell ref="J565:J566"/>
    <mergeCell ref="K565:K566"/>
    <mergeCell ref="L565:L566"/>
    <mergeCell ref="M565:M566"/>
    <mergeCell ref="H571:H572"/>
    <mergeCell ref="J571:J572"/>
    <mergeCell ref="K571:K572"/>
    <mergeCell ref="L571:L572"/>
    <mergeCell ref="M571:M572"/>
    <mergeCell ref="B573:B574"/>
    <mergeCell ref="C573:C574"/>
    <mergeCell ref="D573:D574"/>
    <mergeCell ref="E573:E574"/>
    <mergeCell ref="F573:F574"/>
    <mergeCell ref="B571:B572"/>
    <mergeCell ref="C571:C572"/>
    <mergeCell ref="D571:D572"/>
    <mergeCell ref="E571:E572"/>
    <mergeCell ref="F571:F572"/>
    <mergeCell ref="G571:G572"/>
    <mergeCell ref="G569:G570"/>
    <mergeCell ref="H569:H570"/>
    <mergeCell ref="J569:J570"/>
    <mergeCell ref="K569:K570"/>
    <mergeCell ref="L569:L570"/>
    <mergeCell ref="M569:M570"/>
    <mergeCell ref="H575:H576"/>
    <mergeCell ref="J575:J576"/>
    <mergeCell ref="K575:K576"/>
    <mergeCell ref="L575:L576"/>
    <mergeCell ref="M575:M576"/>
    <mergeCell ref="B577:B578"/>
    <mergeCell ref="C577:C578"/>
    <mergeCell ref="D577:D578"/>
    <mergeCell ref="E577:E578"/>
    <mergeCell ref="F577:F578"/>
    <mergeCell ref="B575:B576"/>
    <mergeCell ref="C575:C576"/>
    <mergeCell ref="D575:D576"/>
    <mergeCell ref="E575:E576"/>
    <mergeCell ref="F575:F576"/>
    <mergeCell ref="G575:G576"/>
    <mergeCell ref="G573:G574"/>
    <mergeCell ref="H573:H574"/>
    <mergeCell ref="J573:J574"/>
    <mergeCell ref="K573:K574"/>
    <mergeCell ref="L573:L574"/>
    <mergeCell ref="M573:M574"/>
    <mergeCell ref="H579:H580"/>
    <mergeCell ref="J579:J580"/>
    <mergeCell ref="K579:K580"/>
    <mergeCell ref="L579:L580"/>
    <mergeCell ref="M579:M580"/>
    <mergeCell ref="B581:B582"/>
    <mergeCell ref="C581:C582"/>
    <mergeCell ref="D581:D582"/>
    <mergeCell ref="E581:E582"/>
    <mergeCell ref="F581:F582"/>
    <mergeCell ref="B579:B580"/>
    <mergeCell ref="C579:C580"/>
    <mergeCell ref="D579:D580"/>
    <mergeCell ref="E579:E580"/>
    <mergeCell ref="F579:F580"/>
    <mergeCell ref="G579:G580"/>
    <mergeCell ref="G577:G578"/>
    <mergeCell ref="H577:H578"/>
    <mergeCell ref="J577:J578"/>
    <mergeCell ref="K577:K578"/>
    <mergeCell ref="L577:L578"/>
    <mergeCell ref="M577:M578"/>
    <mergeCell ref="H583:H584"/>
    <mergeCell ref="J583:J584"/>
    <mergeCell ref="K583:K584"/>
    <mergeCell ref="L583:L584"/>
    <mergeCell ref="M583:M584"/>
    <mergeCell ref="B585:B586"/>
    <mergeCell ref="C585:C586"/>
    <mergeCell ref="D585:D586"/>
    <mergeCell ref="E585:E586"/>
    <mergeCell ref="F585:F586"/>
    <mergeCell ref="B583:B584"/>
    <mergeCell ref="C583:C584"/>
    <mergeCell ref="D583:D584"/>
    <mergeCell ref="E583:E584"/>
    <mergeCell ref="F583:F584"/>
    <mergeCell ref="G583:G584"/>
    <mergeCell ref="G581:G582"/>
    <mergeCell ref="H581:H582"/>
    <mergeCell ref="J581:J582"/>
    <mergeCell ref="K581:K582"/>
    <mergeCell ref="L581:L582"/>
    <mergeCell ref="M581:M582"/>
    <mergeCell ref="H587:H588"/>
    <mergeCell ref="J587:J588"/>
    <mergeCell ref="K587:K588"/>
    <mergeCell ref="L587:L588"/>
    <mergeCell ref="M587:M588"/>
    <mergeCell ref="B589:B590"/>
    <mergeCell ref="C589:C590"/>
    <mergeCell ref="D589:D590"/>
    <mergeCell ref="E589:E590"/>
    <mergeCell ref="F589:F590"/>
    <mergeCell ref="B587:B588"/>
    <mergeCell ref="C587:C588"/>
    <mergeCell ref="D587:D588"/>
    <mergeCell ref="E587:E588"/>
    <mergeCell ref="F587:F588"/>
    <mergeCell ref="G587:G588"/>
    <mergeCell ref="G585:G586"/>
    <mergeCell ref="H585:H586"/>
    <mergeCell ref="J585:J586"/>
    <mergeCell ref="K585:K586"/>
    <mergeCell ref="L585:L586"/>
    <mergeCell ref="M585:M586"/>
    <mergeCell ref="H591:H592"/>
    <mergeCell ref="J591:J592"/>
    <mergeCell ref="K591:K592"/>
    <mergeCell ref="L591:L592"/>
    <mergeCell ref="M591:M592"/>
    <mergeCell ref="B593:B594"/>
    <mergeCell ref="C593:C594"/>
    <mergeCell ref="D593:D594"/>
    <mergeCell ref="E593:E594"/>
    <mergeCell ref="F593:F594"/>
    <mergeCell ref="B591:B592"/>
    <mergeCell ref="C591:C592"/>
    <mergeCell ref="D591:D592"/>
    <mergeCell ref="E591:E592"/>
    <mergeCell ref="F591:F592"/>
    <mergeCell ref="G591:G592"/>
    <mergeCell ref="G589:G590"/>
    <mergeCell ref="H589:H590"/>
    <mergeCell ref="J589:J590"/>
    <mergeCell ref="K589:K590"/>
    <mergeCell ref="L589:L590"/>
    <mergeCell ref="M589:M590"/>
    <mergeCell ref="H595:H596"/>
    <mergeCell ref="J595:J596"/>
    <mergeCell ref="K595:K596"/>
    <mergeCell ref="L595:L596"/>
    <mergeCell ref="M595:M596"/>
    <mergeCell ref="B597:B598"/>
    <mergeCell ref="C597:C598"/>
    <mergeCell ref="D597:D598"/>
    <mergeCell ref="E597:E598"/>
    <mergeCell ref="F597:F598"/>
    <mergeCell ref="B595:B596"/>
    <mergeCell ref="C595:C596"/>
    <mergeCell ref="D595:D596"/>
    <mergeCell ref="E595:E596"/>
    <mergeCell ref="F595:F596"/>
    <mergeCell ref="G595:G596"/>
    <mergeCell ref="G593:G594"/>
    <mergeCell ref="H593:H594"/>
    <mergeCell ref="J593:J594"/>
    <mergeCell ref="K593:K594"/>
    <mergeCell ref="L593:L594"/>
    <mergeCell ref="M593:M594"/>
    <mergeCell ref="H599:H600"/>
    <mergeCell ref="J599:J600"/>
    <mergeCell ref="K599:K600"/>
    <mergeCell ref="L599:L600"/>
    <mergeCell ref="M599:M600"/>
    <mergeCell ref="B601:B602"/>
    <mergeCell ref="C601:C602"/>
    <mergeCell ref="D601:D602"/>
    <mergeCell ref="E601:E602"/>
    <mergeCell ref="F601:F602"/>
    <mergeCell ref="B599:B600"/>
    <mergeCell ref="C599:C600"/>
    <mergeCell ref="D599:D600"/>
    <mergeCell ref="E599:E600"/>
    <mergeCell ref="F599:F600"/>
    <mergeCell ref="G599:G600"/>
    <mergeCell ref="G597:G598"/>
    <mergeCell ref="H597:H598"/>
    <mergeCell ref="J597:J598"/>
    <mergeCell ref="K597:K598"/>
    <mergeCell ref="L597:L598"/>
    <mergeCell ref="M597:M598"/>
    <mergeCell ref="H603:H604"/>
    <mergeCell ref="J603:J604"/>
    <mergeCell ref="K603:K604"/>
    <mergeCell ref="L603:L604"/>
    <mergeCell ref="M603:M604"/>
    <mergeCell ref="B605:B606"/>
    <mergeCell ref="C605:C606"/>
    <mergeCell ref="D605:D606"/>
    <mergeCell ref="E605:E606"/>
    <mergeCell ref="F605:F606"/>
    <mergeCell ref="B603:B604"/>
    <mergeCell ref="C603:C604"/>
    <mergeCell ref="D603:D604"/>
    <mergeCell ref="E603:E604"/>
    <mergeCell ref="F603:F604"/>
    <mergeCell ref="G603:G604"/>
    <mergeCell ref="G601:G602"/>
    <mergeCell ref="H601:H602"/>
    <mergeCell ref="J601:J602"/>
    <mergeCell ref="K601:K602"/>
    <mergeCell ref="L601:L602"/>
    <mergeCell ref="M601:M602"/>
    <mergeCell ref="H607:H608"/>
    <mergeCell ref="J607:J608"/>
    <mergeCell ref="K607:K608"/>
    <mergeCell ref="L607:L608"/>
    <mergeCell ref="M607:M608"/>
    <mergeCell ref="B609:B610"/>
    <mergeCell ref="C609:C610"/>
    <mergeCell ref="D609:D610"/>
    <mergeCell ref="E609:E610"/>
    <mergeCell ref="F609:F610"/>
    <mergeCell ref="B607:B608"/>
    <mergeCell ref="C607:C608"/>
    <mergeCell ref="D607:D608"/>
    <mergeCell ref="E607:E608"/>
    <mergeCell ref="F607:F608"/>
    <mergeCell ref="G607:G608"/>
    <mergeCell ref="G605:G606"/>
    <mergeCell ref="H605:H606"/>
    <mergeCell ref="J605:J606"/>
    <mergeCell ref="K605:K606"/>
    <mergeCell ref="L605:L606"/>
    <mergeCell ref="M605:M606"/>
    <mergeCell ref="H611:H612"/>
    <mergeCell ref="J611:J612"/>
    <mergeCell ref="K611:K612"/>
    <mergeCell ref="L611:L612"/>
    <mergeCell ref="M611:M612"/>
    <mergeCell ref="B613:B614"/>
    <mergeCell ref="C613:C614"/>
    <mergeCell ref="D613:D614"/>
    <mergeCell ref="E613:E614"/>
    <mergeCell ref="F613:F614"/>
    <mergeCell ref="B611:B612"/>
    <mergeCell ref="C611:C612"/>
    <mergeCell ref="D611:D612"/>
    <mergeCell ref="E611:E612"/>
    <mergeCell ref="F611:F612"/>
    <mergeCell ref="G611:G612"/>
    <mergeCell ref="G609:G610"/>
    <mergeCell ref="H609:H610"/>
    <mergeCell ref="J609:J610"/>
    <mergeCell ref="K609:K610"/>
    <mergeCell ref="L609:L610"/>
    <mergeCell ref="M609:M610"/>
    <mergeCell ref="H615:H616"/>
    <mergeCell ref="J615:J616"/>
    <mergeCell ref="K615:K616"/>
    <mergeCell ref="L615:L616"/>
    <mergeCell ref="M615:M616"/>
    <mergeCell ref="B617:B618"/>
    <mergeCell ref="C617:C618"/>
    <mergeCell ref="D617:D618"/>
    <mergeCell ref="E617:E618"/>
    <mergeCell ref="F617:F618"/>
    <mergeCell ref="B615:B616"/>
    <mergeCell ref="C615:C616"/>
    <mergeCell ref="D615:D616"/>
    <mergeCell ref="E615:E616"/>
    <mergeCell ref="F615:F616"/>
    <mergeCell ref="G615:G616"/>
    <mergeCell ref="G613:G614"/>
    <mergeCell ref="H613:H614"/>
    <mergeCell ref="J613:J614"/>
    <mergeCell ref="K613:K614"/>
    <mergeCell ref="L613:L614"/>
    <mergeCell ref="M613:M614"/>
    <mergeCell ref="H619:H620"/>
    <mergeCell ref="J619:J620"/>
    <mergeCell ref="K619:K620"/>
    <mergeCell ref="L619:L620"/>
    <mergeCell ref="M619:M620"/>
    <mergeCell ref="B621:B622"/>
    <mergeCell ref="C621:C622"/>
    <mergeCell ref="D621:D622"/>
    <mergeCell ref="E621:E622"/>
    <mergeCell ref="F621:F622"/>
    <mergeCell ref="B619:B620"/>
    <mergeCell ref="C619:C620"/>
    <mergeCell ref="D619:D620"/>
    <mergeCell ref="E619:E620"/>
    <mergeCell ref="F619:F620"/>
    <mergeCell ref="G619:G620"/>
    <mergeCell ref="G617:G618"/>
    <mergeCell ref="H617:H618"/>
    <mergeCell ref="J617:J618"/>
    <mergeCell ref="K617:K618"/>
    <mergeCell ref="L617:L618"/>
    <mergeCell ref="M617:M618"/>
    <mergeCell ref="H623:H624"/>
    <mergeCell ref="J623:J624"/>
    <mergeCell ref="K623:K624"/>
    <mergeCell ref="L623:L624"/>
    <mergeCell ref="M623:M624"/>
    <mergeCell ref="B625:B626"/>
    <mergeCell ref="C625:C626"/>
    <mergeCell ref="D625:D626"/>
    <mergeCell ref="E625:E626"/>
    <mergeCell ref="F625:F626"/>
    <mergeCell ref="B623:B624"/>
    <mergeCell ref="C623:C624"/>
    <mergeCell ref="D623:D624"/>
    <mergeCell ref="E623:E624"/>
    <mergeCell ref="F623:F624"/>
    <mergeCell ref="G623:G624"/>
    <mergeCell ref="G621:G622"/>
    <mergeCell ref="H621:H622"/>
    <mergeCell ref="J621:J622"/>
    <mergeCell ref="K621:K622"/>
    <mergeCell ref="L621:L622"/>
    <mergeCell ref="M621:M622"/>
    <mergeCell ref="H627:H628"/>
    <mergeCell ref="J627:J628"/>
    <mergeCell ref="K627:K628"/>
    <mergeCell ref="L627:L628"/>
    <mergeCell ref="M627:M628"/>
    <mergeCell ref="B629:B630"/>
    <mergeCell ref="C629:C630"/>
    <mergeCell ref="D629:D630"/>
    <mergeCell ref="E629:E630"/>
    <mergeCell ref="F629:F630"/>
    <mergeCell ref="B627:B628"/>
    <mergeCell ref="C627:C628"/>
    <mergeCell ref="D627:D628"/>
    <mergeCell ref="E627:E628"/>
    <mergeCell ref="F627:F628"/>
    <mergeCell ref="G627:G628"/>
    <mergeCell ref="G625:G626"/>
    <mergeCell ref="H625:H626"/>
    <mergeCell ref="J625:J626"/>
    <mergeCell ref="K625:K626"/>
    <mergeCell ref="L625:L626"/>
    <mergeCell ref="M625:M626"/>
    <mergeCell ref="H631:H632"/>
    <mergeCell ref="J631:J632"/>
    <mergeCell ref="K631:K632"/>
    <mergeCell ref="L631:L632"/>
    <mergeCell ref="M631:M632"/>
    <mergeCell ref="B633:B634"/>
    <mergeCell ref="C633:C634"/>
    <mergeCell ref="D633:D634"/>
    <mergeCell ref="E633:E634"/>
    <mergeCell ref="F633:F634"/>
    <mergeCell ref="B631:B632"/>
    <mergeCell ref="C631:C632"/>
    <mergeCell ref="D631:D632"/>
    <mergeCell ref="E631:E632"/>
    <mergeCell ref="F631:F632"/>
    <mergeCell ref="G631:G632"/>
    <mergeCell ref="G629:G630"/>
    <mergeCell ref="H629:H630"/>
    <mergeCell ref="J629:J630"/>
    <mergeCell ref="K629:K630"/>
    <mergeCell ref="L629:L630"/>
    <mergeCell ref="M629:M630"/>
    <mergeCell ref="H635:H636"/>
    <mergeCell ref="J635:J636"/>
    <mergeCell ref="K635:K636"/>
    <mergeCell ref="L635:L636"/>
    <mergeCell ref="M635:M636"/>
    <mergeCell ref="B637:B638"/>
    <mergeCell ref="C637:C638"/>
    <mergeCell ref="D637:D638"/>
    <mergeCell ref="E637:E638"/>
    <mergeCell ref="F637:F638"/>
    <mergeCell ref="B635:B636"/>
    <mergeCell ref="C635:C636"/>
    <mergeCell ref="D635:D636"/>
    <mergeCell ref="E635:E636"/>
    <mergeCell ref="F635:F636"/>
    <mergeCell ref="G635:G636"/>
    <mergeCell ref="G633:G634"/>
    <mergeCell ref="H633:H634"/>
    <mergeCell ref="J633:J634"/>
    <mergeCell ref="K633:K634"/>
    <mergeCell ref="L633:L634"/>
    <mergeCell ref="M633:M634"/>
    <mergeCell ref="H639:H640"/>
    <mergeCell ref="J639:J640"/>
    <mergeCell ref="K639:K640"/>
    <mergeCell ref="L639:L640"/>
    <mergeCell ref="M639:M640"/>
    <mergeCell ref="B641:B642"/>
    <mergeCell ref="C641:C642"/>
    <mergeCell ref="D641:D642"/>
    <mergeCell ref="E641:E642"/>
    <mergeCell ref="F641:F642"/>
    <mergeCell ref="B639:B640"/>
    <mergeCell ref="C639:C640"/>
    <mergeCell ref="D639:D640"/>
    <mergeCell ref="E639:E640"/>
    <mergeCell ref="F639:F640"/>
    <mergeCell ref="G639:G640"/>
    <mergeCell ref="G637:G638"/>
    <mergeCell ref="H637:H638"/>
    <mergeCell ref="J637:J638"/>
    <mergeCell ref="K637:K638"/>
    <mergeCell ref="L637:L638"/>
    <mergeCell ref="M637:M638"/>
    <mergeCell ref="H643:H644"/>
    <mergeCell ref="J643:J644"/>
    <mergeCell ref="K643:K644"/>
    <mergeCell ref="L643:L644"/>
    <mergeCell ref="M643:M644"/>
    <mergeCell ref="B645:B646"/>
    <mergeCell ref="C645:C646"/>
    <mergeCell ref="D645:D646"/>
    <mergeCell ref="E645:E646"/>
    <mergeCell ref="F645:F646"/>
    <mergeCell ref="B643:B644"/>
    <mergeCell ref="C643:C644"/>
    <mergeCell ref="D643:D644"/>
    <mergeCell ref="E643:E644"/>
    <mergeCell ref="F643:F644"/>
    <mergeCell ref="G643:G644"/>
    <mergeCell ref="G641:G642"/>
    <mergeCell ref="H641:H642"/>
    <mergeCell ref="J641:J642"/>
    <mergeCell ref="K641:K642"/>
    <mergeCell ref="L641:L642"/>
    <mergeCell ref="M641:M642"/>
    <mergeCell ref="H647:H648"/>
    <mergeCell ref="J647:J648"/>
    <mergeCell ref="K647:K648"/>
    <mergeCell ref="L647:L648"/>
    <mergeCell ref="M647:M648"/>
    <mergeCell ref="B649:B650"/>
    <mergeCell ref="C649:C650"/>
    <mergeCell ref="D649:D650"/>
    <mergeCell ref="E649:E650"/>
    <mergeCell ref="F649:F650"/>
    <mergeCell ref="B647:B648"/>
    <mergeCell ref="C647:C648"/>
    <mergeCell ref="D647:D648"/>
    <mergeCell ref="E647:E648"/>
    <mergeCell ref="F647:F648"/>
    <mergeCell ref="G647:G648"/>
    <mergeCell ref="G645:G646"/>
    <mergeCell ref="H645:H646"/>
    <mergeCell ref="J645:J646"/>
    <mergeCell ref="K645:K646"/>
    <mergeCell ref="L645:L646"/>
    <mergeCell ref="M645:M646"/>
    <mergeCell ref="H651:H652"/>
    <mergeCell ref="J651:J652"/>
    <mergeCell ref="K651:K652"/>
    <mergeCell ref="L651:L652"/>
    <mergeCell ref="M651:M652"/>
    <mergeCell ref="B653:B654"/>
    <mergeCell ref="C653:C654"/>
    <mergeCell ref="D653:D654"/>
    <mergeCell ref="E653:E654"/>
    <mergeCell ref="F653:F654"/>
    <mergeCell ref="B651:B652"/>
    <mergeCell ref="C651:C652"/>
    <mergeCell ref="D651:D652"/>
    <mergeCell ref="E651:E652"/>
    <mergeCell ref="F651:F652"/>
    <mergeCell ref="G651:G652"/>
    <mergeCell ref="G649:G650"/>
    <mergeCell ref="H649:H650"/>
    <mergeCell ref="J649:J650"/>
    <mergeCell ref="K649:K650"/>
    <mergeCell ref="L649:L650"/>
    <mergeCell ref="M649:M650"/>
    <mergeCell ref="H655:H656"/>
    <mergeCell ref="J655:J656"/>
    <mergeCell ref="K655:K656"/>
    <mergeCell ref="L655:L656"/>
    <mergeCell ref="M655:M656"/>
    <mergeCell ref="B657:B658"/>
    <mergeCell ref="C657:C658"/>
    <mergeCell ref="D657:D658"/>
    <mergeCell ref="E657:E658"/>
    <mergeCell ref="F657:F658"/>
    <mergeCell ref="B655:B656"/>
    <mergeCell ref="C655:C656"/>
    <mergeCell ref="D655:D656"/>
    <mergeCell ref="E655:E656"/>
    <mergeCell ref="F655:F656"/>
    <mergeCell ref="G655:G656"/>
    <mergeCell ref="G653:G654"/>
    <mergeCell ref="H653:H654"/>
    <mergeCell ref="J653:J654"/>
    <mergeCell ref="K653:K654"/>
    <mergeCell ref="L653:L654"/>
    <mergeCell ref="M653:M654"/>
    <mergeCell ref="H659:H660"/>
    <mergeCell ref="J659:J660"/>
    <mergeCell ref="K659:K660"/>
    <mergeCell ref="L659:L660"/>
    <mergeCell ref="M659:M660"/>
    <mergeCell ref="B661:B662"/>
    <mergeCell ref="C661:C662"/>
    <mergeCell ref="D661:D662"/>
    <mergeCell ref="E661:E662"/>
    <mergeCell ref="F661:F662"/>
    <mergeCell ref="B659:B660"/>
    <mergeCell ref="C659:C660"/>
    <mergeCell ref="D659:D660"/>
    <mergeCell ref="E659:E660"/>
    <mergeCell ref="F659:F660"/>
    <mergeCell ref="G659:G660"/>
    <mergeCell ref="G657:G658"/>
    <mergeCell ref="H657:H658"/>
    <mergeCell ref="J657:J658"/>
    <mergeCell ref="K657:K658"/>
    <mergeCell ref="L657:L658"/>
    <mergeCell ref="M657:M658"/>
    <mergeCell ref="H663:H664"/>
    <mergeCell ref="J663:J664"/>
    <mergeCell ref="K663:K664"/>
    <mergeCell ref="L663:L664"/>
    <mergeCell ref="M663:M664"/>
    <mergeCell ref="B665:B666"/>
    <mergeCell ref="C665:C666"/>
    <mergeCell ref="D665:D666"/>
    <mergeCell ref="E665:E666"/>
    <mergeCell ref="F665:F666"/>
    <mergeCell ref="B663:B664"/>
    <mergeCell ref="C663:C664"/>
    <mergeCell ref="D663:D664"/>
    <mergeCell ref="E663:E664"/>
    <mergeCell ref="F663:F664"/>
    <mergeCell ref="G663:G664"/>
    <mergeCell ref="G661:G662"/>
    <mergeCell ref="H661:H662"/>
    <mergeCell ref="J661:J662"/>
    <mergeCell ref="K661:K662"/>
    <mergeCell ref="L661:L662"/>
    <mergeCell ref="M661:M662"/>
    <mergeCell ref="H667:H668"/>
    <mergeCell ref="J667:J668"/>
    <mergeCell ref="K667:K668"/>
    <mergeCell ref="L667:L668"/>
    <mergeCell ref="M667:M668"/>
    <mergeCell ref="B669:B670"/>
    <mergeCell ref="C669:C670"/>
    <mergeCell ref="D669:D670"/>
    <mergeCell ref="E669:E670"/>
    <mergeCell ref="F669:F670"/>
    <mergeCell ref="B667:B668"/>
    <mergeCell ref="C667:C668"/>
    <mergeCell ref="D667:D668"/>
    <mergeCell ref="E667:E668"/>
    <mergeCell ref="F667:F668"/>
    <mergeCell ref="G667:G668"/>
    <mergeCell ref="G665:G666"/>
    <mergeCell ref="H665:H666"/>
    <mergeCell ref="J665:J666"/>
    <mergeCell ref="K665:K666"/>
    <mergeCell ref="L665:L666"/>
    <mergeCell ref="M665:M666"/>
    <mergeCell ref="H671:H672"/>
    <mergeCell ref="J671:J672"/>
    <mergeCell ref="K671:K672"/>
    <mergeCell ref="L671:L672"/>
    <mergeCell ref="M671:M672"/>
    <mergeCell ref="B673:B674"/>
    <mergeCell ref="C673:C674"/>
    <mergeCell ref="D673:D674"/>
    <mergeCell ref="E673:E674"/>
    <mergeCell ref="F673:F674"/>
    <mergeCell ref="B671:B672"/>
    <mergeCell ref="C671:C672"/>
    <mergeCell ref="D671:D672"/>
    <mergeCell ref="E671:E672"/>
    <mergeCell ref="F671:F672"/>
    <mergeCell ref="G671:G672"/>
    <mergeCell ref="G669:G670"/>
    <mergeCell ref="H669:H670"/>
    <mergeCell ref="J669:J670"/>
    <mergeCell ref="K669:K670"/>
    <mergeCell ref="L669:L670"/>
    <mergeCell ref="M669:M670"/>
    <mergeCell ref="H675:H676"/>
    <mergeCell ref="J675:J676"/>
    <mergeCell ref="K675:K676"/>
    <mergeCell ref="L675:L676"/>
    <mergeCell ref="M675:M676"/>
    <mergeCell ref="B677:B678"/>
    <mergeCell ref="C677:C678"/>
    <mergeCell ref="D677:D678"/>
    <mergeCell ref="E677:E678"/>
    <mergeCell ref="F677:F678"/>
    <mergeCell ref="B675:B676"/>
    <mergeCell ref="C675:C676"/>
    <mergeCell ref="D675:D676"/>
    <mergeCell ref="E675:E676"/>
    <mergeCell ref="F675:F676"/>
    <mergeCell ref="G675:G676"/>
    <mergeCell ref="G673:G674"/>
    <mergeCell ref="H673:H674"/>
    <mergeCell ref="J673:J674"/>
    <mergeCell ref="K673:K674"/>
    <mergeCell ref="L673:L674"/>
    <mergeCell ref="M673:M674"/>
    <mergeCell ref="H679:H680"/>
    <mergeCell ref="J679:J680"/>
    <mergeCell ref="K679:K680"/>
    <mergeCell ref="L679:L680"/>
    <mergeCell ref="M679:M680"/>
    <mergeCell ref="B681:B682"/>
    <mergeCell ref="C681:C682"/>
    <mergeCell ref="D681:D682"/>
    <mergeCell ref="E681:E682"/>
    <mergeCell ref="F681:F682"/>
    <mergeCell ref="B679:B680"/>
    <mergeCell ref="C679:C680"/>
    <mergeCell ref="D679:D680"/>
    <mergeCell ref="E679:E680"/>
    <mergeCell ref="F679:F680"/>
    <mergeCell ref="G679:G680"/>
    <mergeCell ref="G677:G678"/>
    <mergeCell ref="H677:H678"/>
    <mergeCell ref="J677:J678"/>
    <mergeCell ref="K677:K678"/>
    <mergeCell ref="L677:L678"/>
    <mergeCell ref="M677:M678"/>
    <mergeCell ref="H683:H684"/>
    <mergeCell ref="J683:J684"/>
    <mergeCell ref="K683:K684"/>
    <mergeCell ref="L683:L684"/>
    <mergeCell ref="M683:M684"/>
    <mergeCell ref="B685:B686"/>
    <mergeCell ref="C685:C686"/>
    <mergeCell ref="D685:D686"/>
    <mergeCell ref="E685:E686"/>
    <mergeCell ref="F685:F686"/>
    <mergeCell ref="B683:B684"/>
    <mergeCell ref="C683:C684"/>
    <mergeCell ref="D683:D684"/>
    <mergeCell ref="E683:E684"/>
    <mergeCell ref="F683:F684"/>
    <mergeCell ref="G683:G684"/>
    <mergeCell ref="G681:G682"/>
    <mergeCell ref="H681:H682"/>
    <mergeCell ref="J681:J682"/>
    <mergeCell ref="K681:K682"/>
    <mergeCell ref="L681:L682"/>
    <mergeCell ref="M681:M682"/>
    <mergeCell ref="H687:H688"/>
    <mergeCell ref="J687:J688"/>
    <mergeCell ref="K687:K688"/>
    <mergeCell ref="L687:L688"/>
    <mergeCell ref="M687:M688"/>
    <mergeCell ref="B689:B690"/>
    <mergeCell ref="C689:C690"/>
    <mergeCell ref="D689:D690"/>
    <mergeCell ref="E689:E690"/>
    <mergeCell ref="F689:F690"/>
    <mergeCell ref="B687:B688"/>
    <mergeCell ref="C687:C688"/>
    <mergeCell ref="D687:D688"/>
    <mergeCell ref="E687:E688"/>
    <mergeCell ref="F687:F688"/>
    <mergeCell ref="G687:G688"/>
    <mergeCell ref="G685:G686"/>
    <mergeCell ref="H685:H686"/>
    <mergeCell ref="J685:J686"/>
    <mergeCell ref="K685:K686"/>
    <mergeCell ref="L685:L686"/>
    <mergeCell ref="M685:M686"/>
    <mergeCell ref="H691:H692"/>
    <mergeCell ref="J691:J692"/>
    <mergeCell ref="K691:K692"/>
    <mergeCell ref="L691:L692"/>
    <mergeCell ref="M691:M692"/>
    <mergeCell ref="B693:B694"/>
    <mergeCell ref="C693:C694"/>
    <mergeCell ref="D693:D694"/>
    <mergeCell ref="E693:E694"/>
    <mergeCell ref="F693:F694"/>
    <mergeCell ref="B691:B692"/>
    <mergeCell ref="C691:C692"/>
    <mergeCell ref="D691:D692"/>
    <mergeCell ref="E691:E692"/>
    <mergeCell ref="F691:F692"/>
    <mergeCell ref="G691:G692"/>
    <mergeCell ref="G689:G690"/>
    <mergeCell ref="H689:H690"/>
    <mergeCell ref="J689:J690"/>
    <mergeCell ref="K689:K690"/>
    <mergeCell ref="L689:L690"/>
    <mergeCell ref="M689:M690"/>
    <mergeCell ref="H695:H696"/>
    <mergeCell ref="J695:J696"/>
    <mergeCell ref="K695:K696"/>
    <mergeCell ref="L695:L696"/>
    <mergeCell ref="M695:M696"/>
    <mergeCell ref="B697:B698"/>
    <mergeCell ref="C697:C698"/>
    <mergeCell ref="D697:D698"/>
    <mergeCell ref="E697:E698"/>
    <mergeCell ref="F697:F698"/>
    <mergeCell ref="B695:B696"/>
    <mergeCell ref="C695:C696"/>
    <mergeCell ref="D695:D696"/>
    <mergeCell ref="E695:E696"/>
    <mergeCell ref="F695:F696"/>
    <mergeCell ref="G695:G696"/>
    <mergeCell ref="G693:G694"/>
    <mergeCell ref="H693:H694"/>
    <mergeCell ref="J693:J694"/>
    <mergeCell ref="K693:K694"/>
    <mergeCell ref="L693:L694"/>
    <mergeCell ref="M693:M694"/>
    <mergeCell ref="H699:H700"/>
    <mergeCell ref="J699:J700"/>
    <mergeCell ref="K699:K700"/>
    <mergeCell ref="L699:L700"/>
    <mergeCell ref="M699:M700"/>
    <mergeCell ref="B701:B702"/>
    <mergeCell ref="C701:C702"/>
    <mergeCell ref="D701:D702"/>
    <mergeCell ref="E701:E702"/>
    <mergeCell ref="F701:F702"/>
    <mergeCell ref="B699:B700"/>
    <mergeCell ref="C699:C700"/>
    <mergeCell ref="D699:D700"/>
    <mergeCell ref="E699:E700"/>
    <mergeCell ref="F699:F700"/>
    <mergeCell ref="G699:G700"/>
    <mergeCell ref="G697:G698"/>
    <mergeCell ref="H697:H698"/>
    <mergeCell ref="J697:J698"/>
    <mergeCell ref="K697:K698"/>
    <mergeCell ref="L697:L698"/>
    <mergeCell ref="M697:M698"/>
    <mergeCell ref="H703:H704"/>
    <mergeCell ref="J703:J704"/>
    <mergeCell ref="K703:K704"/>
    <mergeCell ref="L703:L704"/>
    <mergeCell ref="M703:M704"/>
    <mergeCell ref="B705:B706"/>
    <mergeCell ref="C705:C706"/>
    <mergeCell ref="D705:D706"/>
    <mergeCell ref="E705:E706"/>
    <mergeCell ref="F705:F706"/>
    <mergeCell ref="B703:B704"/>
    <mergeCell ref="C703:C704"/>
    <mergeCell ref="D703:D704"/>
    <mergeCell ref="E703:E704"/>
    <mergeCell ref="F703:F704"/>
    <mergeCell ref="G703:G704"/>
    <mergeCell ref="G701:G702"/>
    <mergeCell ref="H701:H702"/>
    <mergeCell ref="J701:J702"/>
    <mergeCell ref="K701:K702"/>
    <mergeCell ref="L701:L702"/>
    <mergeCell ref="M701:M702"/>
    <mergeCell ref="H707:H708"/>
    <mergeCell ref="J707:J708"/>
    <mergeCell ref="K707:K708"/>
    <mergeCell ref="L707:L708"/>
    <mergeCell ref="M707:M708"/>
    <mergeCell ref="B709:B710"/>
    <mergeCell ref="C709:C710"/>
    <mergeCell ref="D709:D710"/>
    <mergeCell ref="E709:E710"/>
    <mergeCell ref="F709:F710"/>
    <mergeCell ref="B707:B708"/>
    <mergeCell ref="C707:C708"/>
    <mergeCell ref="D707:D708"/>
    <mergeCell ref="E707:E708"/>
    <mergeCell ref="F707:F708"/>
    <mergeCell ref="G707:G708"/>
    <mergeCell ref="G705:G706"/>
    <mergeCell ref="H705:H706"/>
    <mergeCell ref="J705:J706"/>
    <mergeCell ref="K705:K706"/>
    <mergeCell ref="L705:L706"/>
    <mergeCell ref="M705:M706"/>
    <mergeCell ref="H711:H712"/>
    <mergeCell ref="J711:J712"/>
    <mergeCell ref="K711:K712"/>
    <mergeCell ref="L711:L712"/>
    <mergeCell ref="M711:M712"/>
    <mergeCell ref="B713:B714"/>
    <mergeCell ref="C713:C714"/>
    <mergeCell ref="D713:D714"/>
    <mergeCell ref="E713:E714"/>
    <mergeCell ref="F713:F714"/>
    <mergeCell ref="B711:B712"/>
    <mergeCell ref="C711:C712"/>
    <mergeCell ref="D711:D712"/>
    <mergeCell ref="E711:E712"/>
    <mergeCell ref="F711:F712"/>
    <mergeCell ref="G711:G712"/>
    <mergeCell ref="G709:G710"/>
    <mergeCell ref="H709:H710"/>
    <mergeCell ref="J709:J710"/>
    <mergeCell ref="K709:K710"/>
    <mergeCell ref="L709:L710"/>
    <mergeCell ref="M709:M710"/>
    <mergeCell ref="H715:H716"/>
    <mergeCell ref="J715:J716"/>
    <mergeCell ref="K715:K716"/>
    <mergeCell ref="L715:L716"/>
    <mergeCell ref="M715:M716"/>
    <mergeCell ref="B717:B718"/>
    <mergeCell ref="C717:C718"/>
    <mergeCell ref="D717:D718"/>
    <mergeCell ref="E717:E718"/>
    <mergeCell ref="F717:F718"/>
    <mergeCell ref="B715:B716"/>
    <mergeCell ref="C715:C716"/>
    <mergeCell ref="D715:D716"/>
    <mergeCell ref="E715:E716"/>
    <mergeCell ref="F715:F716"/>
    <mergeCell ref="G715:G716"/>
    <mergeCell ref="G713:G714"/>
    <mergeCell ref="H713:H714"/>
    <mergeCell ref="J713:J714"/>
    <mergeCell ref="K713:K714"/>
    <mergeCell ref="L713:L714"/>
    <mergeCell ref="M713:M714"/>
    <mergeCell ref="H719:H720"/>
    <mergeCell ref="J719:J720"/>
    <mergeCell ref="K719:K720"/>
    <mergeCell ref="L719:L720"/>
    <mergeCell ref="M719:M720"/>
    <mergeCell ref="B721:B722"/>
    <mergeCell ref="C721:C722"/>
    <mergeCell ref="D721:D722"/>
    <mergeCell ref="E721:E722"/>
    <mergeCell ref="F721:F722"/>
    <mergeCell ref="B719:B720"/>
    <mergeCell ref="C719:C720"/>
    <mergeCell ref="D719:D720"/>
    <mergeCell ref="E719:E720"/>
    <mergeCell ref="F719:F720"/>
    <mergeCell ref="G719:G720"/>
    <mergeCell ref="G717:G718"/>
    <mergeCell ref="H717:H718"/>
    <mergeCell ref="J717:J718"/>
    <mergeCell ref="K717:K718"/>
    <mergeCell ref="L717:L718"/>
    <mergeCell ref="M717:M718"/>
    <mergeCell ref="H723:H724"/>
    <mergeCell ref="J723:J724"/>
    <mergeCell ref="K723:K724"/>
    <mergeCell ref="L723:L724"/>
    <mergeCell ref="M723:M724"/>
    <mergeCell ref="B725:B726"/>
    <mergeCell ref="C725:C726"/>
    <mergeCell ref="D725:D726"/>
    <mergeCell ref="E725:E726"/>
    <mergeCell ref="F725:F726"/>
    <mergeCell ref="B723:B724"/>
    <mergeCell ref="C723:C724"/>
    <mergeCell ref="D723:D724"/>
    <mergeCell ref="E723:E724"/>
    <mergeCell ref="F723:F724"/>
    <mergeCell ref="G723:G724"/>
    <mergeCell ref="G721:G722"/>
    <mergeCell ref="H721:H722"/>
    <mergeCell ref="J721:J722"/>
    <mergeCell ref="K721:K722"/>
    <mergeCell ref="L721:L722"/>
    <mergeCell ref="M721:M722"/>
    <mergeCell ref="H727:H728"/>
    <mergeCell ref="J727:J728"/>
    <mergeCell ref="K727:K728"/>
    <mergeCell ref="L727:L728"/>
    <mergeCell ref="M727:M728"/>
    <mergeCell ref="B729:B730"/>
    <mergeCell ref="C729:C730"/>
    <mergeCell ref="D729:D730"/>
    <mergeCell ref="E729:E730"/>
    <mergeCell ref="F729:F730"/>
    <mergeCell ref="B727:B728"/>
    <mergeCell ref="C727:C728"/>
    <mergeCell ref="D727:D728"/>
    <mergeCell ref="E727:E728"/>
    <mergeCell ref="F727:F728"/>
    <mergeCell ref="G727:G728"/>
    <mergeCell ref="G725:G726"/>
    <mergeCell ref="H725:H726"/>
    <mergeCell ref="J725:J726"/>
    <mergeCell ref="K725:K726"/>
    <mergeCell ref="L725:L726"/>
    <mergeCell ref="M725:M726"/>
    <mergeCell ref="H731:H732"/>
    <mergeCell ref="J731:J732"/>
    <mergeCell ref="K731:K732"/>
    <mergeCell ref="L731:L732"/>
    <mergeCell ref="M731:M732"/>
    <mergeCell ref="B733:B734"/>
    <mergeCell ref="C733:C734"/>
    <mergeCell ref="D733:D734"/>
    <mergeCell ref="E733:E734"/>
    <mergeCell ref="F733:F734"/>
    <mergeCell ref="B731:B732"/>
    <mergeCell ref="C731:C732"/>
    <mergeCell ref="D731:D732"/>
    <mergeCell ref="E731:E732"/>
    <mergeCell ref="F731:F732"/>
    <mergeCell ref="G731:G732"/>
    <mergeCell ref="G729:G730"/>
    <mergeCell ref="H729:H730"/>
    <mergeCell ref="J729:J730"/>
    <mergeCell ref="K729:K730"/>
    <mergeCell ref="L729:L730"/>
    <mergeCell ref="M729:M730"/>
    <mergeCell ref="H735:H736"/>
    <mergeCell ref="J735:J736"/>
    <mergeCell ref="K735:K736"/>
    <mergeCell ref="L735:L736"/>
    <mergeCell ref="M735:M736"/>
    <mergeCell ref="B737:B738"/>
    <mergeCell ref="C737:C738"/>
    <mergeCell ref="D737:D738"/>
    <mergeCell ref="E737:E738"/>
    <mergeCell ref="F737:F738"/>
    <mergeCell ref="B735:B736"/>
    <mergeCell ref="C735:C736"/>
    <mergeCell ref="D735:D736"/>
    <mergeCell ref="E735:E736"/>
    <mergeCell ref="F735:F736"/>
    <mergeCell ref="G735:G736"/>
    <mergeCell ref="G733:G734"/>
    <mergeCell ref="H733:H734"/>
    <mergeCell ref="J733:J734"/>
    <mergeCell ref="K733:K734"/>
    <mergeCell ref="L733:L734"/>
    <mergeCell ref="M733:M734"/>
    <mergeCell ref="H739:H740"/>
    <mergeCell ref="J739:J740"/>
    <mergeCell ref="K739:K740"/>
    <mergeCell ref="L739:L740"/>
    <mergeCell ref="M739:M740"/>
    <mergeCell ref="B741:B742"/>
    <mergeCell ref="C741:C742"/>
    <mergeCell ref="D741:D742"/>
    <mergeCell ref="E741:E742"/>
    <mergeCell ref="F741:F742"/>
    <mergeCell ref="B739:B740"/>
    <mergeCell ref="C739:C740"/>
    <mergeCell ref="D739:D740"/>
    <mergeCell ref="E739:E740"/>
    <mergeCell ref="F739:F740"/>
    <mergeCell ref="G739:G740"/>
    <mergeCell ref="G737:G738"/>
    <mergeCell ref="H737:H738"/>
    <mergeCell ref="J737:J738"/>
    <mergeCell ref="K737:K738"/>
    <mergeCell ref="L737:L738"/>
    <mergeCell ref="M737:M738"/>
    <mergeCell ref="H743:H744"/>
    <mergeCell ref="J743:J744"/>
    <mergeCell ref="K743:K744"/>
    <mergeCell ref="L743:L744"/>
    <mergeCell ref="M743:M744"/>
    <mergeCell ref="B745:B746"/>
    <mergeCell ref="C745:C746"/>
    <mergeCell ref="D745:D746"/>
    <mergeCell ref="E745:E746"/>
    <mergeCell ref="F745:F746"/>
    <mergeCell ref="B743:B744"/>
    <mergeCell ref="C743:C744"/>
    <mergeCell ref="D743:D744"/>
    <mergeCell ref="E743:E744"/>
    <mergeCell ref="F743:F744"/>
    <mergeCell ref="G743:G744"/>
    <mergeCell ref="G741:G742"/>
    <mergeCell ref="H741:H742"/>
    <mergeCell ref="J741:J742"/>
    <mergeCell ref="K741:K742"/>
    <mergeCell ref="L741:L742"/>
    <mergeCell ref="M741:M742"/>
    <mergeCell ref="H747:H748"/>
    <mergeCell ref="J747:J748"/>
    <mergeCell ref="K747:K748"/>
    <mergeCell ref="L747:L748"/>
    <mergeCell ref="M747:M748"/>
    <mergeCell ref="B749:B750"/>
    <mergeCell ref="C749:C750"/>
    <mergeCell ref="D749:D750"/>
    <mergeCell ref="E749:E750"/>
    <mergeCell ref="F749:F750"/>
    <mergeCell ref="B747:B748"/>
    <mergeCell ref="C747:C748"/>
    <mergeCell ref="D747:D748"/>
    <mergeCell ref="E747:E748"/>
    <mergeCell ref="F747:F748"/>
    <mergeCell ref="G747:G748"/>
    <mergeCell ref="G745:G746"/>
    <mergeCell ref="H745:H746"/>
    <mergeCell ref="J745:J746"/>
    <mergeCell ref="K745:K746"/>
    <mergeCell ref="L745:L746"/>
    <mergeCell ref="M745:M746"/>
    <mergeCell ref="H751:H752"/>
    <mergeCell ref="J751:J752"/>
    <mergeCell ref="K751:K752"/>
    <mergeCell ref="L751:L752"/>
    <mergeCell ref="M751:M752"/>
    <mergeCell ref="B753:B754"/>
    <mergeCell ref="C753:C754"/>
    <mergeCell ref="D753:D754"/>
    <mergeCell ref="E753:E754"/>
    <mergeCell ref="F753:F754"/>
    <mergeCell ref="B751:B752"/>
    <mergeCell ref="C751:C752"/>
    <mergeCell ref="D751:D752"/>
    <mergeCell ref="E751:E752"/>
    <mergeCell ref="F751:F752"/>
    <mergeCell ref="G751:G752"/>
    <mergeCell ref="G749:G750"/>
    <mergeCell ref="H749:H750"/>
    <mergeCell ref="J749:J750"/>
    <mergeCell ref="K749:K750"/>
    <mergeCell ref="L749:L750"/>
    <mergeCell ref="M749:M750"/>
    <mergeCell ref="H755:H756"/>
    <mergeCell ref="J755:J756"/>
    <mergeCell ref="K755:K756"/>
    <mergeCell ref="L755:L756"/>
    <mergeCell ref="M755:M756"/>
    <mergeCell ref="B757:B758"/>
    <mergeCell ref="C757:C758"/>
    <mergeCell ref="D757:D758"/>
    <mergeCell ref="E757:E758"/>
    <mergeCell ref="F757:F758"/>
    <mergeCell ref="B755:B756"/>
    <mergeCell ref="C755:C756"/>
    <mergeCell ref="D755:D756"/>
    <mergeCell ref="E755:E756"/>
    <mergeCell ref="F755:F756"/>
    <mergeCell ref="G755:G756"/>
    <mergeCell ref="G753:G754"/>
    <mergeCell ref="H753:H754"/>
    <mergeCell ref="J753:J754"/>
    <mergeCell ref="K753:K754"/>
    <mergeCell ref="L753:L754"/>
    <mergeCell ref="M753:M754"/>
    <mergeCell ref="H759:H760"/>
    <mergeCell ref="J759:J760"/>
    <mergeCell ref="K759:K760"/>
    <mergeCell ref="L759:L760"/>
    <mergeCell ref="M759:M760"/>
    <mergeCell ref="B761:B762"/>
    <mergeCell ref="C761:C762"/>
    <mergeCell ref="D761:D762"/>
    <mergeCell ref="E761:E762"/>
    <mergeCell ref="F761:F762"/>
    <mergeCell ref="B759:B760"/>
    <mergeCell ref="C759:C760"/>
    <mergeCell ref="D759:D760"/>
    <mergeCell ref="E759:E760"/>
    <mergeCell ref="F759:F760"/>
    <mergeCell ref="G759:G760"/>
    <mergeCell ref="G757:G758"/>
    <mergeCell ref="H757:H758"/>
    <mergeCell ref="J757:J758"/>
    <mergeCell ref="K757:K758"/>
    <mergeCell ref="L757:L758"/>
    <mergeCell ref="M757:M758"/>
    <mergeCell ref="H763:H764"/>
    <mergeCell ref="J763:J764"/>
    <mergeCell ref="K763:K764"/>
    <mergeCell ref="L763:L764"/>
    <mergeCell ref="M763:M764"/>
    <mergeCell ref="B765:B766"/>
    <mergeCell ref="C765:C766"/>
    <mergeCell ref="D765:D766"/>
    <mergeCell ref="E765:E766"/>
    <mergeCell ref="F765:F766"/>
    <mergeCell ref="B763:B764"/>
    <mergeCell ref="C763:C764"/>
    <mergeCell ref="D763:D764"/>
    <mergeCell ref="E763:E764"/>
    <mergeCell ref="F763:F764"/>
    <mergeCell ref="G763:G764"/>
    <mergeCell ref="G761:G762"/>
    <mergeCell ref="H761:H762"/>
    <mergeCell ref="J761:J762"/>
    <mergeCell ref="K761:K762"/>
    <mergeCell ref="L761:L762"/>
    <mergeCell ref="M761:M762"/>
    <mergeCell ref="H767:H768"/>
    <mergeCell ref="J767:J768"/>
    <mergeCell ref="K767:K768"/>
    <mergeCell ref="L767:L768"/>
    <mergeCell ref="M767:M768"/>
    <mergeCell ref="B769:B770"/>
    <mergeCell ref="C769:C770"/>
    <mergeCell ref="D769:D770"/>
    <mergeCell ref="E769:E770"/>
    <mergeCell ref="F769:F770"/>
    <mergeCell ref="B767:B768"/>
    <mergeCell ref="C767:C768"/>
    <mergeCell ref="D767:D768"/>
    <mergeCell ref="E767:E768"/>
    <mergeCell ref="F767:F768"/>
    <mergeCell ref="G767:G768"/>
    <mergeCell ref="G765:G766"/>
    <mergeCell ref="H765:H766"/>
    <mergeCell ref="J765:J766"/>
    <mergeCell ref="K765:K766"/>
    <mergeCell ref="L765:L766"/>
    <mergeCell ref="M765:M766"/>
    <mergeCell ref="H771:H772"/>
    <mergeCell ref="J771:J772"/>
    <mergeCell ref="K771:K772"/>
    <mergeCell ref="L771:L772"/>
    <mergeCell ref="M771:M772"/>
    <mergeCell ref="B773:B774"/>
    <mergeCell ref="C773:C774"/>
    <mergeCell ref="D773:D774"/>
    <mergeCell ref="E773:E774"/>
    <mergeCell ref="F773:F774"/>
    <mergeCell ref="B771:B772"/>
    <mergeCell ref="C771:C772"/>
    <mergeCell ref="D771:D772"/>
    <mergeCell ref="E771:E772"/>
    <mergeCell ref="F771:F772"/>
    <mergeCell ref="G771:G772"/>
    <mergeCell ref="G769:G770"/>
    <mergeCell ref="H769:H770"/>
    <mergeCell ref="J769:J770"/>
    <mergeCell ref="K769:K770"/>
    <mergeCell ref="L769:L770"/>
    <mergeCell ref="M769:M770"/>
    <mergeCell ref="H775:H776"/>
    <mergeCell ref="J775:J776"/>
    <mergeCell ref="K775:K776"/>
    <mergeCell ref="L775:L776"/>
    <mergeCell ref="M775:M776"/>
    <mergeCell ref="B777:B778"/>
    <mergeCell ref="C777:C778"/>
    <mergeCell ref="D777:D778"/>
    <mergeCell ref="E777:E778"/>
    <mergeCell ref="F777:F778"/>
    <mergeCell ref="B775:B776"/>
    <mergeCell ref="C775:C776"/>
    <mergeCell ref="D775:D776"/>
    <mergeCell ref="E775:E776"/>
    <mergeCell ref="F775:F776"/>
    <mergeCell ref="G775:G776"/>
    <mergeCell ref="G773:G774"/>
    <mergeCell ref="H773:H774"/>
    <mergeCell ref="J773:J774"/>
    <mergeCell ref="K773:K774"/>
    <mergeCell ref="L773:L774"/>
    <mergeCell ref="M773:M774"/>
    <mergeCell ref="H779:H780"/>
    <mergeCell ref="J779:J780"/>
    <mergeCell ref="K779:K780"/>
    <mergeCell ref="L779:L780"/>
    <mergeCell ref="M779:M780"/>
    <mergeCell ref="B781:B782"/>
    <mergeCell ref="C781:C782"/>
    <mergeCell ref="D781:D782"/>
    <mergeCell ref="E781:E782"/>
    <mergeCell ref="F781:F782"/>
    <mergeCell ref="B779:B780"/>
    <mergeCell ref="C779:C780"/>
    <mergeCell ref="D779:D780"/>
    <mergeCell ref="E779:E780"/>
    <mergeCell ref="F779:F780"/>
    <mergeCell ref="G779:G780"/>
    <mergeCell ref="G777:G778"/>
    <mergeCell ref="H777:H778"/>
    <mergeCell ref="J777:J778"/>
    <mergeCell ref="K777:K778"/>
    <mergeCell ref="L777:L778"/>
    <mergeCell ref="M777:M778"/>
    <mergeCell ref="H783:H784"/>
    <mergeCell ref="J783:J784"/>
    <mergeCell ref="K783:K784"/>
    <mergeCell ref="L783:L784"/>
    <mergeCell ref="M783:M784"/>
    <mergeCell ref="B785:B786"/>
    <mergeCell ref="C785:C786"/>
    <mergeCell ref="D785:D786"/>
    <mergeCell ref="E785:E786"/>
    <mergeCell ref="F785:F786"/>
    <mergeCell ref="B783:B784"/>
    <mergeCell ref="C783:C784"/>
    <mergeCell ref="D783:D784"/>
    <mergeCell ref="E783:E784"/>
    <mergeCell ref="F783:F784"/>
    <mergeCell ref="G783:G784"/>
    <mergeCell ref="G781:G782"/>
    <mergeCell ref="H781:H782"/>
    <mergeCell ref="J781:J782"/>
    <mergeCell ref="K781:K782"/>
    <mergeCell ref="L781:L782"/>
    <mergeCell ref="M781:M782"/>
    <mergeCell ref="H787:H788"/>
    <mergeCell ref="J787:J788"/>
    <mergeCell ref="K787:K788"/>
    <mergeCell ref="L787:L788"/>
    <mergeCell ref="M787:M788"/>
    <mergeCell ref="B789:B790"/>
    <mergeCell ref="C789:C790"/>
    <mergeCell ref="D789:D790"/>
    <mergeCell ref="E789:E790"/>
    <mergeCell ref="F789:F790"/>
    <mergeCell ref="B787:B788"/>
    <mergeCell ref="C787:C788"/>
    <mergeCell ref="D787:D788"/>
    <mergeCell ref="E787:E788"/>
    <mergeCell ref="F787:F788"/>
    <mergeCell ref="G787:G788"/>
    <mergeCell ref="G785:G786"/>
    <mergeCell ref="H785:H786"/>
    <mergeCell ref="J785:J786"/>
    <mergeCell ref="K785:K786"/>
    <mergeCell ref="L785:L786"/>
    <mergeCell ref="M785:M786"/>
    <mergeCell ref="H791:H792"/>
    <mergeCell ref="J791:J792"/>
    <mergeCell ref="K791:K792"/>
    <mergeCell ref="L791:L792"/>
    <mergeCell ref="M791:M792"/>
    <mergeCell ref="B793:B794"/>
    <mergeCell ref="C793:C794"/>
    <mergeCell ref="D793:D794"/>
    <mergeCell ref="E793:E794"/>
    <mergeCell ref="F793:F794"/>
    <mergeCell ref="B791:B792"/>
    <mergeCell ref="C791:C792"/>
    <mergeCell ref="D791:D792"/>
    <mergeCell ref="E791:E792"/>
    <mergeCell ref="F791:F792"/>
    <mergeCell ref="G791:G792"/>
    <mergeCell ref="G789:G790"/>
    <mergeCell ref="H789:H790"/>
    <mergeCell ref="J789:J790"/>
    <mergeCell ref="K789:K790"/>
    <mergeCell ref="L789:L790"/>
    <mergeCell ref="M789:M790"/>
    <mergeCell ref="H795:H796"/>
    <mergeCell ref="J795:J796"/>
    <mergeCell ref="K795:K796"/>
    <mergeCell ref="L795:L796"/>
    <mergeCell ref="M795:M796"/>
    <mergeCell ref="B797:B798"/>
    <mergeCell ref="C797:C798"/>
    <mergeCell ref="D797:D798"/>
    <mergeCell ref="E797:E798"/>
    <mergeCell ref="F797:F798"/>
    <mergeCell ref="B795:B796"/>
    <mergeCell ref="C795:C796"/>
    <mergeCell ref="D795:D796"/>
    <mergeCell ref="E795:E796"/>
    <mergeCell ref="F795:F796"/>
    <mergeCell ref="G795:G796"/>
    <mergeCell ref="G793:G794"/>
    <mergeCell ref="H793:H794"/>
    <mergeCell ref="J793:J794"/>
    <mergeCell ref="K793:K794"/>
    <mergeCell ref="L793:L794"/>
    <mergeCell ref="M793:M794"/>
    <mergeCell ref="H799:H800"/>
    <mergeCell ref="J799:J800"/>
    <mergeCell ref="K799:K800"/>
    <mergeCell ref="L799:L800"/>
    <mergeCell ref="M799:M800"/>
    <mergeCell ref="B801:B802"/>
    <mergeCell ref="C801:C802"/>
    <mergeCell ref="D801:D802"/>
    <mergeCell ref="E801:E802"/>
    <mergeCell ref="F801:F802"/>
    <mergeCell ref="B799:B800"/>
    <mergeCell ref="C799:C800"/>
    <mergeCell ref="D799:D800"/>
    <mergeCell ref="E799:E800"/>
    <mergeCell ref="F799:F800"/>
    <mergeCell ref="G799:G800"/>
    <mergeCell ref="G797:G798"/>
    <mergeCell ref="H797:H798"/>
    <mergeCell ref="J797:J798"/>
    <mergeCell ref="K797:K798"/>
    <mergeCell ref="L797:L798"/>
    <mergeCell ref="M797:M798"/>
    <mergeCell ref="H803:H804"/>
    <mergeCell ref="J803:J804"/>
    <mergeCell ref="K803:K804"/>
    <mergeCell ref="L803:L804"/>
    <mergeCell ref="M803:M804"/>
    <mergeCell ref="B805:B806"/>
    <mergeCell ref="C805:C806"/>
    <mergeCell ref="D805:D806"/>
    <mergeCell ref="E805:E806"/>
    <mergeCell ref="F805:F806"/>
    <mergeCell ref="B803:B804"/>
    <mergeCell ref="C803:C804"/>
    <mergeCell ref="D803:D804"/>
    <mergeCell ref="E803:E804"/>
    <mergeCell ref="F803:F804"/>
    <mergeCell ref="G803:G804"/>
    <mergeCell ref="G801:G802"/>
    <mergeCell ref="H801:H802"/>
    <mergeCell ref="J801:J802"/>
    <mergeCell ref="K801:K802"/>
    <mergeCell ref="L801:L802"/>
    <mergeCell ref="M801:M802"/>
    <mergeCell ref="H807:H808"/>
    <mergeCell ref="J807:J808"/>
    <mergeCell ref="K807:K808"/>
    <mergeCell ref="L807:L808"/>
    <mergeCell ref="M807:M808"/>
    <mergeCell ref="B809:B810"/>
    <mergeCell ref="C809:C810"/>
    <mergeCell ref="D809:D810"/>
    <mergeCell ref="E809:E810"/>
    <mergeCell ref="F809:F810"/>
    <mergeCell ref="B807:B808"/>
    <mergeCell ref="C807:C808"/>
    <mergeCell ref="D807:D808"/>
    <mergeCell ref="E807:E808"/>
    <mergeCell ref="F807:F808"/>
    <mergeCell ref="G807:G808"/>
    <mergeCell ref="G805:G806"/>
    <mergeCell ref="H805:H806"/>
    <mergeCell ref="J805:J806"/>
    <mergeCell ref="K805:K806"/>
    <mergeCell ref="L805:L806"/>
    <mergeCell ref="M805:M806"/>
    <mergeCell ref="H811:H812"/>
    <mergeCell ref="J811:J812"/>
    <mergeCell ref="K811:K812"/>
    <mergeCell ref="L811:L812"/>
    <mergeCell ref="M811:M812"/>
    <mergeCell ref="B813:B814"/>
    <mergeCell ref="C813:C814"/>
    <mergeCell ref="D813:D814"/>
    <mergeCell ref="E813:E814"/>
    <mergeCell ref="F813:F814"/>
    <mergeCell ref="B811:B812"/>
    <mergeCell ref="C811:C812"/>
    <mergeCell ref="D811:D812"/>
    <mergeCell ref="E811:E812"/>
    <mergeCell ref="F811:F812"/>
    <mergeCell ref="G811:G812"/>
    <mergeCell ref="G809:G810"/>
    <mergeCell ref="H809:H810"/>
    <mergeCell ref="J809:J810"/>
    <mergeCell ref="K809:K810"/>
    <mergeCell ref="L809:L810"/>
    <mergeCell ref="M809:M810"/>
    <mergeCell ref="H815:H816"/>
    <mergeCell ref="J815:J816"/>
    <mergeCell ref="K815:K816"/>
    <mergeCell ref="L815:L816"/>
    <mergeCell ref="M815:M816"/>
    <mergeCell ref="B817:B818"/>
    <mergeCell ref="C817:C818"/>
    <mergeCell ref="D817:D818"/>
    <mergeCell ref="E817:E818"/>
    <mergeCell ref="F817:F818"/>
    <mergeCell ref="B815:B816"/>
    <mergeCell ref="C815:C816"/>
    <mergeCell ref="D815:D816"/>
    <mergeCell ref="E815:E816"/>
    <mergeCell ref="F815:F816"/>
    <mergeCell ref="G815:G816"/>
    <mergeCell ref="G813:G814"/>
    <mergeCell ref="H813:H814"/>
    <mergeCell ref="J813:J814"/>
    <mergeCell ref="K813:K814"/>
    <mergeCell ref="L813:L814"/>
    <mergeCell ref="M813:M814"/>
    <mergeCell ref="H819:H820"/>
    <mergeCell ref="J819:J820"/>
    <mergeCell ref="K819:K820"/>
    <mergeCell ref="L819:L820"/>
    <mergeCell ref="M819:M820"/>
    <mergeCell ref="B821:B822"/>
    <mergeCell ref="C821:C822"/>
    <mergeCell ref="D821:D822"/>
    <mergeCell ref="E821:E822"/>
    <mergeCell ref="F821:F822"/>
    <mergeCell ref="B819:B820"/>
    <mergeCell ref="C819:C820"/>
    <mergeCell ref="D819:D820"/>
    <mergeCell ref="E819:E820"/>
    <mergeCell ref="F819:F820"/>
    <mergeCell ref="G819:G820"/>
    <mergeCell ref="G817:G818"/>
    <mergeCell ref="H817:H818"/>
    <mergeCell ref="J817:J818"/>
    <mergeCell ref="K817:K818"/>
    <mergeCell ref="L817:L818"/>
    <mergeCell ref="M817:M818"/>
    <mergeCell ref="H823:H824"/>
    <mergeCell ref="J823:J824"/>
    <mergeCell ref="K823:K824"/>
    <mergeCell ref="L823:L824"/>
    <mergeCell ref="M823:M824"/>
    <mergeCell ref="B825:B826"/>
    <mergeCell ref="C825:C826"/>
    <mergeCell ref="D825:D826"/>
    <mergeCell ref="E825:E826"/>
    <mergeCell ref="F825:F826"/>
    <mergeCell ref="B823:B824"/>
    <mergeCell ref="C823:C824"/>
    <mergeCell ref="D823:D824"/>
    <mergeCell ref="E823:E824"/>
    <mergeCell ref="F823:F824"/>
    <mergeCell ref="G823:G824"/>
    <mergeCell ref="G821:G822"/>
    <mergeCell ref="H821:H822"/>
    <mergeCell ref="J821:J822"/>
    <mergeCell ref="K821:K822"/>
    <mergeCell ref="L821:L822"/>
    <mergeCell ref="M821:M822"/>
    <mergeCell ref="H827:H828"/>
    <mergeCell ref="J827:J828"/>
    <mergeCell ref="K827:K828"/>
    <mergeCell ref="L827:L828"/>
    <mergeCell ref="M827:M828"/>
    <mergeCell ref="B829:B830"/>
    <mergeCell ref="C829:C830"/>
    <mergeCell ref="D829:D830"/>
    <mergeCell ref="E829:E830"/>
    <mergeCell ref="F829:F830"/>
    <mergeCell ref="B827:B828"/>
    <mergeCell ref="C827:C828"/>
    <mergeCell ref="D827:D828"/>
    <mergeCell ref="E827:E828"/>
    <mergeCell ref="F827:F828"/>
    <mergeCell ref="G827:G828"/>
    <mergeCell ref="G825:G826"/>
    <mergeCell ref="H825:H826"/>
    <mergeCell ref="J825:J826"/>
    <mergeCell ref="K825:K826"/>
    <mergeCell ref="L825:L826"/>
    <mergeCell ref="M825:M826"/>
    <mergeCell ref="H831:H832"/>
    <mergeCell ref="J831:J832"/>
    <mergeCell ref="K831:K832"/>
    <mergeCell ref="L831:L832"/>
    <mergeCell ref="M831:M832"/>
    <mergeCell ref="B833:B834"/>
    <mergeCell ref="C833:C834"/>
    <mergeCell ref="D833:D834"/>
    <mergeCell ref="E833:E834"/>
    <mergeCell ref="F833:F834"/>
    <mergeCell ref="B831:B832"/>
    <mergeCell ref="C831:C832"/>
    <mergeCell ref="D831:D832"/>
    <mergeCell ref="E831:E832"/>
    <mergeCell ref="F831:F832"/>
    <mergeCell ref="G831:G832"/>
    <mergeCell ref="G829:G830"/>
    <mergeCell ref="H829:H830"/>
    <mergeCell ref="J829:J830"/>
    <mergeCell ref="K829:K830"/>
    <mergeCell ref="L829:L830"/>
    <mergeCell ref="M829:M830"/>
    <mergeCell ref="H835:H836"/>
    <mergeCell ref="J835:J836"/>
    <mergeCell ref="K835:K836"/>
    <mergeCell ref="L835:L836"/>
    <mergeCell ref="M835:M836"/>
    <mergeCell ref="B837:B838"/>
    <mergeCell ref="C837:C838"/>
    <mergeCell ref="D837:D838"/>
    <mergeCell ref="E837:E838"/>
    <mergeCell ref="F837:F838"/>
    <mergeCell ref="B835:B836"/>
    <mergeCell ref="C835:C836"/>
    <mergeCell ref="D835:D836"/>
    <mergeCell ref="E835:E836"/>
    <mergeCell ref="F835:F836"/>
    <mergeCell ref="G835:G836"/>
    <mergeCell ref="G833:G834"/>
    <mergeCell ref="H833:H834"/>
    <mergeCell ref="J833:J834"/>
    <mergeCell ref="K833:K834"/>
    <mergeCell ref="L833:L834"/>
    <mergeCell ref="M833:M834"/>
    <mergeCell ref="H839:H840"/>
    <mergeCell ref="J839:J840"/>
    <mergeCell ref="K839:K840"/>
    <mergeCell ref="L839:L840"/>
    <mergeCell ref="M839:M840"/>
    <mergeCell ref="B841:B842"/>
    <mergeCell ref="C841:C842"/>
    <mergeCell ref="D841:D842"/>
    <mergeCell ref="E841:E842"/>
    <mergeCell ref="F841:F842"/>
    <mergeCell ref="B839:B840"/>
    <mergeCell ref="C839:C840"/>
    <mergeCell ref="D839:D840"/>
    <mergeCell ref="E839:E840"/>
    <mergeCell ref="F839:F840"/>
    <mergeCell ref="G839:G840"/>
    <mergeCell ref="G837:G838"/>
    <mergeCell ref="H837:H838"/>
    <mergeCell ref="J837:J838"/>
    <mergeCell ref="K837:K838"/>
    <mergeCell ref="L837:L838"/>
    <mergeCell ref="M837:M838"/>
    <mergeCell ref="H843:H844"/>
    <mergeCell ref="J843:J844"/>
    <mergeCell ref="K843:K844"/>
    <mergeCell ref="L843:L844"/>
    <mergeCell ref="M843:M844"/>
    <mergeCell ref="B845:B846"/>
    <mergeCell ref="C845:C846"/>
    <mergeCell ref="D845:D846"/>
    <mergeCell ref="E845:E846"/>
    <mergeCell ref="F845:F846"/>
    <mergeCell ref="B843:B844"/>
    <mergeCell ref="C843:C844"/>
    <mergeCell ref="D843:D844"/>
    <mergeCell ref="E843:E844"/>
    <mergeCell ref="F843:F844"/>
    <mergeCell ref="G843:G844"/>
    <mergeCell ref="G841:G842"/>
    <mergeCell ref="H841:H842"/>
    <mergeCell ref="J841:J842"/>
    <mergeCell ref="K841:K842"/>
    <mergeCell ref="L841:L842"/>
    <mergeCell ref="M841:M842"/>
    <mergeCell ref="H847:H848"/>
    <mergeCell ref="J847:J848"/>
    <mergeCell ref="K847:K848"/>
    <mergeCell ref="L847:L848"/>
    <mergeCell ref="M847:M848"/>
    <mergeCell ref="B849:B850"/>
    <mergeCell ref="C849:C850"/>
    <mergeCell ref="D849:D850"/>
    <mergeCell ref="E849:E850"/>
    <mergeCell ref="F849:F850"/>
    <mergeCell ref="B847:B848"/>
    <mergeCell ref="C847:C848"/>
    <mergeCell ref="D847:D848"/>
    <mergeCell ref="E847:E848"/>
    <mergeCell ref="F847:F848"/>
    <mergeCell ref="G847:G848"/>
    <mergeCell ref="G845:G846"/>
    <mergeCell ref="H845:H846"/>
    <mergeCell ref="J845:J846"/>
    <mergeCell ref="K845:K846"/>
    <mergeCell ref="L845:L846"/>
    <mergeCell ref="M845:M846"/>
    <mergeCell ref="H851:H852"/>
    <mergeCell ref="J851:J852"/>
    <mergeCell ref="K851:K852"/>
    <mergeCell ref="L851:L852"/>
    <mergeCell ref="M851:M852"/>
    <mergeCell ref="B853:B854"/>
    <mergeCell ref="C853:C854"/>
    <mergeCell ref="D853:D854"/>
    <mergeCell ref="E853:E854"/>
    <mergeCell ref="F853:F854"/>
    <mergeCell ref="B851:B852"/>
    <mergeCell ref="C851:C852"/>
    <mergeCell ref="D851:D852"/>
    <mergeCell ref="E851:E852"/>
    <mergeCell ref="F851:F852"/>
    <mergeCell ref="G851:G852"/>
    <mergeCell ref="G849:G850"/>
    <mergeCell ref="H849:H850"/>
    <mergeCell ref="J849:J850"/>
    <mergeCell ref="K849:K850"/>
    <mergeCell ref="L849:L850"/>
    <mergeCell ref="M849:M850"/>
    <mergeCell ref="H855:H856"/>
    <mergeCell ref="J855:J856"/>
    <mergeCell ref="K855:K856"/>
    <mergeCell ref="L855:L856"/>
    <mergeCell ref="M855:M856"/>
    <mergeCell ref="B857:B858"/>
    <mergeCell ref="C857:C858"/>
    <mergeCell ref="D857:D858"/>
    <mergeCell ref="E857:E858"/>
    <mergeCell ref="F857:F858"/>
    <mergeCell ref="B855:B856"/>
    <mergeCell ref="C855:C856"/>
    <mergeCell ref="D855:D856"/>
    <mergeCell ref="E855:E856"/>
    <mergeCell ref="F855:F856"/>
    <mergeCell ref="G855:G856"/>
    <mergeCell ref="G853:G854"/>
    <mergeCell ref="H853:H854"/>
    <mergeCell ref="J853:J854"/>
    <mergeCell ref="K853:K854"/>
    <mergeCell ref="L853:L854"/>
    <mergeCell ref="M853:M854"/>
    <mergeCell ref="H859:H860"/>
    <mergeCell ref="J859:J860"/>
    <mergeCell ref="K859:K860"/>
    <mergeCell ref="L859:L860"/>
    <mergeCell ref="M859:M860"/>
    <mergeCell ref="B861:B862"/>
    <mergeCell ref="C861:C862"/>
    <mergeCell ref="D861:D862"/>
    <mergeCell ref="E861:E862"/>
    <mergeCell ref="F861:F862"/>
    <mergeCell ref="B859:B860"/>
    <mergeCell ref="C859:C860"/>
    <mergeCell ref="D859:D860"/>
    <mergeCell ref="E859:E860"/>
    <mergeCell ref="F859:F860"/>
    <mergeCell ref="G859:G860"/>
    <mergeCell ref="G857:G858"/>
    <mergeCell ref="H857:H858"/>
    <mergeCell ref="J857:J858"/>
    <mergeCell ref="K857:K858"/>
    <mergeCell ref="L857:L858"/>
    <mergeCell ref="M857:M858"/>
    <mergeCell ref="H863:H864"/>
    <mergeCell ref="J863:J864"/>
    <mergeCell ref="K863:K864"/>
    <mergeCell ref="L863:L864"/>
    <mergeCell ref="M863:M864"/>
    <mergeCell ref="B865:B866"/>
    <mergeCell ref="C865:C866"/>
    <mergeCell ref="D865:D866"/>
    <mergeCell ref="E865:E866"/>
    <mergeCell ref="F865:F866"/>
    <mergeCell ref="B863:B864"/>
    <mergeCell ref="C863:C864"/>
    <mergeCell ref="D863:D864"/>
    <mergeCell ref="E863:E864"/>
    <mergeCell ref="F863:F864"/>
    <mergeCell ref="G863:G864"/>
    <mergeCell ref="G861:G862"/>
    <mergeCell ref="H861:H862"/>
    <mergeCell ref="J861:J862"/>
    <mergeCell ref="K861:K862"/>
    <mergeCell ref="L861:L862"/>
    <mergeCell ref="M861:M862"/>
    <mergeCell ref="H867:H868"/>
    <mergeCell ref="J867:J868"/>
    <mergeCell ref="K867:K868"/>
    <mergeCell ref="L867:L868"/>
    <mergeCell ref="M867:M868"/>
    <mergeCell ref="B869:B870"/>
    <mergeCell ref="C869:C870"/>
    <mergeCell ref="D869:D870"/>
    <mergeCell ref="E869:E870"/>
    <mergeCell ref="F869:F870"/>
    <mergeCell ref="B867:B868"/>
    <mergeCell ref="C867:C868"/>
    <mergeCell ref="D867:D868"/>
    <mergeCell ref="E867:E868"/>
    <mergeCell ref="F867:F868"/>
    <mergeCell ref="G867:G868"/>
    <mergeCell ref="G865:G866"/>
    <mergeCell ref="H865:H866"/>
    <mergeCell ref="J865:J866"/>
    <mergeCell ref="K865:K866"/>
    <mergeCell ref="L865:L866"/>
    <mergeCell ref="M865:M866"/>
    <mergeCell ref="H871:H872"/>
    <mergeCell ref="J871:J872"/>
    <mergeCell ref="K871:K872"/>
    <mergeCell ref="L871:L872"/>
    <mergeCell ref="M871:M872"/>
    <mergeCell ref="B873:B874"/>
    <mergeCell ref="C873:C874"/>
    <mergeCell ref="D873:D874"/>
    <mergeCell ref="E873:E874"/>
    <mergeCell ref="F873:F874"/>
    <mergeCell ref="B871:B872"/>
    <mergeCell ref="C871:C872"/>
    <mergeCell ref="D871:D872"/>
    <mergeCell ref="E871:E872"/>
    <mergeCell ref="F871:F872"/>
    <mergeCell ref="G871:G872"/>
    <mergeCell ref="G869:G870"/>
    <mergeCell ref="H869:H870"/>
    <mergeCell ref="J869:J870"/>
    <mergeCell ref="K869:K870"/>
    <mergeCell ref="L869:L870"/>
    <mergeCell ref="M869:M870"/>
    <mergeCell ref="H875:H876"/>
    <mergeCell ref="J875:J876"/>
    <mergeCell ref="K875:K876"/>
    <mergeCell ref="L875:L876"/>
    <mergeCell ref="M875:M876"/>
    <mergeCell ref="B877:B878"/>
    <mergeCell ref="C877:C878"/>
    <mergeCell ref="D877:D878"/>
    <mergeCell ref="E877:E878"/>
    <mergeCell ref="F877:F878"/>
    <mergeCell ref="B875:B876"/>
    <mergeCell ref="C875:C876"/>
    <mergeCell ref="D875:D876"/>
    <mergeCell ref="E875:E876"/>
    <mergeCell ref="F875:F876"/>
    <mergeCell ref="G875:G876"/>
    <mergeCell ref="G873:G874"/>
    <mergeCell ref="H873:H874"/>
    <mergeCell ref="J873:J874"/>
    <mergeCell ref="K873:K874"/>
    <mergeCell ref="L873:L874"/>
    <mergeCell ref="M873:M874"/>
    <mergeCell ref="H879:H880"/>
    <mergeCell ref="J879:J880"/>
    <mergeCell ref="K879:K880"/>
    <mergeCell ref="L879:L880"/>
    <mergeCell ref="M879:M880"/>
    <mergeCell ref="B881:B882"/>
    <mergeCell ref="C881:C882"/>
    <mergeCell ref="D881:D882"/>
    <mergeCell ref="E881:E882"/>
    <mergeCell ref="F881:F882"/>
    <mergeCell ref="B879:B880"/>
    <mergeCell ref="C879:C880"/>
    <mergeCell ref="D879:D880"/>
    <mergeCell ref="E879:E880"/>
    <mergeCell ref="F879:F880"/>
    <mergeCell ref="G879:G880"/>
    <mergeCell ref="G877:G878"/>
    <mergeCell ref="H877:H878"/>
    <mergeCell ref="J877:J878"/>
    <mergeCell ref="K877:K878"/>
    <mergeCell ref="L877:L878"/>
    <mergeCell ref="M877:M878"/>
    <mergeCell ref="H883:H884"/>
    <mergeCell ref="J883:J884"/>
    <mergeCell ref="K883:K884"/>
    <mergeCell ref="L883:L884"/>
    <mergeCell ref="M883:M884"/>
    <mergeCell ref="B885:B886"/>
    <mergeCell ref="C885:C886"/>
    <mergeCell ref="D885:D886"/>
    <mergeCell ref="E885:E886"/>
    <mergeCell ref="F885:F886"/>
    <mergeCell ref="B883:B884"/>
    <mergeCell ref="C883:C884"/>
    <mergeCell ref="D883:D884"/>
    <mergeCell ref="E883:E884"/>
    <mergeCell ref="F883:F884"/>
    <mergeCell ref="G883:G884"/>
    <mergeCell ref="G881:G882"/>
    <mergeCell ref="H881:H882"/>
    <mergeCell ref="J881:J882"/>
    <mergeCell ref="K881:K882"/>
    <mergeCell ref="L881:L882"/>
    <mergeCell ref="M881:M882"/>
    <mergeCell ref="H887:H888"/>
    <mergeCell ref="J887:J888"/>
    <mergeCell ref="K887:K888"/>
    <mergeCell ref="L887:L888"/>
    <mergeCell ref="M887:M888"/>
    <mergeCell ref="B889:B890"/>
    <mergeCell ref="C889:C890"/>
    <mergeCell ref="D889:D890"/>
    <mergeCell ref="E889:E890"/>
    <mergeCell ref="F889:F890"/>
    <mergeCell ref="B887:B888"/>
    <mergeCell ref="C887:C888"/>
    <mergeCell ref="D887:D888"/>
    <mergeCell ref="E887:E888"/>
    <mergeCell ref="F887:F888"/>
    <mergeCell ref="G887:G888"/>
    <mergeCell ref="G885:G886"/>
    <mergeCell ref="H885:H886"/>
    <mergeCell ref="J885:J886"/>
    <mergeCell ref="K885:K886"/>
    <mergeCell ref="L885:L886"/>
    <mergeCell ref="M885:M886"/>
    <mergeCell ref="H891:H892"/>
    <mergeCell ref="J891:J892"/>
    <mergeCell ref="K891:K892"/>
    <mergeCell ref="L891:L892"/>
    <mergeCell ref="M891:M892"/>
    <mergeCell ref="B893:B894"/>
    <mergeCell ref="C893:C894"/>
    <mergeCell ref="D893:D894"/>
    <mergeCell ref="E893:E894"/>
    <mergeCell ref="F893:F894"/>
    <mergeCell ref="B891:B892"/>
    <mergeCell ref="C891:C892"/>
    <mergeCell ref="D891:D892"/>
    <mergeCell ref="E891:E892"/>
    <mergeCell ref="F891:F892"/>
    <mergeCell ref="G891:G892"/>
    <mergeCell ref="G889:G890"/>
    <mergeCell ref="H889:H890"/>
    <mergeCell ref="J889:J890"/>
    <mergeCell ref="K889:K890"/>
    <mergeCell ref="L889:L890"/>
    <mergeCell ref="M889:M890"/>
    <mergeCell ref="H895:H896"/>
    <mergeCell ref="J895:J896"/>
    <mergeCell ref="K895:K896"/>
    <mergeCell ref="L895:L896"/>
    <mergeCell ref="M895:M896"/>
    <mergeCell ref="B897:B898"/>
    <mergeCell ref="C897:C898"/>
    <mergeCell ref="D897:D898"/>
    <mergeCell ref="E897:E898"/>
    <mergeCell ref="F897:F898"/>
    <mergeCell ref="B895:B896"/>
    <mergeCell ref="C895:C896"/>
    <mergeCell ref="D895:D896"/>
    <mergeCell ref="E895:E896"/>
    <mergeCell ref="F895:F896"/>
    <mergeCell ref="G895:G896"/>
    <mergeCell ref="G893:G894"/>
    <mergeCell ref="H893:H894"/>
    <mergeCell ref="J893:J894"/>
    <mergeCell ref="K893:K894"/>
    <mergeCell ref="L893:L894"/>
    <mergeCell ref="M893:M894"/>
    <mergeCell ref="H899:H900"/>
    <mergeCell ref="J899:J900"/>
    <mergeCell ref="K899:K900"/>
    <mergeCell ref="L899:L900"/>
    <mergeCell ref="M899:M900"/>
    <mergeCell ref="B901:B902"/>
    <mergeCell ref="C901:C902"/>
    <mergeCell ref="D901:D902"/>
    <mergeCell ref="E901:E902"/>
    <mergeCell ref="F901:F902"/>
    <mergeCell ref="B899:B900"/>
    <mergeCell ref="C899:C900"/>
    <mergeCell ref="D899:D900"/>
    <mergeCell ref="E899:E900"/>
    <mergeCell ref="F899:F900"/>
    <mergeCell ref="G899:G900"/>
    <mergeCell ref="G897:G898"/>
    <mergeCell ref="H897:H898"/>
    <mergeCell ref="J897:J898"/>
    <mergeCell ref="K897:K898"/>
    <mergeCell ref="L897:L898"/>
    <mergeCell ref="M897:M898"/>
    <mergeCell ref="H903:H904"/>
    <mergeCell ref="J903:J904"/>
    <mergeCell ref="K903:K904"/>
    <mergeCell ref="L903:L904"/>
    <mergeCell ref="M903:M904"/>
    <mergeCell ref="B905:B906"/>
    <mergeCell ref="C905:C906"/>
    <mergeCell ref="D905:D906"/>
    <mergeCell ref="E905:E906"/>
    <mergeCell ref="F905:F906"/>
    <mergeCell ref="B903:B904"/>
    <mergeCell ref="C903:C904"/>
    <mergeCell ref="D903:D904"/>
    <mergeCell ref="E903:E904"/>
    <mergeCell ref="F903:F904"/>
    <mergeCell ref="G903:G904"/>
    <mergeCell ref="G901:G902"/>
    <mergeCell ref="H901:H902"/>
    <mergeCell ref="J901:J902"/>
    <mergeCell ref="K901:K902"/>
    <mergeCell ref="L901:L902"/>
    <mergeCell ref="M901:M902"/>
    <mergeCell ref="H907:H908"/>
    <mergeCell ref="J907:J908"/>
    <mergeCell ref="K907:K908"/>
    <mergeCell ref="L907:L908"/>
    <mergeCell ref="M907:M908"/>
    <mergeCell ref="B909:B910"/>
    <mergeCell ref="C909:C910"/>
    <mergeCell ref="D909:D910"/>
    <mergeCell ref="E909:E910"/>
    <mergeCell ref="F909:F910"/>
    <mergeCell ref="B907:B908"/>
    <mergeCell ref="C907:C908"/>
    <mergeCell ref="D907:D908"/>
    <mergeCell ref="E907:E908"/>
    <mergeCell ref="F907:F908"/>
    <mergeCell ref="G907:G908"/>
    <mergeCell ref="G905:G906"/>
    <mergeCell ref="H905:H906"/>
    <mergeCell ref="J905:J906"/>
    <mergeCell ref="K905:K906"/>
    <mergeCell ref="L905:L906"/>
    <mergeCell ref="M905:M906"/>
    <mergeCell ref="H911:H912"/>
    <mergeCell ref="J911:J912"/>
    <mergeCell ref="K911:K912"/>
    <mergeCell ref="L911:L912"/>
    <mergeCell ref="M911:M912"/>
    <mergeCell ref="B913:B914"/>
    <mergeCell ref="C913:C914"/>
    <mergeCell ref="D913:D914"/>
    <mergeCell ref="E913:E914"/>
    <mergeCell ref="F913:F914"/>
    <mergeCell ref="B911:B912"/>
    <mergeCell ref="C911:C912"/>
    <mergeCell ref="D911:D912"/>
    <mergeCell ref="E911:E912"/>
    <mergeCell ref="F911:F912"/>
    <mergeCell ref="G911:G912"/>
    <mergeCell ref="G909:G910"/>
    <mergeCell ref="H909:H910"/>
    <mergeCell ref="J909:J910"/>
    <mergeCell ref="K909:K910"/>
    <mergeCell ref="L909:L910"/>
    <mergeCell ref="M909:M910"/>
    <mergeCell ref="H915:H916"/>
    <mergeCell ref="J915:J916"/>
    <mergeCell ref="K915:K916"/>
    <mergeCell ref="L915:L916"/>
    <mergeCell ref="M915:M916"/>
    <mergeCell ref="B917:B918"/>
    <mergeCell ref="C917:C918"/>
    <mergeCell ref="D917:D918"/>
    <mergeCell ref="E917:E918"/>
    <mergeCell ref="F917:F918"/>
    <mergeCell ref="B915:B916"/>
    <mergeCell ref="C915:C916"/>
    <mergeCell ref="D915:D916"/>
    <mergeCell ref="E915:E916"/>
    <mergeCell ref="F915:F916"/>
    <mergeCell ref="G915:G916"/>
    <mergeCell ref="G913:G914"/>
    <mergeCell ref="H913:H914"/>
    <mergeCell ref="J913:J914"/>
    <mergeCell ref="K913:K914"/>
    <mergeCell ref="L913:L914"/>
    <mergeCell ref="M913:M914"/>
    <mergeCell ref="H919:H920"/>
    <mergeCell ref="J919:J920"/>
    <mergeCell ref="K919:K920"/>
    <mergeCell ref="L919:L920"/>
    <mergeCell ref="M919:M920"/>
    <mergeCell ref="B921:B922"/>
    <mergeCell ref="C921:C922"/>
    <mergeCell ref="D921:D922"/>
    <mergeCell ref="E921:E922"/>
    <mergeCell ref="F921:F922"/>
    <mergeCell ref="B919:B920"/>
    <mergeCell ref="C919:C920"/>
    <mergeCell ref="D919:D920"/>
    <mergeCell ref="E919:E920"/>
    <mergeCell ref="F919:F920"/>
    <mergeCell ref="G919:G920"/>
    <mergeCell ref="G917:G918"/>
    <mergeCell ref="H917:H918"/>
    <mergeCell ref="J917:J918"/>
    <mergeCell ref="K917:K918"/>
    <mergeCell ref="L917:L918"/>
    <mergeCell ref="M917:M918"/>
    <mergeCell ref="H923:H924"/>
    <mergeCell ref="J923:J924"/>
    <mergeCell ref="K923:K924"/>
    <mergeCell ref="L923:L924"/>
    <mergeCell ref="M923:M924"/>
    <mergeCell ref="B925:B926"/>
    <mergeCell ref="C925:C926"/>
    <mergeCell ref="D925:D926"/>
    <mergeCell ref="E925:E926"/>
    <mergeCell ref="F925:F926"/>
    <mergeCell ref="B923:B924"/>
    <mergeCell ref="C923:C924"/>
    <mergeCell ref="D923:D924"/>
    <mergeCell ref="E923:E924"/>
    <mergeCell ref="F923:F924"/>
    <mergeCell ref="G923:G924"/>
    <mergeCell ref="G921:G922"/>
    <mergeCell ref="H921:H922"/>
    <mergeCell ref="J921:J922"/>
    <mergeCell ref="K921:K922"/>
    <mergeCell ref="L921:L922"/>
    <mergeCell ref="M921:M922"/>
    <mergeCell ref="H927:H928"/>
    <mergeCell ref="J927:J928"/>
    <mergeCell ref="K927:K928"/>
    <mergeCell ref="L927:L928"/>
    <mergeCell ref="M927:M928"/>
    <mergeCell ref="B929:B930"/>
    <mergeCell ref="C929:C930"/>
    <mergeCell ref="D929:D930"/>
    <mergeCell ref="E929:E930"/>
    <mergeCell ref="F929:F930"/>
    <mergeCell ref="B927:B928"/>
    <mergeCell ref="C927:C928"/>
    <mergeCell ref="D927:D928"/>
    <mergeCell ref="E927:E928"/>
    <mergeCell ref="F927:F928"/>
    <mergeCell ref="G927:G928"/>
    <mergeCell ref="G925:G926"/>
    <mergeCell ref="H925:H926"/>
    <mergeCell ref="J925:J926"/>
    <mergeCell ref="K925:K926"/>
    <mergeCell ref="L925:L926"/>
    <mergeCell ref="M925:M926"/>
    <mergeCell ref="H931:H932"/>
    <mergeCell ref="J931:J932"/>
    <mergeCell ref="K931:K932"/>
    <mergeCell ref="L931:L932"/>
    <mergeCell ref="M931:M932"/>
    <mergeCell ref="B933:B934"/>
    <mergeCell ref="C933:C934"/>
    <mergeCell ref="D933:D934"/>
    <mergeCell ref="E933:E934"/>
    <mergeCell ref="F933:F934"/>
    <mergeCell ref="B931:B932"/>
    <mergeCell ref="C931:C932"/>
    <mergeCell ref="D931:D932"/>
    <mergeCell ref="E931:E932"/>
    <mergeCell ref="F931:F932"/>
    <mergeCell ref="G931:G932"/>
    <mergeCell ref="G929:G930"/>
    <mergeCell ref="H929:H930"/>
    <mergeCell ref="J929:J930"/>
    <mergeCell ref="K929:K930"/>
    <mergeCell ref="L929:L930"/>
    <mergeCell ref="M929:M930"/>
    <mergeCell ref="H935:H936"/>
    <mergeCell ref="J935:J936"/>
    <mergeCell ref="K935:K936"/>
    <mergeCell ref="L935:L936"/>
    <mergeCell ref="M935:M936"/>
    <mergeCell ref="B937:B938"/>
    <mergeCell ref="C937:C938"/>
    <mergeCell ref="D937:D938"/>
    <mergeCell ref="E937:E938"/>
    <mergeCell ref="F937:F938"/>
    <mergeCell ref="B935:B936"/>
    <mergeCell ref="C935:C936"/>
    <mergeCell ref="D935:D936"/>
    <mergeCell ref="E935:E936"/>
    <mergeCell ref="F935:F936"/>
    <mergeCell ref="G935:G936"/>
    <mergeCell ref="G933:G934"/>
    <mergeCell ref="H933:H934"/>
    <mergeCell ref="J933:J934"/>
    <mergeCell ref="K933:K934"/>
    <mergeCell ref="L933:L934"/>
    <mergeCell ref="M933:M934"/>
    <mergeCell ref="H939:H940"/>
    <mergeCell ref="J939:J940"/>
    <mergeCell ref="K939:K940"/>
    <mergeCell ref="L939:L940"/>
    <mergeCell ref="M939:M940"/>
    <mergeCell ref="B941:B942"/>
    <mergeCell ref="C941:C942"/>
    <mergeCell ref="D941:D942"/>
    <mergeCell ref="E941:E942"/>
    <mergeCell ref="F941:F942"/>
    <mergeCell ref="B939:B940"/>
    <mergeCell ref="C939:C940"/>
    <mergeCell ref="D939:D940"/>
    <mergeCell ref="E939:E940"/>
    <mergeCell ref="F939:F940"/>
    <mergeCell ref="G939:G940"/>
    <mergeCell ref="G937:G938"/>
    <mergeCell ref="H937:H938"/>
    <mergeCell ref="J937:J938"/>
    <mergeCell ref="K937:K938"/>
    <mergeCell ref="L937:L938"/>
    <mergeCell ref="M937:M938"/>
    <mergeCell ref="H943:H944"/>
    <mergeCell ref="J943:J944"/>
    <mergeCell ref="K943:K944"/>
    <mergeCell ref="L943:L944"/>
    <mergeCell ref="M943:M944"/>
    <mergeCell ref="B945:B946"/>
    <mergeCell ref="C945:C946"/>
    <mergeCell ref="D945:D946"/>
    <mergeCell ref="E945:E946"/>
    <mergeCell ref="F945:F946"/>
    <mergeCell ref="B943:B944"/>
    <mergeCell ref="C943:C944"/>
    <mergeCell ref="D943:D944"/>
    <mergeCell ref="E943:E944"/>
    <mergeCell ref="F943:F944"/>
    <mergeCell ref="G943:G944"/>
    <mergeCell ref="G941:G942"/>
    <mergeCell ref="H941:H942"/>
    <mergeCell ref="J941:J942"/>
    <mergeCell ref="K941:K942"/>
    <mergeCell ref="L941:L942"/>
    <mergeCell ref="M941:M942"/>
    <mergeCell ref="H947:H948"/>
    <mergeCell ref="J947:J948"/>
    <mergeCell ref="K947:K948"/>
    <mergeCell ref="L947:L948"/>
    <mergeCell ref="M947:M948"/>
    <mergeCell ref="B949:B950"/>
    <mergeCell ref="C949:C950"/>
    <mergeCell ref="D949:D950"/>
    <mergeCell ref="E949:E950"/>
    <mergeCell ref="F949:F950"/>
    <mergeCell ref="B947:B948"/>
    <mergeCell ref="C947:C948"/>
    <mergeCell ref="D947:D948"/>
    <mergeCell ref="E947:E948"/>
    <mergeCell ref="F947:F948"/>
    <mergeCell ref="G947:G948"/>
    <mergeCell ref="G945:G946"/>
    <mergeCell ref="H945:H946"/>
    <mergeCell ref="J945:J946"/>
    <mergeCell ref="K945:K946"/>
    <mergeCell ref="L945:L946"/>
    <mergeCell ref="M945:M946"/>
    <mergeCell ref="H951:H952"/>
    <mergeCell ref="J951:J952"/>
    <mergeCell ref="K951:K952"/>
    <mergeCell ref="L951:L952"/>
    <mergeCell ref="M951:M952"/>
    <mergeCell ref="B953:B954"/>
    <mergeCell ref="C953:C954"/>
    <mergeCell ref="D953:D954"/>
    <mergeCell ref="E953:E954"/>
    <mergeCell ref="F953:F954"/>
    <mergeCell ref="B951:B952"/>
    <mergeCell ref="C951:C952"/>
    <mergeCell ref="D951:D952"/>
    <mergeCell ref="E951:E952"/>
    <mergeCell ref="F951:F952"/>
    <mergeCell ref="G951:G952"/>
    <mergeCell ref="G949:G950"/>
    <mergeCell ref="H949:H950"/>
    <mergeCell ref="J949:J950"/>
    <mergeCell ref="K949:K950"/>
    <mergeCell ref="L949:L950"/>
    <mergeCell ref="M949:M950"/>
    <mergeCell ref="H955:H956"/>
    <mergeCell ref="J955:J956"/>
    <mergeCell ref="K955:K956"/>
    <mergeCell ref="L955:L956"/>
    <mergeCell ref="M955:M956"/>
    <mergeCell ref="B957:B958"/>
    <mergeCell ref="C957:C958"/>
    <mergeCell ref="D957:D958"/>
    <mergeCell ref="E957:E958"/>
    <mergeCell ref="F957:F958"/>
    <mergeCell ref="B955:B956"/>
    <mergeCell ref="C955:C956"/>
    <mergeCell ref="D955:D956"/>
    <mergeCell ref="E955:E956"/>
    <mergeCell ref="F955:F956"/>
    <mergeCell ref="G955:G956"/>
    <mergeCell ref="G953:G954"/>
    <mergeCell ref="H953:H954"/>
    <mergeCell ref="J953:J954"/>
    <mergeCell ref="K953:K954"/>
    <mergeCell ref="L953:L954"/>
    <mergeCell ref="M953:M954"/>
    <mergeCell ref="H959:H960"/>
    <mergeCell ref="J959:J960"/>
    <mergeCell ref="K959:K960"/>
    <mergeCell ref="L959:L960"/>
    <mergeCell ref="M959:M960"/>
    <mergeCell ref="B961:B962"/>
    <mergeCell ref="C961:C962"/>
    <mergeCell ref="D961:D962"/>
    <mergeCell ref="E961:E962"/>
    <mergeCell ref="F961:F962"/>
    <mergeCell ref="B959:B960"/>
    <mergeCell ref="C959:C960"/>
    <mergeCell ref="D959:D960"/>
    <mergeCell ref="E959:E960"/>
    <mergeCell ref="F959:F960"/>
    <mergeCell ref="G959:G960"/>
    <mergeCell ref="G957:G958"/>
    <mergeCell ref="H957:H958"/>
    <mergeCell ref="J957:J958"/>
    <mergeCell ref="K957:K958"/>
    <mergeCell ref="L957:L958"/>
    <mergeCell ref="M957:M958"/>
    <mergeCell ref="H963:H964"/>
    <mergeCell ref="J963:J964"/>
    <mergeCell ref="K963:K964"/>
    <mergeCell ref="L963:L964"/>
    <mergeCell ref="M963:M964"/>
    <mergeCell ref="B965:B966"/>
    <mergeCell ref="C965:C966"/>
    <mergeCell ref="D965:D966"/>
    <mergeCell ref="E965:E966"/>
    <mergeCell ref="F965:F966"/>
    <mergeCell ref="B963:B964"/>
    <mergeCell ref="C963:C964"/>
    <mergeCell ref="D963:D964"/>
    <mergeCell ref="E963:E964"/>
    <mergeCell ref="F963:F964"/>
    <mergeCell ref="G963:G964"/>
    <mergeCell ref="G961:G962"/>
    <mergeCell ref="H961:H962"/>
    <mergeCell ref="J961:J962"/>
    <mergeCell ref="K961:K962"/>
    <mergeCell ref="L961:L962"/>
    <mergeCell ref="M961:M962"/>
    <mergeCell ref="H967:H968"/>
    <mergeCell ref="J967:J968"/>
    <mergeCell ref="K967:K968"/>
    <mergeCell ref="L967:L968"/>
    <mergeCell ref="M967:M968"/>
    <mergeCell ref="B969:B970"/>
    <mergeCell ref="C969:C970"/>
    <mergeCell ref="D969:D970"/>
    <mergeCell ref="E969:E970"/>
    <mergeCell ref="F969:F970"/>
    <mergeCell ref="B967:B968"/>
    <mergeCell ref="C967:C968"/>
    <mergeCell ref="D967:D968"/>
    <mergeCell ref="E967:E968"/>
    <mergeCell ref="F967:F968"/>
    <mergeCell ref="G967:G968"/>
    <mergeCell ref="G965:G966"/>
    <mergeCell ref="H965:H966"/>
    <mergeCell ref="J965:J966"/>
    <mergeCell ref="K965:K966"/>
    <mergeCell ref="L965:L966"/>
    <mergeCell ref="M965:M966"/>
    <mergeCell ref="H971:H972"/>
    <mergeCell ref="J971:J972"/>
    <mergeCell ref="K971:K972"/>
    <mergeCell ref="L971:L972"/>
    <mergeCell ref="M971:M972"/>
    <mergeCell ref="B973:B974"/>
    <mergeCell ref="C973:C974"/>
    <mergeCell ref="D973:D974"/>
    <mergeCell ref="E973:E974"/>
    <mergeCell ref="F973:F974"/>
    <mergeCell ref="B971:B972"/>
    <mergeCell ref="C971:C972"/>
    <mergeCell ref="D971:D972"/>
    <mergeCell ref="E971:E972"/>
    <mergeCell ref="F971:F972"/>
    <mergeCell ref="G971:G972"/>
    <mergeCell ref="G969:G970"/>
    <mergeCell ref="H969:H970"/>
    <mergeCell ref="J969:J970"/>
    <mergeCell ref="K969:K970"/>
    <mergeCell ref="L969:L970"/>
    <mergeCell ref="M969:M970"/>
    <mergeCell ref="H975:H976"/>
    <mergeCell ref="J975:J976"/>
    <mergeCell ref="K975:K976"/>
    <mergeCell ref="L975:L976"/>
    <mergeCell ref="M975:M976"/>
    <mergeCell ref="B977:B978"/>
    <mergeCell ref="C977:C978"/>
    <mergeCell ref="D977:D978"/>
    <mergeCell ref="E977:E978"/>
    <mergeCell ref="F977:F978"/>
    <mergeCell ref="B975:B976"/>
    <mergeCell ref="C975:C976"/>
    <mergeCell ref="D975:D976"/>
    <mergeCell ref="E975:E976"/>
    <mergeCell ref="F975:F976"/>
    <mergeCell ref="G975:G976"/>
    <mergeCell ref="G973:G974"/>
    <mergeCell ref="H973:H974"/>
    <mergeCell ref="J973:J974"/>
    <mergeCell ref="K973:K974"/>
    <mergeCell ref="L973:L974"/>
    <mergeCell ref="M973:M974"/>
    <mergeCell ref="H979:H980"/>
    <mergeCell ref="J979:J980"/>
    <mergeCell ref="K979:K980"/>
    <mergeCell ref="L979:L980"/>
    <mergeCell ref="M979:M980"/>
    <mergeCell ref="B981:B982"/>
    <mergeCell ref="C981:C982"/>
    <mergeCell ref="D981:D982"/>
    <mergeCell ref="E981:E982"/>
    <mergeCell ref="F981:F982"/>
    <mergeCell ref="B979:B980"/>
    <mergeCell ref="C979:C980"/>
    <mergeCell ref="D979:D980"/>
    <mergeCell ref="E979:E980"/>
    <mergeCell ref="F979:F980"/>
    <mergeCell ref="G979:G980"/>
    <mergeCell ref="G977:G978"/>
    <mergeCell ref="H977:H978"/>
    <mergeCell ref="J977:J978"/>
    <mergeCell ref="K977:K978"/>
    <mergeCell ref="L977:L978"/>
    <mergeCell ref="M977:M978"/>
    <mergeCell ref="H983:H984"/>
    <mergeCell ref="J983:J984"/>
    <mergeCell ref="K983:K984"/>
    <mergeCell ref="L983:L984"/>
    <mergeCell ref="M983:M984"/>
    <mergeCell ref="B985:B986"/>
    <mergeCell ref="C985:C986"/>
    <mergeCell ref="D985:D986"/>
    <mergeCell ref="E985:E986"/>
    <mergeCell ref="F985:F986"/>
    <mergeCell ref="B983:B984"/>
    <mergeCell ref="C983:C984"/>
    <mergeCell ref="D983:D984"/>
    <mergeCell ref="E983:E984"/>
    <mergeCell ref="F983:F984"/>
    <mergeCell ref="G983:G984"/>
    <mergeCell ref="G981:G982"/>
    <mergeCell ref="H981:H982"/>
    <mergeCell ref="J981:J982"/>
    <mergeCell ref="K981:K982"/>
    <mergeCell ref="L981:L982"/>
    <mergeCell ref="M981:M982"/>
    <mergeCell ref="H987:H988"/>
    <mergeCell ref="J987:J988"/>
    <mergeCell ref="K987:K988"/>
    <mergeCell ref="L987:L988"/>
    <mergeCell ref="M987:M988"/>
    <mergeCell ref="B989:B990"/>
    <mergeCell ref="C989:C990"/>
    <mergeCell ref="D989:D990"/>
    <mergeCell ref="E989:E990"/>
    <mergeCell ref="F989:F990"/>
    <mergeCell ref="B987:B988"/>
    <mergeCell ref="C987:C988"/>
    <mergeCell ref="D987:D988"/>
    <mergeCell ref="E987:E988"/>
    <mergeCell ref="F987:F988"/>
    <mergeCell ref="G987:G988"/>
    <mergeCell ref="G985:G986"/>
    <mergeCell ref="H985:H986"/>
    <mergeCell ref="J985:J986"/>
    <mergeCell ref="K985:K986"/>
    <mergeCell ref="L985:L986"/>
    <mergeCell ref="M985:M986"/>
    <mergeCell ref="H991:H992"/>
    <mergeCell ref="J991:J992"/>
    <mergeCell ref="K991:K992"/>
    <mergeCell ref="L991:L992"/>
    <mergeCell ref="M991:M992"/>
    <mergeCell ref="B993:B994"/>
    <mergeCell ref="C993:C994"/>
    <mergeCell ref="D993:D994"/>
    <mergeCell ref="E993:E994"/>
    <mergeCell ref="F993:F994"/>
    <mergeCell ref="B991:B992"/>
    <mergeCell ref="C991:C992"/>
    <mergeCell ref="D991:D992"/>
    <mergeCell ref="E991:E992"/>
    <mergeCell ref="F991:F992"/>
    <mergeCell ref="G991:G992"/>
    <mergeCell ref="G989:G990"/>
    <mergeCell ref="H989:H990"/>
    <mergeCell ref="J989:J990"/>
    <mergeCell ref="K989:K990"/>
    <mergeCell ref="L989:L990"/>
    <mergeCell ref="M989:M990"/>
    <mergeCell ref="H995:H996"/>
    <mergeCell ref="J995:J996"/>
    <mergeCell ref="K995:K996"/>
    <mergeCell ref="L995:L996"/>
    <mergeCell ref="M995:M996"/>
    <mergeCell ref="B997:B998"/>
    <mergeCell ref="C997:C998"/>
    <mergeCell ref="D997:D998"/>
    <mergeCell ref="E997:E998"/>
    <mergeCell ref="F997:F998"/>
    <mergeCell ref="B995:B996"/>
    <mergeCell ref="C995:C996"/>
    <mergeCell ref="D995:D996"/>
    <mergeCell ref="E995:E996"/>
    <mergeCell ref="F995:F996"/>
    <mergeCell ref="G995:G996"/>
    <mergeCell ref="G993:G994"/>
    <mergeCell ref="H993:H994"/>
    <mergeCell ref="J993:J994"/>
    <mergeCell ref="K993:K994"/>
    <mergeCell ref="L993:L994"/>
    <mergeCell ref="M993:M994"/>
    <mergeCell ref="H999:H1000"/>
    <mergeCell ref="J999:J1000"/>
    <mergeCell ref="K999:K1000"/>
    <mergeCell ref="L999:L1000"/>
    <mergeCell ref="M999:M1000"/>
    <mergeCell ref="B1001:B1002"/>
    <mergeCell ref="C1001:C1002"/>
    <mergeCell ref="D1001:D1002"/>
    <mergeCell ref="E1001:E1002"/>
    <mergeCell ref="F1001:F1002"/>
    <mergeCell ref="B999:B1000"/>
    <mergeCell ref="C999:C1000"/>
    <mergeCell ref="D999:D1000"/>
    <mergeCell ref="E999:E1000"/>
    <mergeCell ref="F999:F1000"/>
    <mergeCell ref="G999:G1000"/>
    <mergeCell ref="G997:G998"/>
    <mergeCell ref="H997:H998"/>
    <mergeCell ref="J997:J998"/>
    <mergeCell ref="K997:K998"/>
    <mergeCell ref="L997:L998"/>
    <mergeCell ref="M997:M998"/>
    <mergeCell ref="H1003:H1004"/>
    <mergeCell ref="J1003:J1004"/>
    <mergeCell ref="K1003:K1004"/>
    <mergeCell ref="L1003:L1004"/>
    <mergeCell ref="M1003:M1004"/>
    <mergeCell ref="B1005:B1006"/>
    <mergeCell ref="C1005:C1006"/>
    <mergeCell ref="D1005:D1006"/>
    <mergeCell ref="E1005:E1006"/>
    <mergeCell ref="F1005:F1006"/>
    <mergeCell ref="B1003:B1004"/>
    <mergeCell ref="C1003:C1004"/>
    <mergeCell ref="D1003:D1004"/>
    <mergeCell ref="E1003:E1004"/>
    <mergeCell ref="F1003:F1004"/>
    <mergeCell ref="G1003:G1004"/>
    <mergeCell ref="G1001:G1002"/>
    <mergeCell ref="H1001:H1002"/>
    <mergeCell ref="J1001:J1002"/>
    <mergeCell ref="K1001:K1002"/>
    <mergeCell ref="L1001:L1002"/>
    <mergeCell ref="M1001:M1002"/>
    <mergeCell ref="H1007:H1008"/>
    <mergeCell ref="J1007:J1008"/>
    <mergeCell ref="K1007:K1008"/>
    <mergeCell ref="L1007:L1008"/>
    <mergeCell ref="M1007:M1008"/>
    <mergeCell ref="B1009:B1010"/>
    <mergeCell ref="C1009:C1010"/>
    <mergeCell ref="D1009:D1010"/>
    <mergeCell ref="E1009:E1010"/>
    <mergeCell ref="F1009:F1010"/>
    <mergeCell ref="B1007:B1008"/>
    <mergeCell ref="C1007:C1008"/>
    <mergeCell ref="D1007:D1008"/>
    <mergeCell ref="E1007:E1008"/>
    <mergeCell ref="F1007:F1008"/>
    <mergeCell ref="G1007:G1008"/>
    <mergeCell ref="G1005:G1006"/>
    <mergeCell ref="H1005:H1006"/>
    <mergeCell ref="J1005:J1006"/>
    <mergeCell ref="K1005:K1006"/>
    <mergeCell ref="L1005:L1006"/>
    <mergeCell ref="M1005:M1006"/>
    <mergeCell ref="H1011:H1012"/>
    <mergeCell ref="J1011:J1012"/>
    <mergeCell ref="K1011:K1012"/>
    <mergeCell ref="L1011:L1012"/>
    <mergeCell ref="M1011:M1012"/>
    <mergeCell ref="B1013:B1014"/>
    <mergeCell ref="C1013:C1014"/>
    <mergeCell ref="D1013:D1014"/>
    <mergeCell ref="E1013:E1014"/>
    <mergeCell ref="F1013:F1014"/>
    <mergeCell ref="B1011:B1012"/>
    <mergeCell ref="C1011:C1012"/>
    <mergeCell ref="D1011:D1012"/>
    <mergeCell ref="E1011:E1012"/>
    <mergeCell ref="F1011:F1012"/>
    <mergeCell ref="G1011:G1012"/>
    <mergeCell ref="G1009:G1010"/>
    <mergeCell ref="H1009:H1010"/>
    <mergeCell ref="J1009:J1010"/>
    <mergeCell ref="K1009:K1010"/>
    <mergeCell ref="L1009:L1010"/>
    <mergeCell ref="M1009:M1010"/>
    <mergeCell ref="H1015:H1016"/>
    <mergeCell ref="J1015:J1016"/>
    <mergeCell ref="K1015:K1016"/>
    <mergeCell ref="L1015:L1016"/>
    <mergeCell ref="M1015:M1016"/>
    <mergeCell ref="B1017:B1018"/>
    <mergeCell ref="C1017:C1018"/>
    <mergeCell ref="D1017:D1018"/>
    <mergeCell ref="E1017:E1018"/>
    <mergeCell ref="F1017:F1018"/>
    <mergeCell ref="B1015:B1016"/>
    <mergeCell ref="C1015:C1016"/>
    <mergeCell ref="D1015:D1016"/>
    <mergeCell ref="E1015:E1016"/>
    <mergeCell ref="F1015:F1016"/>
    <mergeCell ref="G1015:G1016"/>
    <mergeCell ref="G1013:G1014"/>
    <mergeCell ref="H1013:H1014"/>
    <mergeCell ref="J1013:J1014"/>
    <mergeCell ref="K1013:K1014"/>
    <mergeCell ref="L1013:L1014"/>
    <mergeCell ref="M1013:M1014"/>
    <mergeCell ref="H1019:H1020"/>
    <mergeCell ref="J1019:J1020"/>
    <mergeCell ref="K1019:K1020"/>
    <mergeCell ref="L1019:L1020"/>
    <mergeCell ref="M1019:M1020"/>
    <mergeCell ref="B1021:B1022"/>
    <mergeCell ref="C1021:C1022"/>
    <mergeCell ref="D1021:D1022"/>
    <mergeCell ref="E1021:E1022"/>
    <mergeCell ref="F1021:F1022"/>
    <mergeCell ref="B1019:B1020"/>
    <mergeCell ref="C1019:C1020"/>
    <mergeCell ref="D1019:D1020"/>
    <mergeCell ref="E1019:E1020"/>
    <mergeCell ref="F1019:F1020"/>
    <mergeCell ref="G1019:G1020"/>
    <mergeCell ref="G1017:G1018"/>
    <mergeCell ref="H1017:H1018"/>
    <mergeCell ref="J1017:J1018"/>
    <mergeCell ref="K1017:K1018"/>
    <mergeCell ref="L1017:L1018"/>
    <mergeCell ref="M1017:M1018"/>
    <mergeCell ref="H1023:H1024"/>
    <mergeCell ref="J1023:J1024"/>
    <mergeCell ref="K1023:K1024"/>
    <mergeCell ref="L1023:L1024"/>
    <mergeCell ref="M1023:M1024"/>
    <mergeCell ref="B1025:B1026"/>
    <mergeCell ref="C1025:C1026"/>
    <mergeCell ref="D1025:D1026"/>
    <mergeCell ref="E1025:E1026"/>
    <mergeCell ref="F1025:F1026"/>
    <mergeCell ref="B1023:B1024"/>
    <mergeCell ref="C1023:C1024"/>
    <mergeCell ref="D1023:D1024"/>
    <mergeCell ref="E1023:E1024"/>
    <mergeCell ref="F1023:F1024"/>
    <mergeCell ref="G1023:G1024"/>
    <mergeCell ref="G1021:G1022"/>
    <mergeCell ref="H1021:H1022"/>
    <mergeCell ref="J1021:J1022"/>
    <mergeCell ref="K1021:K1022"/>
    <mergeCell ref="L1021:L1022"/>
    <mergeCell ref="M1021:M1022"/>
    <mergeCell ref="H1027:H1028"/>
    <mergeCell ref="J1027:J1028"/>
    <mergeCell ref="K1027:K1028"/>
    <mergeCell ref="L1027:L1028"/>
    <mergeCell ref="M1027:M1028"/>
    <mergeCell ref="B1029:B1030"/>
    <mergeCell ref="C1029:C1030"/>
    <mergeCell ref="D1029:D1030"/>
    <mergeCell ref="E1029:E1030"/>
    <mergeCell ref="F1029:F1030"/>
    <mergeCell ref="B1027:B1028"/>
    <mergeCell ref="C1027:C1028"/>
    <mergeCell ref="D1027:D1028"/>
    <mergeCell ref="E1027:E1028"/>
    <mergeCell ref="F1027:F1028"/>
    <mergeCell ref="G1027:G1028"/>
    <mergeCell ref="G1025:G1026"/>
    <mergeCell ref="H1025:H1026"/>
    <mergeCell ref="J1025:J1026"/>
    <mergeCell ref="K1025:K1026"/>
    <mergeCell ref="L1025:L1026"/>
    <mergeCell ref="M1025:M1026"/>
    <mergeCell ref="H1031:H1032"/>
    <mergeCell ref="J1031:J1032"/>
    <mergeCell ref="K1031:K1032"/>
    <mergeCell ref="L1031:L1032"/>
    <mergeCell ref="M1031:M1032"/>
    <mergeCell ref="B1033:B1034"/>
    <mergeCell ref="C1033:C1034"/>
    <mergeCell ref="D1033:D1034"/>
    <mergeCell ref="E1033:E1034"/>
    <mergeCell ref="F1033:F1034"/>
    <mergeCell ref="B1031:B1032"/>
    <mergeCell ref="C1031:C1032"/>
    <mergeCell ref="D1031:D1032"/>
    <mergeCell ref="E1031:E1032"/>
    <mergeCell ref="F1031:F1032"/>
    <mergeCell ref="G1031:G1032"/>
    <mergeCell ref="G1029:G1030"/>
    <mergeCell ref="H1029:H1030"/>
    <mergeCell ref="J1029:J1030"/>
    <mergeCell ref="K1029:K1030"/>
    <mergeCell ref="L1029:L1030"/>
    <mergeCell ref="M1029:M1030"/>
    <mergeCell ref="H1035:H1036"/>
    <mergeCell ref="J1035:J1036"/>
    <mergeCell ref="K1035:K1036"/>
    <mergeCell ref="L1035:L1036"/>
    <mergeCell ref="M1035:M1036"/>
    <mergeCell ref="B1037:B1038"/>
    <mergeCell ref="C1037:C1038"/>
    <mergeCell ref="D1037:D1038"/>
    <mergeCell ref="E1037:E1038"/>
    <mergeCell ref="F1037:F1038"/>
    <mergeCell ref="B1035:B1036"/>
    <mergeCell ref="C1035:C1036"/>
    <mergeCell ref="D1035:D1036"/>
    <mergeCell ref="E1035:E1036"/>
    <mergeCell ref="F1035:F1036"/>
    <mergeCell ref="G1035:G1036"/>
    <mergeCell ref="G1033:G1034"/>
    <mergeCell ref="H1033:H1034"/>
    <mergeCell ref="J1033:J1034"/>
    <mergeCell ref="K1033:K1034"/>
    <mergeCell ref="L1033:L1034"/>
    <mergeCell ref="M1033:M1034"/>
    <mergeCell ref="H1039:H1040"/>
    <mergeCell ref="J1039:J1040"/>
    <mergeCell ref="K1039:K1040"/>
    <mergeCell ref="L1039:L1040"/>
    <mergeCell ref="M1039:M1040"/>
    <mergeCell ref="B1041:B1042"/>
    <mergeCell ref="C1041:C1042"/>
    <mergeCell ref="D1041:D1042"/>
    <mergeCell ref="E1041:E1042"/>
    <mergeCell ref="F1041:F1042"/>
    <mergeCell ref="B1039:B1040"/>
    <mergeCell ref="C1039:C1040"/>
    <mergeCell ref="D1039:D1040"/>
    <mergeCell ref="E1039:E1040"/>
    <mergeCell ref="F1039:F1040"/>
    <mergeCell ref="G1039:G1040"/>
    <mergeCell ref="G1037:G1038"/>
    <mergeCell ref="H1037:H1038"/>
    <mergeCell ref="J1037:J1038"/>
    <mergeCell ref="K1037:K1038"/>
    <mergeCell ref="L1037:L1038"/>
    <mergeCell ref="M1037:M1038"/>
    <mergeCell ref="H1043:H1044"/>
    <mergeCell ref="J1043:J1044"/>
    <mergeCell ref="K1043:K1044"/>
    <mergeCell ref="L1043:L1044"/>
    <mergeCell ref="M1043:M1044"/>
    <mergeCell ref="B1045:B1046"/>
    <mergeCell ref="C1045:C1046"/>
    <mergeCell ref="D1045:D1046"/>
    <mergeCell ref="E1045:E1046"/>
    <mergeCell ref="F1045:F1046"/>
    <mergeCell ref="B1043:B1044"/>
    <mergeCell ref="C1043:C1044"/>
    <mergeCell ref="D1043:D1044"/>
    <mergeCell ref="E1043:E1044"/>
    <mergeCell ref="F1043:F1044"/>
    <mergeCell ref="G1043:G1044"/>
    <mergeCell ref="G1041:G1042"/>
    <mergeCell ref="H1041:H1042"/>
    <mergeCell ref="J1041:J1042"/>
    <mergeCell ref="K1041:K1042"/>
    <mergeCell ref="L1041:L1042"/>
    <mergeCell ref="M1041:M1042"/>
    <mergeCell ref="H1047:H1048"/>
    <mergeCell ref="J1047:J1048"/>
    <mergeCell ref="K1047:K1048"/>
    <mergeCell ref="L1047:L1048"/>
    <mergeCell ref="M1047:M1048"/>
    <mergeCell ref="B1049:B1050"/>
    <mergeCell ref="C1049:C1050"/>
    <mergeCell ref="D1049:D1050"/>
    <mergeCell ref="E1049:E1050"/>
    <mergeCell ref="F1049:F1050"/>
    <mergeCell ref="B1047:B1048"/>
    <mergeCell ref="C1047:C1048"/>
    <mergeCell ref="D1047:D1048"/>
    <mergeCell ref="E1047:E1048"/>
    <mergeCell ref="F1047:F1048"/>
    <mergeCell ref="G1047:G1048"/>
    <mergeCell ref="G1045:G1046"/>
    <mergeCell ref="H1045:H1046"/>
    <mergeCell ref="J1045:J1046"/>
    <mergeCell ref="K1045:K1046"/>
    <mergeCell ref="L1045:L1046"/>
    <mergeCell ref="M1045:M1046"/>
    <mergeCell ref="H1051:H1052"/>
    <mergeCell ref="J1051:J1052"/>
    <mergeCell ref="K1051:K1052"/>
    <mergeCell ref="L1051:L1052"/>
    <mergeCell ref="M1051:M1052"/>
    <mergeCell ref="B1053:B1054"/>
    <mergeCell ref="C1053:C1054"/>
    <mergeCell ref="D1053:D1054"/>
    <mergeCell ref="E1053:E1054"/>
    <mergeCell ref="F1053:F1054"/>
    <mergeCell ref="B1051:B1052"/>
    <mergeCell ref="C1051:C1052"/>
    <mergeCell ref="D1051:D1052"/>
    <mergeCell ref="E1051:E1052"/>
    <mergeCell ref="F1051:F1052"/>
    <mergeCell ref="G1051:G1052"/>
    <mergeCell ref="G1049:G1050"/>
    <mergeCell ref="H1049:H1050"/>
    <mergeCell ref="J1049:J1050"/>
    <mergeCell ref="K1049:K1050"/>
    <mergeCell ref="L1049:L1050"/>
    <mergeCell ref="M1049:M1050"/>
    <mergeCell ref="H1055:H1056"/>
    <mergeCell ref="J1055:J1056"/>
    <mergeCell ref="K1055:K1056"/>
    <mergeCell ref="L1055:L1056"/>
    <mergeCell ref="M1055:M1056"/>
    <mergeCell ref="B1057:B1058"/>
    <mergeCell ref="C1057:C1058"/>
    <mergeCell ref="D1057:D1058"/>
    <mergeCell ref="E1057:E1058"/>
    <mergeCell ref="F1057:F1058"/>
    <mergeCell ref="B1055:B1056"/>
    <mergeCell ref="C1055:C1056"/>
    <mergeCell ref="D1055:D1056"/>
    <mergeCell ref="E1055:E1056"/>
    <mergeCell ref="F1055:F1056"/>
    <mergeCell ref="G1055:G1056"/>
    <mergeCell ref="G1053:G1054"/>
    <mergeCell ref="H1053:H1054"/>
    <mergeCell ref="J1053:J1054"/>
    <mergeCell ref="K1053:K1054"/>
    <mergeCell ref="L1053:L1054"/>
    <mergeCell ref="M1053:M1054"/>
    <mergeCell ref="H1059:H1060"/>
    <mergeCell ref="J1059:J1060"/>
    <mergeCell ref="K1059:K1060"/>
    <mergeCell ref="L1059:L1060"/>
    <mergeCell ref="M1059:M1060"/>
    <mergeCell ref="B1061:B1062"/>
    <mergeCell ref="C1061:C1062"/>
    <mergeCell ref="D1061:D1062"/>
    <mergeCell ref="E1061:E1062"/>
    <mergeCell ref="F1061:F1062"/>
    <mergeCell ref="B1059:B1060"/>
    <mergeCell ref="C1059:C1060"/>
    <mergeCell ref="D1059:D1060"/>
    <mergeCell ref="E1059:E1060"/>
    <mergeCell ref="F1059:F1060"/>
    <mergeCell ref="G1059:G1060"/>
    <mergeCell ref="G1057:G1058"/>
    <mergeCell ref="H1057:H1058"/>
    <mergeCell ref="J1057:J1058"/>
    <mergeCell ref="K1057:K1058"/>
    <mergeCell ref="L1057:L1058"/>
    <mergeCell ref="M1057:M1058"/>
    <mergeCell ref="H1063:H1064"/>
    <mergeCell ref="J1063:J1064"/>
    <mergeCell ref="K1063:K1064"/>
    <mergeCell ref="L1063:L1064"/>
    <mergeCell ref="M1063:M1064"/>
    <mergeCell ref="B1065:B1066"/>
    <mergeCell ref="C1065:C1066"/>
    <mergeCell ref="D1065:D1066"/>
    <mergeCell ref="E1065:E1066"/>
    <mergeCell ref="F1065:F1066"/>
    <mergeCell ref="B1063:B1064"/>
    <mergeCell ref="C1063:C1064"/>
    <mergeCell ref="D1063:D1064"/>
    <mergeCell ref="E1063:E1064"/>
    <mergeCell ref="F1063:F1064"/>
    <mergeCell ref="G1063:G1064"/>
    <mergeCell ref="G1061:G1062"/>
    <mergeCell ref="H1061:H1062"/>
    <mergeCell ref="J1061:J1062"/>
    <mergeCell ref="K1061:K1062"/>
    <mergeCell ref="L1061:L1062"/>
    <mergeCell ref="M1061:M1062"/>
    <mergeCell ref="H1067:H1068"/>
    <mergeCell ref="J1067:J1068"/>
    <mergeCell ref="K1067:K1068"/>
    <mergeCell ref="L1067:L1068"/>
    <mergeCell ref="M1067:M1068"/>
    <mergeCell ref="B1069:B1070"/>
    <mergeCell ref="C1069:C1070"/>
    <mergeCell ref="D1069:D1070"/>
    <mergeCell ref="E1069:E1070"/>
    <mergeCell ref="F1069:F1070"/>
    <mergeCell ref="B1067:B1068"/>
    <mergeCell ref="C1067:C1068"/>
    <mergeCell ref="D1067:D1068"/>
    <mergeCell ref="E1067:E1068"/>
    <mergeCell ref="F1067:F1068"/>
    <mergeCell ref="G1067:G1068"/>
    <mergeCell ref="G1065:G1066"/>
    <mergeCell ref="H1065:H1066"/>
    <mergeCell ref="J1065:J1066"/>
    <mergeCell ref="K1065:K1066"/>
    <mergeCell ref="L1065:L1066"/>
    <mergeCell ref="M1065:M1066"/>
    <mergeCell ref="H1071:H1072"/>
    <mergeCell ref="J1071:J1072"/>
    <mergeCell ref="K1071:K1072"/>
    <mergeCell ref="L1071:L1072"/>
    <mergeCell ref="M1071:M1072"/>
    <mergeCell ref="B1073:B1074"/>
    <mergeCell ref="C1073:C1074"/>
    <mergeCell ref="D1073:D1074"/>
    <mergeCell ref="E1073:E1074"/>
    <mergeCell ref="F1073:F1074"/>
    <mergeCell ref="B1071:B1072"/>
    <mergeCell ref="C1071:C1072"/>
    <mergeCell ref="D1071:D1072"/>
    <mergeCell ref="E1071:E1072"/>
    <mergeCell ref="F1071:F1072"/>
    <mergeCell ref="G1071:G1072"/>
    <mergeCell ref="G1069:G1070"/>
    <mergeCell ref="H1069:H1070"/>
    <mergeCell ref="J1069:J1070"/>
    <mergeCell ref="K1069:K1070"/>
    <mergeCell ref="L1069:L1070"/>
    <mergeCell ref="M1069:M1070"/>
    <mergeCell ref="H1075:H1076"/>
    <mergeCell ref="J1075:J1076"/>
    <mergeCell ref="K1075:K1076"/>
    <mergeCell ref="L1075:L1076"/>
    <mergeCell ref="M1075:M1076"/>
    <mergeCell ref="B1077:B1078"/>
    <mergeCell ref="C1077:C1078"/>
    <mergeCell ref="D1077:D1078"/>
    <mergeCell ref="E1077:E1078"/>
    <mergeCell ref="F1077:F1078"/>
    <mergeCell ref="B1075:B1076"/>
    <mergeCell ref="C1075:C1076"/>
    <mergeCell ref="D1075:D1076"/>
    <mergeCell ref="E1075:E1076"/>
    <mergeCell ref="F1075:F1076"/>
    <mergeCell ref="G1075:G1076"/>
    <mergeCell ref="G1073:G1074"/>
    <mergeCell ref="H1073:H1074"/>
    <mergeCell ref="J1073:J1074"/>
    <mergeCell ref="K1073:K1074"/>
    <mergeCell ref="L1073:L1074"/>
    <mergeCell ref="M1073:M1074"/>
    <mergeCell ref="H1079:H1080"/>
    <mergeCell ref="J1079:J1080"/>
    <mergeCell ref="K1079:K1080"/>
    <mergeCell ref="L1079:L1080"/>
    <mergeCell ref="M1079:M1080"/>
    <mergeCell ref="B1081:B1082"/>
    <mergeCell ref="C1081:C1082"/>
    <mergeCell ref="D1081:D1082"/>
    <mergeCell ref="E1081:E1082"/>
    <mergeCell ref="F1081:F1082"/>
    <mergeCell ref="B1079:B1080"/>
    <mergeCell ref="C1079:C1080"/>
    <mergeCell ref="D1079:D1080"/>
    <mergeCell ref="E1079:E1080"/>
    <mergeCell ref="F1079:F1080"/>
    <mergeCell ref="G1079:G1080"/>
    <mergeCell ref="G1077:G1078"/>
    <mergeCell ref="H1077:H1078"/>
    <mergeCell ref="J1077:J1078"/>
    <mergeCell ref="K1077:K1078"/>
    <mergeCell ref="L1077:L1078"/>
    <mergeCell ref="M1077:M1078"/>
    <mergeCell ref="H1083:H1084"/>
    <mergeCell ref="J1083:J1084"/>
    <mergeCell ref="K1083:K1084"/>
    <mergeCell ref="L1083:L1084"/>
    <mergeCell ref="M1083:M1084"/>
    <mergeCell ref="B1085:B1086"/>
    <mergeCell ref="C1085:C1086"/>
    <mergeCell ref="D1085:D1086"/>
    <mergeCell ref="E1085:E1086"/>
    <mergeCell ref="F1085:F1086"/>
    <mergeCell ref="B1083:B1084"/>
    <mergeCell ref="C1083:C1084"/>
    <mergeCell ref="D1083:D1084"/>
    <mergeCell ref="E1083:E1084"/>
    <mergeCell ref="F1083:F1084"/>
    <mergeCell ref="G1083:G1084"/>
    <mergeCell ref="G1081:G1082"/>
    <mergeCell ref="H1081:H1082"/>
    <mergeCell ref="J1081:J1082"/>
    <mergeCell ref="K1081:K1082"/>
    <mergeCell ref="L1081:L1082"/>
    <mergeCell ref="M1081:M1082"/>
    <mergeCell ref="H1087:H1088"/>
    <mergeCell ref="J1087:J1088"/>
    <mergeCell ref="K1087:K1088"/>
    <mergeCell ref="L1087:L1088"/>
    <mergeCell ref="M1087:M1088"/>
    <mergeCell ref="B1089:B1090"/>
    <mergeCell ref="C1089:C1090"/>
    <mergeCell ref="D1089:D1090"/>
    <mergeCell ref="E1089:E1090"/>
    <mergeCell ref="F1089:F1090"/>
    <mergeCell ref="B1087:B1088"/>
    <mergeCell ref="C1087:C1088"/>
    <mergeCell ref="D1087:D1088"/>
    <mergeCell ref="E1087:E1088"/>
    <mergeCell ref="F1087:F1088"/>
    <mergeCell ref="G1087:G1088"/>
    <mergeCell ref="G1085:G1086"/>
    <mergeCell ref="H1085:H1086"/>
    <mergeCell ref="J1085:J1086"/>
    <mergeCell ref="K1085:K1086"/>
    <mergeCell ref="L1085:L1086"/>
    <mergeCell ref="M1085:M1086"/>
    <mergeCell ref="H1091:H1092"/>
    <mergeCell ref="J1091:J1092"/>
    <mergeCell ref="K1091:K1092"/>
    <mergeCell ref="L1091:L1092"/>
    <mergeCell ref="M1091:M1092"/>
    <mergeCell ref="B1093:B1094"/>
    <mergeCell ref="C1093:C1094"/>
    <mergeCell ref="D1093:D1094"/>
    <mergeCell ref="E1093:E1094"/>
    <mergeCell ref="F1093:F1094"/>
    <mergeCell ref="B1091:B1092"/>
    <mergeCell ref="C1091:C1092"/>
    <mergeCell ref="D1091:D1092"/>
    <mergeCell ref="E1091:E1092"/>
    <mergeCell ref="F1091:F1092"/>
    <mergeCell ref="G1091:G1092"/>
    <mergeCell ref="G1089:G1090"/>
    <mergeCell ref="H1089:H1090"/>
    <mergeCell ref="J1089:J1090"/>
    <mergeCell ref="K1089:K1090"/>
    <mergeCell ref="L1089:L1090"/>
    <mergeCell ref="M1089:M1090"/>
    <mergeCell ref="H1095:H1096"/>
    <mergeCell ref="J1095:J1096"/>
    <mergeCell ref="K1095:K1096"/>
    <mergeCell ref="L1095:L1096"/>
    <mergeCell ref="M1095:M1096"/>
    <mergeCell ref="B1097:B1098"/>
    <mergeCell ref="C1097:C1098"/>
    <mergeCell ref="D1097:D1098"/>
    <mergeCell ref="E1097:E1098"/>
    <mergeCell ref="F1097:F1098"/>
    <mergeCell ref="B1095:B1096"/>
    <mergeCell ref="C1095:C1096"/>
    <mergeCell ref="D1095:D1096"/>
    <mergeCell ref="E1095:E1096"/>
    <mergeCell ref="F1095:F1096"/>
    <mergeCell ref="G1095:G1096"/>
    <mergeCell ref="G1093:G1094"/>
    <mergeCell ref="H1093:H1094"/>
    <mergeCell ref="J1093:J1094"/>
    <mergeCell ref="K1093:K1094"/>
    <mergeCell ref="L1093:L1094"/>
    <mergeCell ref="M1093:M1094"/>
    <mergeCell ref="H1099:H1100"/>
    <mergeCell ref="J1099:J1100"/>
    <mergeCell ref="K1099:K1100"/>
    <mergeCell ref="L1099:L1100"/>
    <mergeCell ref="M1099:M1100"/>
    <mergeCell ref="B1101:B1102"/>
    <mergeCell ref="C1101:C1102"/>
    <mergeCell ref="D1101:D1102"/>
    <mergeCell ref="E1101:E1102"/>
    <mergeCell ref="F1101:F1102"/>
    <mergeCell ref="B1099:B1100"/>
    <mergeCell ref="C1099:C1100"/>
    <mergeCell ref="D1099:D1100"/>
    <mergeCell ref="E1099:E1100"/>
    <mergeCell ref="F1099:F1100"/>
    <mergeCell ref="G1099:G1100"/>
    <mergeCell ref="G1097:G1098"/>
    <mergeCell ref="H1097:H1098"/>
    <mergeCell ref="J1097:J1098"/>
    <mergeCell ref="K1097:K1098"/>
    <mergeCell ref="L1097:L1098"/>
    <mergeCell ref="M1097:M1098"/>
    <mergeCell ref="H1103:H1104"/>
    <mergeCell ref="J1103:J1104"/>
    <mergeCell ref="K1103:K1104"/>
    <mergeCell ref="L1103:L1104"/>
    <mergeCell ref="M1103:M1104"/>
    <mergeCell ref="B1105:B1106"/>
    <mergeCell ref="C1105:C1106"/>
    <mergeCell ref="D1105:D1106"/>
    <mergeCell ref="E1105:E1106"/>
    <mergeCell ref="F1105:F1106"/>
    <mergeCell ref="B1103:B1104"/>
    <mergeCell ref="C1103:C1104"/>
    <mergeCell ref="D1103:D1104"/>
    <mergeCell ref="E1103:E1104"/>
    <mergeCell ref="F1103:F1104"/>
    <mergeCell ref="G1103:G1104"/>
    <mergeCell ref="G1101:G1102"/>
    <mergeCell ref="H1101:H1102"/>
    <mergeCell ref="J1101:J1102"/>
    <mergeCell ref="K1101:K1102"/>
    <mergeCell ref="L1101:L1102"/>
    <mergeCell ref="M1101:M1102"/>
    <mergeCell ref="H1107:H1108"/>
    <mergeCell ref="J1107:J1108"/>
    <mergeCell ref="K1107:K1108"/>
    <mergeCell ref="L1107:L1108"/>
    <mergeCell ref="M1107:M1108"/>
    <mergeCell ref="B1109:B1110"/>
    <mergeCell ref="C1109:C1110"/>
    <mergeCell ref="D1109:D1110"/>
    <mergeCell ref="E1109:E1110"/>
    <mergeCell ref="F1109:F1110"/>
    <mergeCell ref="B1107:B1108"/>
    <mergeCell ref="C1107:C1108"/>
    <mergeCell ref="D1107:D1108"/>
    <mergeCell ref="E1107:E1108"/>
    <mergeCell ref="F1107:F1108"/>
    <mergeCell ref="G1107:G1108"/>
    <mergeCell ref="G1105:G1106"/>
    <mergeCell ref="H1105:H1106"/>
    <mergeCell ref="J1105:J1106"/>
    <mergeCell ref="K1105:K1106"/>
    <mergeCell ref="L1105:L1106"/>
    <mergeCell ref="M1105:M1106"/>
    <mergeCell ref="H1111:H1112"/>
    <mergeCell ref="J1111:J1112"/>
    <mergeCell ref="K1111:K1112"/>
    <mergeCell ref="L1111:L1112"/>
    <mergeCell ref="M1111:M1112"/>
    <mergeCell ref="B1113:B1114"/>
    <mergeCell ref="C1113:C1114"/>
    <mergeCell ref="D1113:D1114"/>
    <mergeCell ref="E1113:E1114"/>
    <mergeCell ref="F1113:F1114"/>
    <mergeCell ref="B1111:B1112"/>
    <mergeCell ref="C1111:C1112"/>
    <mergeCell ref="D1111:D1112"/>
    <mergeCell ref="E1111:E1112"/>
    <mergeCell ref="F1111:F1112"/>
    <mergeCell ref="G1111:G1112"/>
    <mergeCell ref="G1109:G1110"/>
    <mergeCell ref="H1109:H1110"/>
    <mergeCell ref="J1109:J1110"/>
    <mergeCell ref="K1109:K1110"/>
    <mergeCell ref="L1109:L1110"/>
    <mergeCell ref="M1109:M1110"/>
    <mergeCell ref="H1115:H1116"/>
    <mergeCell ref="J1115:J1116"/>
    <mergeCell ref="K1115:K1116"/>
    <mergeCell ref="L1115:L1116"/>
    <mergeCell ref="M1115:M1116"/>
    <mergeCell ref="B1117:B1118"/>
    <mergeCell ref="C1117:C1118"/>
    <mergeCell ref="D1117:D1118"/>
    <mergeCell ref="E1117:E1118"/>
    <mergeCell ref="F1117:F1118"/>
    <mergeCell ref="B1115:B1116"/>
    <mergeCell ref="C1115:C1116"/>
    <mergeCell ref="D1115:D1116"/>
    <mergeCell ref="E1115:E1116"/>
    <mergeCell ref="F1115:F1116"/>
    <mergeCell ref="G1115:G1116"/>
    <mergeCell ref="G1113:G1114"/>
    <mergeCell ref="H1113:H1114"/>
    <mergeCell ref="J1113:J1114"/>
    <mergeCell ref="K1113:K1114"/>
    <mergeCell ref="L1113:L1114"/>
    <mergeCell ref="M1113:M1114"/>
    <mergeCell ref="H1119:H1120"/>
    <mergeCell ref="J1119:J1120"/>
    <mergeCell ref="K1119:K1120"/>
    <mergeCell ref="L1119:L1120"/>
    <mergeCell ref="M1119:M1120"/>
    <mergeCell ref="B1121:B1122"/>
    <mergeCell ref="C1121:C1122"/>
    <mergeCell ref="D1121:D1122"/>
    <mergeCell ref="E1121:E1122"/>
    <mergeCell ref="F1121:F1122"/>
    <mergeCell ref="B1119:B1120"/>
    <mergeCell ref="C1119:C1120"/>
    <mergeCell ref="D1119:D1120"/>
    <mergeCell ref="E1119:E1120"/>
    <mergeCell ref="F1119:F1120"/>
    <mergeCell ref="G1119:G1120"/>
    <mergeCell ref="G1117:G1118"/>
    <mergeCell ref="H1117:H1118"/>
    <mergeCell ref="J1117:J1118"/>
    <mergeCell ref="K1117:K1118"/>
    <mergeCell ref="L1117:L1118"/>
    <mergeCell ref="M1117:M1118"/>
    <mergeCell ref="H1123:H1124"/>
    <mergeCell ref="J1123:J1124"/>
    <mergeCell ref="K1123:K1124"/>
    <mergeCell ref="L1123:L1124"/>
    <mergeCell ref="M1123:M1124"/>
    <mergeCell ref="B1125:B1126"/>
    <mergeCell ref="C1125:C1126"/>
    <mergeCell ref="D1125:D1126"/>
    <mergeCell ref="E1125:E1126"/>
    <mergeCell ref="F1125:F1126"/>
    <mergeCell ref="B1123:B1124"/>
    <mergeCell ref="C1123:C1124"/>
    <mergeCell ref="D1123:D1124"/>
    <mergeCell ref="E1123:E1124"/>
    <mergeCell ref="F1123:F1124"/>
    <mergeCell ref="G1123:G1124"/>
    <mergeCell ref="G1121:G1122"/>
    <mergeCell ref="H1121:H1122"/>
    <mergeCell ref="J1121:J1122"/>
    <mergeCell ref="K1121:K1122"/>
    <mergeCell ref="L1121:L1122"/>
    <mergeCell ref="M1121:M1122"/>
    <mergeCell ref="H1127:H1128"/>
    <mergeCell ref="J1127:J1128"/>
    <mergeCell ref="K1127:K1128"/>
    <mergeCell ref="L1127:L1128"/>
    <mergeCell ref="M1127:M1128"/>
    <mergeCell ref="B1129:B1130"/>
    <mergeCell ref="C1129:C1130"/>
    <mergeCell ref="D1129:D1130"/>
    <mergeCell ref="E1129:E1130"/>
    <mergeCell ref="F1129:F1130"/>
    <mergeCell ref="B1127:B1128"/>
    <mergeCell ref="C1127:C1128"/>
    <mergeCell ref="D1127:D1128"/>
    <mergeCell ref="E1127:E1128"/>
    <mergeCell ref="F1127:F1128"/>
    <mergeCell ref="G1127:G1128"/>
    <mergeCell ref="G1125:G1126"/>
    <mergeCell ref="H1125:H1126"/>
    <mergeCell ref="J1125:J1126"/>
    <mergeCell ref="K1125:K1126"/>
    <mergeCell ref="L1125:L1126"/>
    <mergeCell ref="M1125:M1126"/>
    <mergeCell ref="H1131:H1132"/>
    <mergeCell ref="J1131:J1132"/>
    <mergeCell ref="K1131:K1132"/>
    <mergeCell ref="L1131:L1132"/>
    <mergeCell ref="M1131:M1132"/>
    <mergeCell ref="B1133:B1134"/>
    <mergeCell ref="C1133:C1134"/>
    <mergeCell ref="D1133:D1134"/>
    <mergeCell ref="E1133:E1134"/>
    <mergeCell ref="F1133:F1134"/>
    <mergeCell ref="B1131:B1132"/>
    <mergeCell ref="C1131:C1132"/>
    <mergeCell ref="D1131:D1132"/>
    <mergeCell ref="E1131:E1132"/>
    <mergeCell ref="F1131:F1132"/>
    <mergeCell ref="G1131:G1132"/>
    <mergeCell ref="G1129:G1130"/>
    <mergeCell ref="H1129:H1130"/>
    <mergeCell ref="J1129:J1130"/>
    <mergeCell ref="K1129:K1130"/>
    <mergeCell ref="L1129:L1130"/>
    <mergeCell ref="M1129:M1130"/>
    <mergeCell ref="H1135:H1136"/>
    <mergeCell ref="J1135:J1136"/>
    <mergeCell ref="K1135:K1136"/>
    <mergeCell ref="L1135:L1136"/>
    <mergeCell ref="M1135:M1136"/>
    <mergeCell ref="B1137:B1138"/>
    <mergeCell ref="C1137:C1138"/>
    <mergeCell ref="D1137:D1138"/>
    <mergeCell ref="E1137:E1138"/>
    <mergeCell ref="F1137:F1138"/>
    <mergeCell ref="B1135:B1136"/>
    <mergeCell ref="C1135:C1136"/>
    <mergeCell ref="D1135:D1136"/>
    <mergeCell ref="E1135:E1136"/>
    <mergeCell ref="F1135:F1136"/>
    <mergeCell ref="G1135:G1136"/>
    <mergeCell ref="G1133:G1134"/>
    <mergeCell ref="H1133:H1134"/>
    <mergeCell ref="J1133:J1134"/>
    <mergeCell ref="K1133:K1134"/>
    <mergeCell ref="L1133:L1134"/>
    <mergeCell ref="M1133:M1134"/>
    <mergeCell ref="H1139:H1140"/>
    <mergeCell ref="J1139:J1140"/>
    <mergeCell ref="K1139:K1140"/>
    <mergeCell ref="L1139:L1140"/>
    <mergeCell ref="M1139:M1140"/>
    <mergeCell ref="B1141:B1142"/>
    <mergeCell ref="C1141:C1142"/>
    <mergeCell ref="D1141:D1142"/>
    <mergeCell ref="E1141:E1142"/>
    <mergeCell ref="F1141:F1142"/>
    <mergeCell ref="B1139:B1140"/>
    <mergeCell ref="C1139:C1140"/>
    <mergeCell ref="D1139:D1140"/>
    <mergeCell ref="E1139:E1140"/>
    <mergeCell ref="F1139:F1140"/>
    <mergeCell ref="G1139:G1140"/>
    <mergeCell ref="G1137:G1138"/>
    <mergeCell ref="H1137:H1138"/>
    <mergeCell ref="J1137:J1138"/>
    <mergeCell ref="K1137:K1138"/>
    <mergeCell ref="L1137:L1138"/>
    <mergeCell ref="M1137:M1138"/>
    <mergeCell ref="H1143:H1144"/>
    <mergeCell ref="J1143:J1144"/>
    <mergeCell ref="K1143:K1144"/>
    <mergeCell ref="L1143:L1144"/>
    <mergeCell ref="M1143:M1144"/>
    <mergeCell ref="B1145:B1146"/>
    <mergeCell ref="C1145:C1146"/>
    <mergeCell ref="D1145:D1146"/>
    <mergeCell ref="E1145:E1146"/>
    <mergeCell ref="F1145:F1146"/>
    <mergeCell ref="B1143:B1144"/>
    <mergeCell ref="C1143:C1144"/>
    <mergeCell ref="D1143:D1144"/>
    <mergeCell ref="E1143:E1144"/>
    <mergeCell ref="F1143:F1144"/>
    <mergeCell ref="G1143:G1144"/>
    <mergeCell ref="G1141:G1142"/>
    <mergeCell ref="H1141:H1142"/>
    <mergeCell ref="J1141:J1142"/>
    <mergeCell ref="K1141:K1142"/>
    <mergeCell ref="L1141:L1142"/>
    <mergeCell ref="M1141:M1142"/>
    <mergeCell ref="H1147:H1148"/>
    <mergeCell ref="J1147:J1148"/>
    <mergeCell ref="K1147:K1148"/>
    <mergeCell ref="L1147:L1148"/>
    <mergeCell ref="M1147:M1148"/>
    <mergeCell ref="B1149:B1150"/>
    <mergeCell ref="C1149:C1150"/>
    <mergeCell ref="D1149:D1150"/>
    <mergeCell ref="E1149:E1150"/>
    <mergeCell ref="F1149:F1150"/>
    <mergeCell ref="B1147:B1148"/>
    <mergeCell ref="C1147:C1148"/>
    <mergeCell ref="D1147:D1148"/>
    <mergeCell ref="E1147:E1148"/>
    <mergeCell ref="F1147:F1148"/>
    <mergeCell ref="G1147:G1148"/>
    <mergeCell ref="G1145:G1146"/>
    <mergeCell ref="H1145:H1146"/>
    <mergeCell ref="J1145:J1146"/>
    <mergeCell ref="K1145:K1146"/>
    <mergeCell ref="L1145:L1146"/>
    <mergeCell ref="M1145:M1146"/>
    <mergeCell ref="H1151:H1152"/>
    <mergeCell ref="J1151:J1152"/>
    <mergeCell ref="K1151:K1152"/>
    <mergeCell ref="L1151:L1152"/>
    <mergeCell ref="M1151:M1152"/>
    <mergeCell ref="B1153:B1154"/>
    <mergeCell ref="C1153:C1154"/>
    <mergeCell ref="D1153:D1154"/>
    <mergeCell ref="E1153:E1154"/>
    <mergeCell ref="F1153:F1154"/>
    <mergeCell ref="B1151:B1152"/>
    <mergeCell ref="C1151:C1152"/>
    <mergeCell ref="D1151:D1152"/>
    <mergeCell ref="E1151:E1152"/>
    <mergeCell ref="F1151:F1152"/>
    <mergeCell ref="G1151:G1152"/>
    <mergeCell ref="G1149:G1150"/>
    <mergeCell ref="H1149:H1150"/>
    <mergeCell ref="J1149:J1150"/>
    <mergeCell ref="K1149:K1150"/>
    <mergeCell ref="L1149:L1150"/>
    <mergeCell ref="M1149:M1150"/>
    <mergeCell ref="H1155:H1156"/>
    <mergeCell ref="J1155:J1156"/>
    <mergeCell ref="K1155:K1156"/>
    <mergeCell ref="L1155:L1156"/>
    <mergeCell ref="M1155:M1156"/>
    <mergeCell ref="B1157:B1158"/>
    <mergeCell ref="C1157:C1158"/>
    <mergeCell ref="D1157:D1158"/>
    <mergeCell ref="E1157:E1158"/>
    <mergeCell ref="F1157:F1158"/>
    <mergeCell ref="B1155:B1156"/>
    <mergeCell ref="C1155:C1156"/>
    <mergeCell ref="D1155:D1156"/>
    <mergeCell ref="E1155:E1156"/>
    <mergeCell ref="F1155:F1156"/>
    <mergeCell ref="G1155:G1156"/>
    <mergeCell ref="G1153:G1154"/>
    <mergeCell ref="H1153:H1154"/>
    <mergeCell ref="J1153:J1154"/>
    <mergeCell ref="K1153:K1154"/>
    <mergeCell ref="L1153:L1154"/>
    <mergeCell ref="M1153:M1154"/>
    <mergeCell ref="H1159:H1160"/>
    <mergeCell ref="J1159:J1160"/>
    <mergeCell ref="K1159:K1160"/>
    <mergeCell ref="L1159:L1160"/>
    <mergeCell ref="M1159:M1160"/>
    <mergeCell ref="B1161:B1162"/>
    <mergeCell ref="C1161:C1162"/>
    <mergeCell ref="D1161:D1162"/>
    <mergeCell ref="E1161:E1162"/>
    <mergeCell ref="F1161:F1162"/>
    <mergeCell ref="B1159:B1160"/>
    <mergeCell ref="C1159:C1160"/>
    <mergeCell ref="D1159:D1160"/>
    <mergeCell ref="E1159:E1160"/>
    <mergeCell ref="F1159:F1160"/>
    <mergeCell ref="G1159:G1160"/>
    <mergeCell ref="G1157:G1158"/>
    <mergeCell ref="H1157:H1158"/>
    <mergeCell ref="J1157:J1158"/>
    <mergeCell ref="K1157:K1158"/>
    <mergeCell ref="L1157:L1158"/>
    <mergeCell ref="M1157:M1158"/>
    <mergeCell ref="H1163:H1164"/>
    <mergeCell ref="J1163:J1164"/>
    <mergeCell ref="K1163:K1164"/>
    <mergeCell ref="L1163:L1164"/>
    <mergeCell ref="M1163:M1164"/>
    <mergeCell ref="B1165:B1166"/>
    <mergeCell ref="C1165:C1166"/>
    <mergeCell ref="D1165:D1166"/>
    <mergeCell ref="E1165:E1166"/>
    <mergeCell ref="F1165:F1166"/>
    <mergeCell ref="B1163:B1164"/>
    <mergeCell ref="C1163:C1164"/>
    <mergeCell ref="D1163:D1164"/>
    <mergeCell ref="E1163:E1164"/>
    <mergeCell ref="F1163:F1164"/>
    <mergeCell ref="G1163:G1164"/>
    <mergeCell ref="G1161:G1162"/>
    <mergeCell ref="H1161:H1162"/>
    <mergeCell ref="J1161:J1162"/>
    <mergeCell ref="K1161:K1162"/>
    <mergeCell ref="L1161:L1162"/>
    <mergeCell ref="M1161:M1162"/>
    <mergeCell ref="H1167:H1168"/>
    <mergeCell ref="J1167:J1168"/>
    <mergeCell ref="K1167:K1168"/>
    <mergeCell ref="L1167:L1168"/>
    <mergeCell ref="M1167:M1168"/>
    <mergeCell ref="B1169:B1170"/>
    <mergeCell ref="C1169:C1170"/>
    <mergeCell ref="D1169:D1170"/>
    <mergeCell ref="E1169:E1170"/>
    <mergeCell ref="F1169:F1170"/>
    <mergeCell ref="B1167:B1168"/>
    <mergeCell ref="C1167:C1168"/>
    <mergeCell ref="D1167:D1168"/>
    <mergeCell ref="E1167:E1168"/>
    <mergeCell ref="F1167:F1168"/>
    <mergeCell ref="G1167:G1168"/>
    <mergeCell ref="G1165:G1166"/>
    <mergeCell ref="H1165:H1166"/>
    <mergeCell ref="J1165:J1166"/>
    <mergeCell ref="K1165:K1166"/>
    <mergeCell ref="L1165:L1166"/>
    <mergeCell ref="M1165:M1166"/>
    <mergeCell ref="H1171:H1172"/>
    <mergeCell ref="J1171:J1172"/>
    <mergeCell ref="K1171:K1172"/>
    <mergeCell ref="L1171:L1172"/>
    <mergeCell ref="M1171:M1172"/>
    <mergeCell ref="B1173:B1174"/>
    <mergeCell ref="C1173:C1174"/>
    <mergeCell ref="D1173:D1174"/>
    <mergeCell ref="E1173:E1174"/>
    <mergeCell ref="F1173:F1174"/>
    <mergeCell ref="B1171:B1172"/>
    <mergeCell ref="C1171:C1172"/>
    <mergeCell ref="D1171:D1172"/>
    <mergeCell ref="E1171:E1172"/>
    <mergeCell ref="F1171:F1172"/>
    <mergeCell ref="G1171:G1172"/>
    <mergeCell ref="G1169:G1170"/>
    <mergeCell ref="H1169:H1170"/>
    <mergeCell ref="J1169:J1170"/>
    <mergeCell ref="K1169:K1170"/>
    <mergeCell ref="L1169:L1170"/>
    <mergeCell ref="M1169:M1170"/>
    <mergeCell ref="H1175:H1176"/>
    <mergeCell ref="J1175:J1176"/>
    <mergeCell ref="K1175:K1176"/>
    <mergeCell ref="L1175:L1176"/>
    <mergeCell ref="M1175:M1176"/>
    <mergeCell ref="B1177:B1178"/>
    <mergeCell ref="C1177:C1178"/>
    <mergeCell ref="D1177:D1178"/>
    <mergeCell ref="E1177:E1178"/>
    <mergeCell ref="F1177:F1178"/>
    <mergeCell ref="B1175:B1176"/>
    <mergeCell ref="C1175:C1176"/>
    <mergeCell ref="D1175:D1176"/>
    <mergeCell ref="E1175:E1176"/>
    <mergeCell ref="F1175:F1176"/>
    <mergeCell ref="G1175:G1176"/>
    <mergeCell ref="G1173:G1174"/>
    <mergeCell ref="H1173:H1174"/>
    <mergeCell ref="J1173:J1174"/>
    <mergeCell ref="K1173:K1174"/>
    <mergeCell ref="L1173:L1174"/>
    <mergeCell ref="M1173:M1174"/>
    <mergeCell ref="H1179:H1180"/>
    <mergeCell ref="J1179:J1180"/>
    <mergeCell ref="K1179:K1180"/>
    <mergeCell ref="L1179:L1180"/>
    <mergeCell ref="M1179:M1180"/>
    <mergeCell ref="B1181:B1182"/>
    <mergeCell ref="C1181:C1182"/>
    <mergeCell ref="D1181:D1182"/>
    <mergeCell ref="E1181:E1182"/>
    <mergeCell ref="F1181:F1182"/>
    <mergeCell ref="B1179:B1180"/>
    <mergeCell ref="C1179:C1180"/>
    <mergeCell ref="D1179:D1180"/>
    <mergeCell ref="E1179:E1180"/>
    <mergeCell ref="F1179:F1180"/>
    <mergeCell ref="G1179:G1180"/>
    <mergeCell ref="G1177:G1178"/>
    <mergeCell ref="H1177:H1178"/>
    <mergeCell ref="J1177:J1178"/>
    <mergeCell ref="K1177:K1178"/>
    <mergeCell ref="L1177:L1178"/>
    <mergeCell ref="M1177:M1178"/>
    <mergeCell ref="H1183:H1184"/>
    <mergeCell ref="J1183:J1184"/>
    <mergeCell ref="K1183:K1184"/>
    <mergeCell ref="L1183:L1184"/>
    <mergeCell ref="M1183:M1184"/>
    <mergeCell ref="B1185:B1186"/>
    <mergeCell ref="C1185:C1186"/>
    <mergeCell ref="D1185:D1186"/>
    <mergeCell ref="E1185:E1186"/>
    <mergeCell ref="F1185:F1186"/>
    <mergeCell ref="B1183:B1184"/>
    <mergeCell ref="C1183:C1184"/>
    <mergeCell ref="D1183:D1184"/>
    <mergeCell ref="E1183:E1184"/>
    <mergeCell ref="F1183:F1184"/>
    <mergeCell ref="G1183:G1184"/>
    <mergeCell ref="G1181:G1182"/>
    <mergeCell ref="H1181:H1182"/>
    <mergeCell ref="J1181:J1182"/>
    <mergeCell ref="K1181:K1182"/>
    <mergeCell ref="L1181:L1182"/>
    <mergeCell ref="M1181:M1182"/>
    <mergeCell ref="H1187:H1188"/>
    <mergeCell ref="J1187:J1188"/>
    <mergeCell ref="K1187:K1188"/>
    <mergeCell ref="L1187:L1188"/>
    <mergeCell ref="M1187:M1188"/>
    <mergeCell ref="B1189:B1190"/>
    <mergeCell ref="C1189:C1190"/>
    <mergeCell ref="D1189:D1190"/>
    <mergeCell ref="E1189:E1190"/>
    <mergeCell ref="F1189:F1190"/>
    <mergeCell ref="B1187:B1188"/>
    <mergeCell ref="C1187:C1188"/>
    <mergeCell ref="D1187:D1188"/>
    <mergeCell ref="E1187:E1188"/>
    <mergeCell ref="F1187:F1188"/>
    <mergeCell ref="G1187:G1188"/>
    <mergeCell ref="G1185:G1186"/>
    <mergeCell ref="H1185:H1186"/>
    <mergeCell ref="J1185:J1186"/>
    <mergeCell ref="K1185:K1186"/>
    <mergeCell ref="L1185:L1186"/>
    <mergeCell ref="M1185:M1186"/>
    <mergeCell ref="H1191:H1192"/>
    <mergeCell ref="J1191:J1192"/>
    <mergeCell ref="K1191:K1192"/>
    <mergeCell ref="L1191:L1192"/>
    <mergeCell ref="M1191:M1192"/>
    <mergeCell ref="B1193:B1194"/>
    <mergeCell ref="C1193:C1194"/>
    <mergeCell ref="D1193:D1194"/>
    <mergeCell ref="E1193:E1194"/>
    <mergeCell ref="F1193:F1194"/>
    <mergeCell ref="B1191:B1192"/>
    <mergeCell ref="C1191:C1192"/>
    <mergeCell ref="D1191:D1192"/>
    <mergeCell ref="E1191:E1192"/>
    <mergeCell ref="F1191:F1192"/>
    <mergeCell ref="G1191:G1192"/>
    <mergeCell ref="G1189:G1190"/>
    <mergeCell ref="H1189:H1190"/>
    <mergeCell ref="J1189:J1190"/>
    <mergeCell ref="K1189:K1190"/>
    <mergeCell ref="L1189:L1190"/>
    <mergeCell ref="M1189:M1190"/>
    <mergeCell ref="H1195:H1196"/>
    <mergeCell ref="J1195:J1196"/>
    <mergeCell ref="K1195:K1196"/>
    <mergeCell ref="L1195:L1196"/>
    <mergeCell ref="M1195:M1196"/>
    <mergeCell ref="B1197:B1198"/>
    <mergeCell ref="C1197:C1198"/>
    <mergeCell ref="D1197:D1198"/>
    <mergeCell ref="E1197:E1198"/>
    <mergeCell ref="F1197:F1198"/>
    <mergeCell ref="B1195:B1196"/>
    <mergeCell ref="C1195:C1196"/>
    <mergeCell ref="D1195:D1196"/>
    <mergeCell ref="E1195:E1196"/>
    <mergeCell ref="F1195:F1196"/>
    <mergeCell ref="G1195:G1196"/>
    <mergeCell ref="G1193:G1194"/>
    <mergeCell ref="H1193:H1194"/>
    <mergeCell ref="J1193:J1194"/>
    <mergeCell ref="K1193:K1194"/>
    <mergeCell ref="L1193:L1194"/>
    <mergeCell ref="M1193:M1194"/>
    <mergeCell ref="H1199:H1200"/>
    <mergeCell ref="J1199:J1200"/>
    <mergeCell ref="K1199:K1200"/>
    <mergeCell ref="L1199:L1200"/>
    <mergeCell ref="M1199:M1200"/>
    <mergeCell ref="B1201:B1202"/>
    <mergeCell ref="C1201:C1202"/>
    <mergeCell ref="D1201:D1202"/>
    <mergeCell ref="E1201:E1202"/>
    <mergeCell ref="F1201:F1202"/>
    <mergeCell ref="B1199:B1200"/>
    <mergeCell ref="C1199:C1200"/>
    <mergeCell ref="D1199:D1200"/>
    <mergeCell ref="E1199:E1200"/>
    <mergeCell ref="F1199:F1200"/>
    <mergeCell ref="G1199:G1200"/>
    <mergeCell ref="G1197:G1198"/>
    <mergeCell ref="H1197:H1198"/>
    <mergeCell ref="J1197:J1198"/>
    <mergeCell ref="K1197:K1198"/>
    <mergeCell ref="L1197:L1198"/>
    <mergeCell ref="M1197:M1198"/>
    <mergeCell ref="H1203:H1204"/>
    <mergeCell ref="J1203:J1204"/>
    <mergeCell ref="K1203:K1204"/>
    <mergeCell ref="L1203:L1204"/>
    <mergeCell ref="M1203:M1204"/>
    <mergeCell ref="B1205:B1206"/>
    <mergeCell ref="C1205:C1206"/>
    <mergeCell ref="D1205:D1206"/>
    <mergeCell ref="E1205:E1206"/>
    <mergeCell ref="F1205:F1206"/>
    <mergeCell ref="B1203:B1204"/>
    <mergeCell ref="C1203:C1204"/>
    <mergeCell ref="D1203:D1204"/>
    <mergeCell ref="E1203:E1204"/>
    <mergeCell ref="F1203:F1204"/>
    <mergeCell ref="G1203:G1204"/>
    <mergeCell ref="G1201:G1202"/>
    <mergeCell ref="H1201:H1202"/>
    <mergeCell ref="J1201:J1202"/>
    <mergeCell ref="K1201:K1202"/>
    <mergeCell ref="L1201:L1202"/>
    <mergeCell ref="M1201:M1202"/>
    <mergeCell ref="H1207:H1208"/>
    <mergeCell ref="J1207:J1208"/>
    <mergeCell ref="K1207:K1208"/>
    <mergeCell ref="L1207:L1208"/>
    <mergeCell ref="M1207:M1208"/>
    <mergeCell ref="B1209:B1210"/>
    <mergeCell ref="C1209:C1210"/>
    <mergeCell ref="D1209:D1210"/>
    <mergeCell ref="E1209:E1210"/>
    <mergeCell ref="F1209:F1210"/>
    <mergeCell ref="B1207:B1208"/>
    <mergeCell ref="C1207:C1208"/>
    <mergeCell ref="D1207:D1208"/>
    <mergeCell ref="E1207:E1208"/>
    <mergeCell ref="F1207:F1208"/>
    <mergeCell ref="G1207:G1208"/>
    <mergeCell ref="G1205:G1206"/>
    <mergeCell ref="H1205:H1206"/>
    <mergeCell ref="J1205:J1206"/>
    <mergeCell ref="K1205:K1206"/>
    <mergeCell ref="L1205:L1206"/>
    <mergeCell ref="M1205:M1206"/>
    <mergeCell ref="H1211:H1212"/>
    <mergeCell ref="J1211:J1212"/>
    <mergeCell ref="K1211:K1212"/>
    <mergeCell ref="L1211:L1212"/>
    <mergeCell ref="M1211:M1212"/>
    <mergeCell ref="B1213:B1214"/>
    <mergeCell ref="C1213:C1214"/>
    <mergeCell ref="D1213:D1214"/>
    <mergeCell ref="E1213:E1214"/>
    <mergeCell ref="F1213:F1214"/>
    <mergeCell ref="B1211:B1212"/>
    <mergeCell ref="C1211:C1212"/>
    <mergeCell ref="D1211:D1212"/>
    <mergeCell ref="E1211:E1212"/>
    <mergeCell ref="F1211:F1212"/>
    <mergeCell ref="G1211:G1212"/>
    <mergeCell ref="G1209:G1210"/>
    <mergeCell ref="H1209:H1210"/>
    <mergeCell ref="J1209:J1210"/>
    <mergeCell ref="K1209:K1210"/>
    <mergeCell ref="L1209:L1210"/>
    <mergeCell ref="M1209:M1210"/>
    <mergeCell ref="H1215:H1216"/>
    <mergeCell ref="J1215:J1216"/>
    <mergeCell ref="K1215:K1216"/>
    <mergeCell ref="L1215:L1216"/>
    <mergeCell ref="M1215:M1216"/>
    <mergeCell ref="B1217:B1218"/>
    <mergeCell ref="C1217:C1218"/>
    <mergeCell ref="D1217:D1218"/>
    <mergeCell ref="E1217:E1218"/>
    <mergeCell ref="F1217:F1218"/>
    <mergeCell ref="B1215:B1216"/>
    <mergeCell ref="C1215:C1216"/>
    <mergeCell ref="D1215:D1216"/>
    <mergeCell ref="E1215:E1216"/>
    <mergeCell ref="F1215:F1216"/>
    <mergeCell ref="G1215:G1216"/>
    <mergeCell ref="G1213:G1214"/>
    <mergeCell ref="H1213:H1214"/>
    <mergeCell ref="J1213:J1214"/>
    <mergeCell ref="K1213:K1214"/>
    <mergeCell ref="L1213:L1214"/>
    <mergeCell ref="M1213:M1214"/>
    <mergeCell ref="H1219:H1220"/>
    <mergeCell ref="J1219:J1220"/>
    <mergeCell ref="K1219:K1220"/>
    <mergeCell ref="L1219:L1220"/>
    <mergeCell ref="M1219:M1220"/>
    <mergeCell ref="B1221:B1222"/>
    <mergeCell ref="C1221:C1222"/>
    <mergeCell ref="D1221:D1222"/>
    <mergeCell ref="E1221:E1222"/>
    <mergeCell ref="F1221:F1222"/>
    <mergeCell ref="B1219:B1220"/>
    <mergeCell ref="C1219:C1220"/>
    <mergeCell ref="D1219:D1220"/>
    <mergeCell ref="E1219:E1220"/>
    <mergeCell ref="F1219:F1220"/>
    <mergeCell ref="G1219:G1220"/>
    <mergeCell ref="G1217:G1218"/>
    <mergeCell ref="H1217:H1218"/>
    <mergeCell ref="J1217:J1218"/>
    <mergeCell ref="K1217:K1218"/>
    <mergeCell ref="L1217:L1218"/>
    <mergeCell ref="M1217:M1218"/>
    <mergeCell ref="H1223:H1224"/>
    <mergeCell ref="J1223:J1224"/>
    <mergeCell ref="K1223:K1224"/>
    <mergeCell ref="L1223:L1224"/>
    <mergeCell ref="M1223:M1224"/>
    <mergeCell ref="B1225:B1226"/>
    <mergeCell ref="C1225:C1226"/>
    <mergeCell ref="D1225:D1226"/>
    <mergeCell ref="E1225:E1226"/>
    <mergeCell ref="F1225:F1226"/>
    <mergeCell ref="B1223:B1224"/>
    <mergeCell ref="C1223:C1224"/>
    <mergeCell ref="D1223:D1224"/>
    <mergeCell ref="E1223:E1224"/>
    <mergeCell ref="F1223:F1224"/>
    <mergeCell ref="G1223:G1224"/>
    <mergeCell ref="G1221:G1222"/>
    <mergeCell ref="H1221:H1222"/>
    <mergeCell ref="J1221:J1222"/>
    <mergeCell ref="K1221:K1222"/>
    <mergeCell ref="L1221:L1222"/>
    <mergeCell ref="M1221:M1222"/>
    <mergeCell ref="H1227:H1228"/>
    <mergeCell ref="J1227:J1228"/>
    <mergeCell ref="K1227:K1228"/>
    <mergeCell ref="L1227:L1228"/>
    <mergeCell ref="M1227:M1228"/>
    <mergeCell ref="B1229:B1230"/>
    <mergeCell ref="C1229:C1230"/>
    <mergeCell ref="D1229:D1230"/>
    <mergeCell ref="E1229:E1230"/>
    <mergeCell ref="F1229:F1230"/>
    <mergeCell ref="B1227:B1228"/>
    <mergeCell ref="C1227:C1228"/>
    <mergeCell ref="D1227:D1228"/>
    <mergeCell ref="E1227:E1228"/>
    <mergeCell ref="F1227:F1228"/>
    <mergeCell ref="G1227:G1228"/>
    <mergeCell ref="G1225:G1226"/>
    <mergeCell ref="H1225:H1226"/>
    <mergeCell ref="J1225:J1226"/>
    <mergeCell ref="K1225:K1226"/>
    <mergeCell ref="L1225:L1226"/>
    <mergeCell ref="M1225:M1226"/>
    <mergeCell ref="H1231:H1232"/>
    <mergeCell ref="J1231:J1232"/>
    <mergeCell ref="K1231:K1232"/>
    <mergeCell ref="L1231:L1232"/>
    <mergeCell ref="M1231:M1232"/>
    <mergeCell ref="B1233:B1234"/>
    <mergeCell ref="C1233:C1234"/>
    <mergeCell ref="D1233:D1234"/>
    <mergeCell ref="E1233:E1234"/>
    <mergeCell ref="F1233:F1234"/>
    <mergeCell ref="B1231:B1232"/>
    <mergeCell ref="C1231:C1232"/>
    <mergeCell ref="D1231:D1232"/>
    <mergeCell ref="E1231:E1232"/>
    <mergeCell ref="F1231:F1232"/>
    <mergeCell ref="G1231:G1232"/>
    <mergeCell ref="G1229:G1230"/>
    <mergeCell ref="H1229:H1230"/>
    <mergeCell ref="J1229:J1230"/>
    <mergeCell ref="K1229:K1230"/>
    <mergeCell ref="L1229:L1230"/>
    <mergeCell ref="M1229:M1230"/>
    <mergeCell ref="H1235:H1236"/>
    <mergeCell ref="J1235:J1236"/>
    <mergeCell ref="K1235:K1236"/>
    <mergeCell ref="L1235:L1236"/>
    <mergeCell ref="M1235:M1236"/>
    <mergeCell ref="B1237:B1238"/>
    <mergeCell ref="C1237:C1238"/>
    <mergeCell ref="D1237:D1238"/>
    <mergeCell ref="E1237:E1238"/>
    <mergeCell ref="F1237:F1238"/>
    <mergeCell ref="B1235:B1236"/>
    <mergeCell ref="C1235:C1236"/>
    <mergeCell ref="D1235:D1236"/>
    <mergeCell ref="E1235:E1236"/>
    <mergeCell ref="F1235:F1236"/>
    <mergeCell ref="G1235:G1236"/>
    <mergeCell ref="G1233:G1234"/>
    <mergeCell ref="H1233:H1234"/>
    <mergeCell ref="J1233:J1234"/>
    <mergeCell ref="K1233:K1234"/>
    <mergeCell ref="L1233:L1234"/>
    <mergeCell ref="M1233:M1234"/>
    <mergeCell ref="H1239:H1240"/>
    <mergeCell ref="J1239:J1240"/>
    <mergeCell ref="K1239:K1240"/>
    <mergeCell ref="L1239:L1240"/>
    <mergeCell ref="M1239:M1240"/>
    <mergeCell ref="B1241:B1242"/>
    <mergeCell ref="C1241:C1242"/>
    <mergeCell ref="D1241:D1242"/>
    <mergeCell ref="E1241:E1242"/>
    <mergeCell ref="F1241:F1242"/>
    <mergeCell ref="B1239:B1240"/>
    <mergeCell ref="C1239:C1240"/>
    <mergeCell ref="D1239:D1240"/>
    <mergeCell ref="E1239:E1240"/>
    <mergeCell ref="F1239:F1240"/>
    <mergeCell ref="G1239:G1240"/>
    <mergeCell ref="G1237:G1238"/>
    <mergeCell ref="H1237:H1238"/>
    <mergeCell ref="J1237:J1238"/>
    <mergeCell ref="K1237:K1238"/>
    <mergeCell ref="L1237:L1238"/>
    <mergeCell ref="M1237:M1238"/>
    <mergeCell ref="H1243:H1244"/>
    <mergeCell ref="J1243:J1244"/>
    <mergeCell ref="K1243:K1244"/>
    <mergeCell ref="L1243:L1244"/>
    <mergeCell ref="M1243:M1244"/>
    <mergeCell ref="B1245:B1246"/>
    <mergeCell ref="C1245:C1246"/>
    <mergeCell ref="D1245:D1246"/>
    <mergeCell ref="E1245:E1246"/>
    <mergeCell ref="F1245:F1246"/>
    <mergeCell ref="B1243:B1244"/>
    <mergeCell ref="C1243:C1244"/>
    <mergeCell ref="D1243:D1244"/>
    <mergeCell ref="E1243:E1244"/>
    <mergeCell ref="F1243:F1244"/>
    <mergeCell ref="G1243:G1244"/>
    <mergeCell ref="G1241:G1242"/>
    <mergeCell ref="H1241:H1242"/>
    <mergeCell ref="J1241:J1242"/>
    <mergeCell ref="K1241:K1242"/>
    <mergeCell ref="L1241:L1242"/>
    <mergeCell ref="M1241:M1242"/>
    <mergeCell ref="H1247:H1248"/>
    <mergeCell ref="J1247:J1248"/>
    <mergeCell ref="K1247:K1248"/>
    <mergeCell ref="L1247:L1248"/>
    <mergeCell ref="M1247:M1248"/>
    <mergeCell ref="B1249:B1250"/>
    <mergeCell ref="C1249:C1250"/>
    <mergeCell ref="D1249:D1250"/>
    <mergeCell ref="E1249:E1250"/>
    <mergeCell ref="F1249:F1250"/>
    <mergeCell ref="B1247:B1248"/>
    <mergeCell ref="C1247:C1248"/>
    <mergeCell ref="D1247:D1248"/>
    <mergeCell ref="E1247:E1248"/>
    <mergeCell ref="F1247:F1248"/>
    <mergeCell ref="G1247:G1248"/>
    <mergeCell ref="G1245:G1246"/>
    <mergeCell ref="H1245:H1246"/>
    <mergeCell ref="J1245:J1246"/>
    <mergeCell ref="K1245:K1246"/>
    <mergeCell ref="L1245:L1246"/>
    <mergeCell ref="M1245:M1246"/>
    <mergeCell ref="H1251:H1252"/>
    <mergeCell ref="J1251:J1252"/>
    <mergeCell ref="K1251:K1252"/>
    <mergeCell ref="L1251:L1252"/>
    <mergeCell ref="M1251:M1252"/>
    <mergeCell ref="B1253:B1254"/>
    <mergeCell ref="C1253:C1254"/>
    <mergeCell ref="D1253:D1254"/>
    <mergeCell ref="E1253:E1254"/>
    <mergeCell ref="F1253:F1254"/>
    <mergeCell ref="B1251:B1252"/>
    <mergeCell ref="C1251:C1252"/>
    <mergeCell ref="D1251:D1252"/>
    <mergeCell ref="E1251:E1252"/>
    <mergeCell ref="F1251:F1252"/>
    <mergeCell ref="G1251:G1252"/>
    <mergeCell ref="G1249:G1250"/>
    <mergeCell ref="H1249:H1250"/>
    <mergeCell ref="J1249:J1250"/>
    <mergeCell ref="K1249:K1250"/>
    <mergeCell ref="L1249:L1250"/>
    <mergeCell ref="M1249:M1250"/>
    <mergeCell ref="H1255:H1256"/>
    <mergeCell ref="J1255:J1256"/>
    <mergeCell ref="K1255:K1256"/>
    <mergeCell ref="L1255:L1256"/>
    <mergeCell ref="M1255:M1256"/>
    <mergeCell ref="B1257:B1258"/>
    <mergeCell ref="C1257:C1258"/>
    <mergeCell ref="D1257:D1258"/>
    <mergeCell ref="E1257:E1258"/>
    <mergeCell ref="F1257:F1258"/>
    <mergeCell ref="B1255:B1256"/>
    <mergeCell ref="C1255:C1256"/>
    <mergeCell ref="D1255:D1256"/>
    <mergeCell ref="E1255:E1256"/>
    <mergeCell ref="F1255:F1256"/>
    <mergeCell ref="G1255:G1256"/>
    <mergeCell ref="G1253:G1254"/>
    <mergeCell ref="H1253:H1254"/>
    <mergeCell ref="J1253:J1254"/>
    <mergeCell ref="K1253:K1254"/>
    <mergeCell ref="L1253:L1254"/>
    <mergeCell ref="M1253:M1254"/>
    <mergeCell ref="H1259:H1260"/>
    <mergeCell ref="J1259:J1260"/>
    <mergeCell ref="K1259:K1260"/>
    <mergeCell ref="L1259:L1260"/>
    <mergeCell ref="M1259:M1260"/>
    <mergeCell ref="B1261:B1262"/>
    <mergeCell ref="C1261:C1262"/>
    <mergeCell ref="D1261:D1262"/>
    <mergeCell ref="E1261:E1262"/>
    <mergeCell ref="F1261:F1262"/>
    <mergeCell ref="B1259:B1260"/>
    <mergeCell ref="C1259:C1260"/>
    <mergeCell ref="D1259:D1260"/>
    <mergeCell ref="E1259:E1260"/>
    <mergeCell ref="F1259:F1260"/>
    <mergeCell ref="G1259:G1260"/>
    <mergeCell ref="G1257:G1258"/>
    <mergeCell ref="H1257:H1258"/>
    <mergeCell ref="J1257:J1258"/>
    <mergeCell ref="K1257:K1258"/>
    <mergeCell ref="L1257:L1258"/>
    <mergeCell ref="M1257:M1258"/>
    <mergeCell ref="H1263:H1264"/>
    <mergeCell ref="J1263:J1264"/>
    <mergeCell ref="K1263:K1264"/>
    <mergeCell ref="L1263:L1264"/>
    <mergeCell ref="M1263:M1264"/>
    <mergeCell ref="B1265:B1266"/>
    <mergeCell ref="C1265:C1266"/>
    <mergeCell ref="D1265:D1266"/>
    <mergeCell ref="E1265:E1266"/>
    <mergeCell ref="F1265:F1266"/>
    <mergeCell ref="B1263:B1264"/>
    <mergeCell ref="C1263:C1264"/>
    <mergeCell ref="D1263:D1264"/>
    <mergeCell ref="E1263:E1264"/>
    <mergeCell ref="F1263:F1264"/>
    <mergeCell ref="G1263:G1264"/>
    <mergeCell ref="G1261:G1262"/>
    <mergeCell ref="H1261:H1262"/>
    <mergeCell ref="J1261:J1262"/>
    <mergeCell ref="K1261:K1262"/>
    <mergeCell ref="L1261:L1262"/>
    <mergeCell ref="M1261:M1262"/>
    <mergeCell ref="H1267:H1268"/>
    <mergeCell ref="J1267:J1268"/>
    <mergeCell ref="K1267:K1268"/>
    <mergeCell ref="L1267:L1268"/>
    <mergeCell ref="M1267:M1268"/>
    <mergeCell ref="B1269:B1270"/>
    <mergeCell ref="C1269:C1270"/>
    <mergeCell ref="D1269:D1270"/>
    <mergeCell ref="E1269:E1270"/>
    <mergeCell ref="F1269:F1270"/>
    <mergeCell ref="B1267:B1268"/>
    <mergeCell ref="C1267:C1268"/>
    <mergeCell ref="D1267:D1268"/>
    <mergeCell ref="E1267:E1268"/>
    <mergeCell ref="F1267:F1268"/>
    <mergeCell ref="G1267:G1268"/>
    <mergeCell ref="G1265:G1266"/>
    <mergeCell ref="H1265:H1266"/>
    <mergeCell ref="J1265:J1266"/>
    <mergeCell ref="K1265:K1266"/>
    <mergeCell ref="L1265:L1266"/>
    <mergeCell ref="M1265:M1266"/>
    <mergeCell ref="H1271:H1272"/>
    <mergeCell ref="J1271:J1272"/>
    <mergeCell ref="K1271:K1272"/>
    <mergeCell ref="L1271:L1272"/>
    <mergeCell ref="M1271:M1272"/>
    <mergeCell ref="B1273:B1274"/>
    <mergeCell ref="C1273:C1274"/>
    <mergeCell ref="D1273:D1274"/>
    <mergeCell ref="E1273:E1274"/>
    <mergeCell ref="F1273:F1274"/>
    <mergeCell ref="B1271:B1272"/>
    <mergeCell ref="C1271:C1272"/>
    <mergeCell ref="D1271:D1272"/>
    <mergeCell ref="E1271:E1272"/>
    <mergeCell ref="F1271:F1272"/>
    <mergeCell ref="G1271:G1272"/>
    <mergeCell ref="G1269:G1270"/>
    <mergeCell ref="H1269:H1270"/>
    <mergeCell ref="J1269:J1270"/>
    <mergeCell ref="K1269:K1270"/>
    <mergeCell ref="L1269:L1270"/>
    <mergeCell ref="M1269:M1270"/>
    <mergeCell ref="H1275:H1276"/>
    <mergeCell ref="J1275:J1276"/>
    <mergeCell ref="K1275:K1276"/>
    <mergeCell ref="L1275:L1276"/>
    <mergeCell ref="M1275:M1276"/>
    <mergeCell ref="B1277:B1278"/>
    <mergeCell ref="C1277:C1278"/>
    <mergeCell ref="D1277:D1278"/>
    <mergeCell ref="E1277:E1278"/>
    <mergeCell ref="F1277:F1278"/>
    <mergeCell ref="B1275:B1276"/>
    <mergeCell ref="C1275:C1276"/>
    <mergeCell ref="D1275:D1276"/>
    <mergeCell ref="E1275:E1276"/>
    <mergeCell ref="F1275:F1276"/>
    <mergeCell ref="G1275:G1276"/>
    <mergeCell ref="G1273:G1274"/>
    <mergeCell ref="H1273:H1274"/>
    <mergeCell ref="J1273:J1274"/>
    <mergeCell ref="K1273:K1274"/>
    <mergeCell ref="L1273:L1274"/>
    <mergeCell ref="M1273:M1274"/>
    <mergeCell ref="H1279:H1280"/>
    <mergeCell ref="J1279:J1280"/>
    <mergeCell ref="K1279:K1280"/>
    <mergeCell ref="L1279:L1280"/>
    <mergeCell ref="M1279:M1280"/>
    <mergeCell ref="B1281:B1282"/>
    <mergeCell ref="C1281:C1282"/>
    <mergeCell ref="D1281:D1282"/>
    <mergeCell ref="E1281:E1282"/>
    <mergeCell ref="F1281:F1282"/>
    <mergeCell ref="B1279:B1280"/>
    <mergeCell ref="C1279:C1280"/>
    <mergeCell ref="D1279:D1280"/>
    <mergeCell ref="E1279:E1280"/>
    <mergeCell ref="F1279:F1280"/>
    <mergeCell ref="G1279:G1280"/>
    <mergeCell ref="G1277:G1278"/>
    <mergeCell ref="H1277:H1278"/>
    <mergeCell ref="J1277:J1278"/>
    <mergeCell ref="K1277:K1278"/>
    <mergeCell ref="L1277:L1278"/>
    <mergeCell ref="M1277:M1278"/>
    <mergeCell ref="H1283:H1284"/>
    <mergeCell ref="J1283:J1284"/>
    <mergeCell ref="K1283:K1284"/>
    <mergeCell ref="L1283:L1284"/>
    <mergeCell ref="M1283:M1284"/>
    <mergeCell ref="B1285:B1286"/>
    <mergeCell ref="C1285:C1286"/>
    <mergeCell ref="D1285:D1286"/>
    <mergeCell ref="E1285:E1286"/>
    <mergeCell ref="F1285:F1286"/>
    <mergeCell ref="B1283:B1284"/>
    <mergeCell ref="C1283:C1284"/>
    <mergeCell ref="D1283:D1284"/>
    <mergeCell ref="E1283:E1284"/>
    <mergeCell ref="F1283:F1284"/>
    <mergeCell ref="G1283:G1284"/>
    <mergeCell ref="G1281:G1282"/>
    <mergeCell ref="H1281:H1282"/>
    <mergeCell ref="J1281:J1282"/>
    <mergeCell ref="K1281:K1282"/>
    <mergeCell ref="L1281:L1282"/>
    <mergeCell ref="M1281:M1282"/>
    <mergeCell ref="H1287:H1288"/>
    <mergeCell ref="J1287:J1288"/>
    <mergeCell ref="K1287:K1288"/>
    <mergeCell ref="L1287:L1288"/>
    <mergeCell ref="M1287:M1288"/>
    <mergeCell ref="B1289:B1290"/>
    <mergeCell ref="C1289:C1290"/>
    <mergeCell ref="D1289:D1290"/>
    <mergeCell ref="E1289:E1290"/>
    <mergeCell ref="F1289:F1290"/>
    <mergeCell ref="B1287:B1288"/>
    <mergeCell ref="C1287:C1288"/>
    <mergeCell ref="D1287:D1288"/>
    <mergeCell ref="E1287:E1288"/>
    <mergeCell ref="F1287:F1288"/>
    <mergeCell ref="G1287:G1288"/>
    <mergeCell ref="G1285:G1286"/>
    <mergeCell ref="H1285:H1286"/>
    <mergeCell ref="J1285:J1286"/>
    <mergeCell ref="K1285:K1286"/>
    <mergeCell ref="L1285:L1286"/>
    <mergeCell ref="M1285:M1286"/>
    <mergeCell ref="H1291:H1292"/>
    <mergeCell ref="J1291:J1292"/>
    <mergeCell ref="K1291:K1292"/>
    <mergeCell ref="L1291:L1292"/>
    <mergeCell ref="M1291:M1292"/>
    <mergeCell ref="B1293:B1294"/>
    <mergeCell ref="C1293:C1294"/>
    <mergeCell ref="D1293:D1294"/>
    <mergeCell ref="E1293:E1294"/>
    <mergeCell ref="F1293:F1294"/>
    <mergeCell ref="B1291:B1292"/>
    <mergeCell ref="C1291:C1292"/>
    <mergeCell ref="D1291:D1292"/>
    <mergeCell ref="E1291:E1292"/>
    <mergeCell ref="F1291:F1292"/>
    <mergeCell ref="G1291:G1292"/>
    <mergeCell ref="G1289:G1290"/>
    <mergeCell ref="H1289:H1290"/>
    <mergeCell ref="J1289:J1290"/>
    <mergeCell ref="K1289:K1290"/>
    <mergeCell ref="L1289:L1290"/>
    <mergeCell ref="M1289:M1290"/>
    <mergeCell ref="H1295:H1296"/>
    <mergeCell ref="J1295:J1296"/>
    <mergeCell ref="K1295:K1296"/>
    <mergeCell ref="L1295:L1296"/>
    <mergeCell ref="M1295:M1296"/>
    <mergeCell ref="B1297:B1298"/>
    <mergeCell ref="C1297:C1298"/>
    <mergeCell ref="D1297:D1298"/>
    <mergeCell ref="E1297:E1298"/>
    <mergeCell ref="F1297:F1298"/>
    <mergeCell ref="B1295:B1296"/>
    <mergeCell ref="C1295:C1296"/>
    <mergeCell ref="D1295:D1296"/>
    <mergeCell ref="E1295:E1296"/>
    <mergeCell ref="F1295:F1296"/>
    <mergeCell ref="G1295:G1296"/>
    <mergeCell ref="G1293:G1294"/>
    <mergeCell ref="H1293:H1294"/>
    <mergeCell ref="J1293:J1294"/>
    <mergeCell ref="K1293:K1294"/>
    <mergeCell ref="L1293:L1294"/>
    <mergeCell ref="M1293:M1294"/>
    <mergeCell ref="H1299:H1300"/>
    <mergeCell ref="J1299:J1300"/>
    <mergeCell ref="K1299:K1300"/>
    <mergeCell ref="L1299:L1300"/>
    <mergeCell ref="M1299:M1300"/>
    <mergeCell ref="B1301:B1302"/>
    <mergeCell ref="C1301:C1302"/>
    <mergeCell ref="D1301:D1302"/>
    <mergeCell ref="E1301:E1302"/>
    <mergeCell ref="F1301:F1302"/>
    <mergeCell ref="B1299:B1300"/>
    <mergeCell ref="C1299:C1300"/>
    <mergeCell ref="D1299:D1300"/>
    <mergeCell ref="E1299:E1300"/>
    <mergeCell ref="F1299:F1300"/>
    <mergeCell ref="G1299:G1300"/>
    <mergeCell ref="G1297:G1298"/>
    <mergeCell ref="H1297:H1298"/>
    <mergeCell ref="J1297:J1298"/>
    <mergeCell ref="K1297:K1298"/>
    <mergeCell ref="L1297:L1298"/>
    <mergeCell ref="M1297:M1298"/>
    <mergeCell ref="H1303:H1304"/>
    <mergeCell ref="J1303:J1304"/>
    <mergeCell ref="K1303:K1304"/>
    <mergeCell ref="L1303:L1304"/>
    <mergeCell ref="M1303:M1304"/>
    <mergeCell ref="B1305:B1306"/>
    <mergeCell ref="C1305:C1306"/>
    <mergeCell ref="D1305:D1306"/>
    <mergeCell ref="E1305:E1306"/>
    <mergeCell ref="F1305:F1306"/>
    <mergeCell ref="B1303:B1304"/>
    <mergeCell ref="C1303:C1304"/>
    <mergeCell ref="D1303:D1304"/>
    <mergeCell ref="E1303:E1304"/>
    <mergeCell ref="F1303:F1304"/>
    <mergeCell ref="G1303:G1304"/>
    <mergeCell ref="G1301:G1302"/>
    <mergeCell ref="H1301:H1302"/>
    <mergeCell ref="J1301:J1302"/>
    <mergeCell ref="K1301:K1302"/>
    <mergeCell ref="L1301:L1302"/>
    <mergeCell ref="M1301:M1302"/>
    <mergeCell ref="H1307:H1308"/>
    <mergeCell ref="J1307:J1308"/>
    <mergeCell ref="K1307:K1308"/>
    <mergeCell ref="L1307:L1308"/>
    <mergeCell ref="M1307:M1308"/>
    <mergeCell ref="B1309:B1310"/>
    <mergeCell ref="C1309:C1310"/>
    <mergeCell ref="D1309:D1310"/>
    <mergeCell ref="E1309:E1310"/>
    <mergeCell ref="F1309:F1310"/>
    <mergeCell ref="B1307:B1308"/>
    <mergeCell ref="C1307:C1308"/>
    <mergeCell ref="D1307:D1308"/>
    <mergeCell ref="E1307:E1308"/>
    <mergeCell ref="F1307:F1308"/>
    <mergeCell ref="G1307:G1308"/>
    <mergeCell ref="G1305:G1306"/>
    <mergeCell ref="H1305:H1306"/>
    <mergeCell ref="J1305:J1306"/>
    <mergeCell ref="K1305:K1306"/>
    <mergeCell ref="L1305:L1306"/>
    <mergeCell ref="M1305:M1306"/>
    <mergeCell ref="H1311:H1312"/>
    <mergeCell ref="J1311:J1312"/>
    <mergeCell ref="K1311:K1312"/>
    <mergeCell ref="L1311:L1312"/>
    <mergeCell ref="M1311:M1312"/>
    <mergeCell ref="B1313:B1314"/>
    <mergeCell ref="C1313:C1314"/>
    <mergeCell ref="D1313:D1314"/>
    <mergeCell ref="E1313:E1314"/>
    <mergeCell ref="F1313:F1314"/>
    <mergeCell ref="B1311:B1312"/>
    <mergeCell ref="C1311:C1312"/>
    <mergeCell ref="D1311:D1312"/>
    <mergeCell ref="E1311:E1312"/>
    <mergeCell ref="F1311:F1312"/>
    <mergeCell ref="G1311:G1312"/>
    <mergeCell ref="G1309:G1310"/>
    <mergeCell ref="H1309:H1310"/>
    <mergeCell ref="J1309:J1310"/>
    <mergeCell ref="K1309:K1310"/>
    <mergeCell ref="L1309:L1310"/>
    <mergeCell ref="M1309:M1310"/>
    <mergeCell ref="H1315:H1316"/>
    <mergeCell ref="J1315:J1316"/>
    <mergeCell ref="K1315:K1316"/>
    <mergeCell ref="L1315:L1316"/>
    <mergeCell ref="M1315:M1316"/>
    <mergeCell ref="B1317:B1318"/>
    <mergeCell ref="C1317:C1318"/>
    <mergeCell ref="D1317:D1318"/>
    <mergeCell ref="E1317:E1318"/>
    <mergeCell ref="F1317:F1318"/>
    <mergeCell ref="B1315:B1316"/>
    <mergeCell ref="C1315:C1316"/>
    <mergeCell ref="D1315:D1316"/>
    <mergeCell ref="E1315:E1316"/>
    <mergeCell ref="F1315:F1316"/>
    <mergeCell ref="G1315:G1316"/>
    <mergeCell ref="G1313:G1314"/>
    <mergeCell ref="H1313:H1314"/>
    <mergeCell ref="J1313:J1314"/>
    <mergeCell ref="K1313:K1314"/>
    <mergeCell ref="L1313:L1314"/>
    <mergeCell ref="M1313:M1314"/>
    <mergeCell ref="H1319:H1320"/>
    <mergeCell ref="J1319:J1320"/>
    <mergeCell ref="K1319:K1320"/>
    <mergeCell ref="L1319:L1320"/>
    <mergeCell ref="M1319:M1320"/>
    <mergeCell ref="B1321:B1322"/>
    <mergeCell ref="C1321:C1322"/>
    <mergeCell ref="D1321:D1322"/>
    <mergeCell ref="E1321:E1322"/>
    <mergeCell ref="F1321:F1322"/>
    <mergeCell ref="B1319:B1320"/>
    <mergeCell ref="C1319:C1320"/>
    <mergeCell ref="D1319:D1320"/>
    <mergeCell ref="E1319:E1320"/>
    <mergeCell ref="F1319:F1320"/>
    <mergeCell ref="G1319:G1320"/>
    <mergeCell ref="G1317:G1318"/>
    <mergeCell ref="H1317:H1318"/>
    <mergeCell ref="J1317:J1318"/>
    <mergeCell ref="K1317:K1318"/>
    <mergeCell ref="L1317:L1318"/>
    <mergeCell ref="M1317:M1318"/>
    <mergeCell ref="H1323:H1324"/>
    <mergeCell ref="J1323:J1324"/>
    <mergeCell ref="K1323:K1324"/>
    <mergeCell ref="L1323:L1324"/>
    <mergeCell ref="M1323:M1324"/>
    <mergeCell ref="B1325:B1326"/>
    <mergeCell ref="C1325:C1326"/>
    <mergeCell ref="D1325:D1326"/>
    <mergeCell ref="E1325:E1326"/>
    <mergeCell ref="F1325:F1326"/>
    <mergeCell ref="B1323:B1324"/>
    <mergeCell ref="C1323:C1324"/>
    <mergeCell ref="D1323:D1324"/>
    <mergeCell ref="E1323:E1324"/>
    <mergeCell ref="F1323:F1324"/>
    <mergeCell ref="G1323:G1324"/>
    <mergeCell ref="G1321:G1322"/>
    <mergeCell ref="H1321:H1322"/>
    <mergeCell ref="J1321:J1322"/>
    <mergeCell ref="K1321:K1322"/>
    <mergeCell ref="L1321:L1322"/>
    <mergeCell ref="M1321:M1322"/>
    <mergeCell ref="H1327:H1328"/>
    <mergeCell ref="J1327:J1328"/>
    <mergeCell ref="K1327:K1328"/>
    <mergeCell ref="L1327:L1328"/>
    <mergeCell ref="M1327:M1328"/>
    <mergeCell ref="B1329:B1330"/>
    <mergeCell ref="C1329:C1330"/>
    <mergeCell ref="D1329:D1330"/>
    <mergeCell ref="E1329:E1330"/>
    <mergeCell ref="F1329:F1330"/>
    <mergeCell ref="B1327:B1328"/>
    <mergeCell ref="C1327:C1328"/>
    <mergeCell ref="D1327:D1328"/>
    <mergeCell ref="E1327:E1328"/>
    <mergeCell ref="F1327:F1328"/>
    <mergeCell ref="G1327:G1328"/>
    <mergeCell ref="G1325:G1326"/>
    <mergeCell ref="H1325:H1326"/>
    <mergeCell ref="J1325:J1326"/>
    <mergeCell ref="K1325:K1326"/>
    <mergeCell ref="L1325:L1326"/>
    <mergeCell ref="M1325:M1326"/>
    <mergeCell ref="H1331:H1332"/>
    <mergeCell ref="J1331:J1332"/>
    <mergeCell ref="K1331:K1332"/>
    <mergeCell ref="L1331:L1332"/>
    <mergeCell ref="M1331:M1332"/>
    <mergeCell ref="B1333:B1334"/>
    <mergeCell ref="C1333:C1334"/>
    <mergeCell ref="D1333:D1334"/>
    <mergeCell ref="E1333:E1334"/>
    <mergeCell ref="F1333:F1334"/>
    <mergeCell ref="B1331:B1332"/>
    <mergeCell ref="C1331:C1332"/>
    <mergeCell ref="D1331:D1332"/>
    <mergeCell ref="E1331:E1332"/>
    <mergeCell ref="F1331:F1332"/>
    <mergeCell ref="G1331:G1332"/>
    <mergeCell ref="G1329:G1330"/>
    <mergeCell ref="H1329:H1330"/>
    <mergeCell ref="J1329:J1330"/>
    <mergeCell ref="K1329:K1330"/>
    <mergeCell ref="L1329:L1330"/>
    <mergeCell ref="M1329:M1330"/>
    <mergeCell ref="H1335:H1336"/>
    <mergeCell ref="J1335:J1336"/>
    <mergeCell ref="K1335:K1336"/>
    <mergeCell ref="L1335:L1336"/>
    <mergeCell ref="M1335:M1336"/>
    <mergeCell ref="B1337:B1338"/>
    <mergeCell ref="C1337:C1338"/>
    <mergeCell ref="D1337:D1338"/>
    <mergeCell ref="E1337:E1338"/>
    <mergeCell ref="F1337:F1338"/>
    <mergeCell ref="B1335:B1336"/>
    <mergeCell ref="C1335:C1336"/>
    <mergeCell ref="D1335:D1336"/>
    <mergeCell ref="E1335:E1336"/>
    <mergeCell ref="F1335:F1336"/>
    <mergeCell ref="G1335:G1336"/>
    <mergeCell ref="G1333:G1334"/>
    <mergeCell ref="H1333:H1334"/>
    <mergeCell ref="J1333:J1334"/>
    <mergeCell ref="K1333:K1334"/>
    <mergeCell ref="L1333:L1334"/>
    <mergeCell ref="M1333:M1334"/>
    <mergeCell ref="H1339:H1340"/>
    <mergeCell ref="J1339:J1340"/>
    <mergeCell ref="K1339:K1340"/>
    <mergeCell ref="L1339:L1340"/>
    <mergeCell ref="M1339:M1340"/>
    <mergeCell ref="B1341:B1342"/>
    <mergeCell ref="C1341:C1342"/>
    <mergeCell ref="D1341:D1342"/>
    <mergeCell ref="E1341:E1342"/>
    <mergeCell ref="F1341:F1342"/>
    <mergeCell ref="B1339:B1340"/>
    <mergeCell ref="C1339:C1340"/>
    <mergeCell ref="D1339:D1340"/>
    <mergeCell ref="E1339:E1340"/>
    <mergeCell ref="F1339:F1340"/>
    <mergeCell ref="G1339:G1340"/>
    <mergeCell ref="G1337:G1338"/>
    <mergeCell ref="H1337:H1338"/>
    <mergeCell ref="J1337:J1338"/>
    <mergeCell ref="K1337:K1338"/>
    <mergeCell ref="L1337:L1338"/>
    <mergeCell ref="M1337:M1338"/>
    <mergeCell ref="H1343:H1344"/>
    <mergeCell ref="J1343:J1344"/>
    <mergeCell ref="K1343:K1344"/>
    <mergeCell ref="L1343:L1344"/>
    <mergeCell ref="M1343:M1344"/>
    <mergeCell ref="B1345:B1346"/>
    <mergeCell ref="C1345:C1346"/>
    <mergeCell ref="D1345:D1346"/>
    <mergeCell ref="E1345:E1346"/>
    <mergeCell ref="F1345:F1346"/>
    <mergeCell ref="B1343:B1344"/>
    <mergeCell ref="C1343:C1344"/>
    <mergeCell ref="D1343:D1344"/>
    <mergeCell ref="E1343:E1344"/>
    <mergeCell ref="F1343:F1344"/>
    <mergeCell ref="G1343:G1344"/>
    <mergeCell ref="G1341:G1342"/>
    <mergeCell ref="H1341:H1342"/>
    <mergeCell ref="J1341:J1342"/>
    <mergeCell ref="K1341:K1342"/>
    <mergeCell ref="L1341:L1342"/>
    <mergeCell ref="M1341:M1342"/>
    <mergeCell ref="H1347:H1348"/>
    <mergeCell ref="J1347:J1348"/>
    <mergeCell ref="K1347:K1348"/>
    <mergeCell ref="L1347:L1348"/>
    <mergeCell ref="M1347:M1348"/>
    <mergeCell ref="B1349:B1350"/>
    <mergeCell ref="C1349:C1350"/>
    <mergeCell ref="D1349:D1350"/>
    <mergeCell ref="E1349:E1350"/>
    <mergeCell ref="F1349:F1350"/>
    <mergeCell ref="B1347:B1348"/>
    <mergeCell ref="C1347:C1348"/>
    <mergeCell ref="D1347:D1348"/>
    <mergeCell ref="E1347:E1348"/>
    <mergeCell ref="F1347:F1348"/>
    <mergeCell ref="G1347:G1348"/>
    <mergeCell ref="G1345:G1346"/>
    <mergeCell ref="H1345:H1346"/>
    <mergeCell ref="J1345:J1346"/>
    <mergeCell ref="K1345:K1346"/>
    <mergeCell ref="L1345:L1346"/>
    <mergeCell ref="M1345:M1346"/>
    <mergeCell ref="H1351:H1352"/>
    <mergeCell ref="J1351:J1352"/>
    <mergeCell ref="K1351:K1352"/>
    <mergeCell ref="L1351:L1352"/>
    <mergeCell ref="M1351:M1352"/>
    <mergeCell ref="B1353:B1354"/>
    <mergeCell ref="C1353:C1354"/>
    <mergeCell ref="D1353:D1354"/>
    <mergeCell ref="E1353:E1354"/>
    <mergeCell ref="F1353:F1354"/>
    <mergeCell ref="B1351:B1352"/>
    <mergeCell ref="C1351:C1352"/>
    <mergeCell ref="D1351:D1352"/>
    <mergeCell ref="E1351:E1352"/>
    <mergeCell ref="F1351:F1352"/>
    <mergeCell ref="G1351:G1352"/>
    <mergeCell ref="G1349:G1350"/>
    <mergeCell ref="H1349:H1350"/>
    <mergeCell ref="J1349:J1350"/>
    <mergeCell ref="K1349:K1350"/>
    <mergeCell ref="L1349:L1350"/>
    <mergeCell ref="M1349:M1350"/>
    <mergeCell ref="H1355:H1356"/>
    <mergeCell ref="J1355:J1356"/>
    <mergeCell ref="K1355:K1356"/>
    <mergeCell ref="L1355:L1356"/>
    <mergeCell ref="M1355:M1356"/>
    <mergeCell ref="B1357:B1358"/>
    <mergeCell ref="C1357:C1358"/>
    <mergeCell ref="D1357:D1358"/>
    <mergeCell ref="E1357:E1358"/>
    <mergeCell ref="F1357:F1358"/>
    <mergeCell ref="B1355:B1356"/>
    <mergeCell ref="C1355:C1356"/>
    <mergeCell ref="D1355:D1356"/>
    <mergeCell ref="E1355:E1356"/>
    <mergeCell ref="F1355:F1356"/>
    <mergeCell ref="G1355:G1356"/>
    <mergeCell ref="G1353:G1354"/>
    <mergeCell ref="H1353:H1354"/>
    <mergeCell ref="J1353:J1354"/>
    <mergeCell ref="K1353:K1354"/>
    <mergeCell ref="L1353:L1354"/>
    <mergeCell ref="M1353:M1354"/>
    <mergeCell ref="H1359:H1360"/>
    <mergeCell ref="J1359:J1360"/>
    <mergeCell ref="K1359:K1360"/>
    <mergeCell ref="L1359:L1360"/>
    <mergeCell ref="M1359:M1360"/>
    <mergeCell ref="B1361:B1362"/>
    <mergeCell ref="C1361:C1362"/>
    <mergeCell ref="D1361:D1362"/>
    <mergeCell ref="E1361:E1362"/>
    <mergeCell ref="F1361:F1362"/>
    <mergeCell ref="B1359:B1360"/>
    <mergeCell ref="C1359:C1360"/>
    <mergeCell ref="D1359:D1360"/>
    <mergeCell ref="E1359:E1360"/>
    <mergeCell ref="F1359:F1360"/>
    <mergeCell ref="G1359:G1360"/>
    <mergeCell ref="G1357:G1358"/>
    <mergeCell ref="H1357:H1358"/>
    <mergeCell ref="J1357:J1358"/>
    <mergeCell ref="K1357:K1358"/>
    <mergeCell ref="L1357:L1358"/>
    <mergeCell ref="M1357:M1358"/>
    <mergeCell ref="H1363:H1364"/>
    <mergeCell ref="J1363:J1364"/>
    <mergeCell ref="K1363:K1364"/>
    <mergeCell ref="L1363:L1364"/>
    <mergeCell ref="M1363:M1364"/>
    <mergeCell ref="B1365:B1366"/>
    <mergeCell ref="C1365:C1366"/>
    <mergeCell ref="D1365:D1366"/>
    <mergeCell ref="E1365:E1366"/>
    <mergeCell ref="F1365:F1366"/>
    <mergeCell ref="B1363:B1364"/>
    <mergeCell ref="C1363:C1364"/>
    <mergeCell ref="D1363:D1364"/>
    <mergeCell ref="E1363:E1364"/>
    <mergeCell ref="F1363:F1364"/>
    <mergeCell ref="G1363:G1364"/>
    <mergeCell ref="G1361:G1362"/>
    <mergeCell ref="H1361:H1362"/>
    <mergeCell ref="J1361:J1362"/>
    <mergeCell ref="K1361:K1362"/>
    <mergeCell ref="L1361:L1362"/>
    <mergeCell ref="M1361:M1362"/>
    <mergeCell ref="H1367:H1368"/>
    <mergeCell ref="J1367:J1368"/>
    <mergeCell ref="K1367:K1368"/>
    <mergeCell ref="L1367:L1368"/>
    <mergeCell ref="M1367:M1368"/>
    <mergeCell ref="B1369:B1370"/>
    <mergeCell ref="C1369:C1370"/>
    <mergeCell ref="D1369:D1370"/>
    <mergeCell ref="E1369:E1370"/>
    <mergeCell ref="F1369:F1370"/>
    <mergeCell ref="B1367:B1368"/>
    <mergeCell ref="C1367:C1368"/>
    <mergeCell ref="D1367:D1368"/>
    <mergeCell ref="E1367:E1368"/>
    <mergeCell ref="F1367:F1368"/>
    <mergeCell ref="G1367:G1368"/>
    <mergeCell ref="G1365:G1366"/>
    <mergeCell ref="H1365:H1366"/>
    <mergeCell ref="J1365:J1366"/>
    <mergeCell ref="K1365:K1366"/>
    <mergeCell ref="L1365:L1366"/>
    <mergeCell ref="M1365:M1366"/>
    <mergeCell ref="H1371:H1372"/>
    <mergeCell ref="J1371:J1372"/>
    <mergeCell ref="K1371:K1372"/>
    <mergeCell ref="L1371:L1372"/>
    <mergeCell ref="M1371:M1372"/>
    <mergeCell ref="B1373:B1374"/>
    <mergeCell ref="C1373:C1374"/>
    <mergeCell ref="D1373:D1374"/>
    <mergeCell ref="E1373:E1374"/>
    <mergeCell ref="F1373:F1374"/>
    <mergeCell ref="B1371:B1372"/>
    <mergeCell ref="C1371:C1372"/>
    <mergeCell ref="D1371:D1372"/>
    <mergeCell ref="E1371:E1372"/>
    <mergeCell ref="F1371:F1372"/>
    <mergeCell ref="G1371:G1372"/>
    <mergeCell ref="G1369:G1370"/>
    <mergeCell ref="H1369:H1370"/>
    <mergeCell ref="J1369:J1370"/>
    <mergeCell ref="K1369:K1370"/>
    <mergeCell ref="L1369:L1370"/>
    <mergeCell ref="M1369:M1370"/>
    <mergeCell ref="H1375:H1376"/>
    <mergeCell ref="J1375:J1376"/>
    <mergeCell ref="K1375:K1376"/>
    <mergeCell ref="L1375:L1376"/>
    <mergeCell ref="M1375:M1376"/>
    <mergeCell ref="B1377:B1378"/>
    <mergeCell ref="C1377:C1378"/>
    <mergeCell ref="D1377:D1378"/>
    <mergeCell ref="E1377:E1378"/>
    <mergeCell ref="F1377:F1378"/>
    <mergeCell ref="B1375:B1376"/>
    <mergeCell ref="C1375:C1376"/>
    <mergeCell ref="D1375:D1376"/>
    <mergeCell ref="E1375:E1376"/>
    <mergeCell ref="F1375:F1376"/>
    <mergeCell ref="G1375:G1376"/>
    <mergeCell ref="G1373:G1374"/>
    <mergeCell ref="H1373:H1374"/>
    <mergeCell ref="J1373:J1374"/>
    <mergeCell ref="K1373:K1374"/>
    <mergeCell ref="L1373:L1374"/>
    <mergeCell ref="M1373:M1374"/>
    <mergeCell ref="H1379:H1380"/>
    <mergeCell ref="J1379:J1380"/>
    <mergeCell ref="K1379:K1380"/>
    <mergeCell ref="L1379:L1380"/>
    <mergeCell ref="M1379:M1380"/>
    <mergeCell ref="B1381:B1382"/>
    <mergeCell ref="C1381:C1382"/>
    <mergeCell ref="D1381:D1382"/>
    <mergeCell ref="E1381:E1382"/>
    <mergeCell ref="F1381:F1382"/>
    <mergeCell ref="B1379:B1380"/>
    <mergeCell ref="C1379:C1380"/>
    <mergeCell ref="D1379:D1380"/>
    <mergeCell ref="E1379:E1380"/>
    <mergeCell ref="F1379:F1380"/>
    <mergeCell ref="G1379:G1380"/>
    <mergeCell ref="G1377:G1378"/>
    <mergeCell ref="H1377:H1378"/>
    <mergeCell ref="J1377:J1378"/>
    <mergeCell ref="K1377:K1378"/>
    <mergeCell ref="L1377:L1378"/>
    <mergeCell ref="M1377:M1378"/>
    <mergeCell ref="H1383:H1384"/>
    <mergeCell ref="J1383:J1384"/>
    <mergeCell ref="K1383:K1384"/>
    <mergeCell ref="L1383:L1384"/>
    <mergeCell ref="M1383:M1384"/>
    <mergeCell ref="B1385:B1386"/>
    <mergeCell ref="C1385:C1386"/>
    <mergeCell ref="D1385:D1386"/>
    <mergeCell ref="E1385:E1386"/>
    <mergeCell ref="F1385:F1386"/>
    <mergeCell ref="B1383:B1384"/>
    <mergeCell ref="C1383:C1384"/>
    <mergeCell ref="D1383:D1384"/>
    <mergeCell ref="E1383:E1384"/>
    <mergeCell ref="F1383:F1384"/>
    <mergeCell ref="G1383:G1384"/>
    <mergeCell ref="G1381:G1382"/>
    <mergeCell ref="H1381:H1382"/>
    <mergeCell ref="J1381:J1382"/>
    <mergeCell ref="K1381:K1382"/>
    <mergeCell ref="L1381:L1382"/>
    <mergeCell ref="M1381:M1382"/>
    <mergeCell ref="H1387:H1388"/>
    <mergeCell ref="J1387:J1388"/>
    <mergeCell ref="K1387:K1388"/>
    <mergeCell ref="L1387:L1388"/>
    <mergeCell ref="M1387:M1388"/>
    <mergeCell ref="B1389:B1390"/>
    <mergeCell ref="C1389:C1390"/>
    <mergeCell ref="D1389:D1390"/>
    <mergeCell ref="E1389:E1390"/>
    <mergeCell ref="F1389:F1390"/>
    <mergeCell ref="B1387:B1388"/>
    <mergeCell ref="C1387:C1388"/>
    <mergeCell ref="D1387:D1388"/>
    <mergeCell ref="E1387:E1388"/>
    <mergeCell ref="F1387:F1388"/>
    <mergeCell ref="G1387:G1388"/>
    <mergeCell ref="G1385:G1386"/>
    <mergeCell ref="H1385:H1386"/>
    <mergeCell ref="J1385:J1386"/>
    <mergeCell ref="K1385:K1386"/>
    <mergeCell ref="L1385:L1386"/>
    <mergeCell ref="M1385:M1386"/>
    <mergeCell ref="H1391:H1392"/>
    <mergeCell ref="J1391:J1392"/>
    <mergeCell ref="K1391:K1392"/>
    <mergeCell ref="L1391:L1392"/>
    <mergeCell ref="M1391:M1392"/>
    <mergeCell ref="B1393:B1394"/>
    <mergeCell ref="C1393:C1394"/>
    <mergeCell ref="D1393:D1394"/>
    <mergeCell ref="E1393:E1394"/>
    <mergeCell ref="F1393:F1394"/>
    <mergeCell ref="B1391:B1392"/>
    <mergeCell ref="C1391:C1392"/>
    <mergeCell ref="D1391:D1392"/>
    <mergeCell ref="E1391:E1392"/>
    <mergeCell ref="F1391:F1392"/>
    <mergeCell ref="G1391:G1392"/>
    <mergeCell ref="G1389:G1390"/>
    <mergeCell ref="H1389:H1390"/>
    <mergeCell ref="J1389:J1390"/>
    <mergeCell ref="K1389:K1390"/>
    <mergeCell ref="L1389:L1390"/>
    <mergeCell ref="M1389:M1390"/>
    <mergeCell ref="H1395:H1396"/>
    <mergeCell ref="J1395:J1396"/>
    <mergeCell ref="K1395:K1396"/>
    <mergeCell ref="L1395:L1396"/>
    <mergeCell ref="M1395:M1396"/>
    <mergeCell ref="B1397:B1398"/>
    <mergeCell ref="C1397:C1398"/>
    <mergeCell ref="D1397:D1398"/>
    <mergeCell ref="E1397:E1398"/>
    <mergeCell ref="F1397:F1398"/>
    <mergeCell ref="B1395:B1396"/>
    <mergeCell ref="C1395:C1396"/>
    <mergeCell ref="D1395:D1396"/>
    <mergeCell ref="E1395:E1396"/>
    <mergeCell ref="F1395:F1396"/>
    <mergeCell ref="G1395:G1396"/>
    <mergeCell ref="G1393:G1394"/>
    <mergeCell ref="H1393:H1394"/>
    <mergeCell ref="J1393:J1394"/>
    <mergeCell ref="K1393:K1394"/>
    <mergeCell ref="L1393:L1394"/>
    <mergeCell ref="M1393:M1394"/>
    <mergeCell ref="H1399:H1400"/>
    <mergeCell ref="J1399:J1400"/>
    <mergeCell ref="K1399:K1400"/>
    <mergeCell ref="L1399:L1400"/>
    <mergeCell ref="M1399:M1400"/>
    <mergeCell ref="B1401:B1402"/>
    <mergeCell ref="C1401:C1402"/>
    <mergeCell ref="D1401:D1402"/>
    <mergeCell ref="E1401:E1402"/>
    <mergeCell ref="F1401:F1402"/>
    <mergeCell ref="B1399:B1400"/>
    <mergeCell ref="C1399:C1400"/>
    <mergeCell ref="D1399:D1400"/>
    <mergeCell ref="E1399:E1400"/>
    <mergeCell ref="F1399:F1400"/>
    <mergeCell ref="G1399:G1400"/>
    <mergeCell ref="G1397:G1398"/>
    <mergeCell ref="H1397:H1398"/>
    <mergeCell ref="J1397:J1398"/>
    <mergeCell ref="K1397:K1398"/>
    <mergeCell ref="L1397:L1398"/>
    <mergeCell ref="M1397:M1398"/>
    <mergeCell ref="H1403:H1404"/>
    <mergeCell ref="J1403:J1404"/>
    <mergeCell ref="K1403:K1404"/>
    <mergeCell ref="L1403:L1404"/>
    <mergeCell ref="M1403:M1404"/>
    <mergeCell ref="B1405:B1406"/>
    <mergeCell ref="C1405:C1406"/>
    <mergeCell ref="D1405:D1406"/>
    <mergeCell ref="E1405:E1406"/>
    <mergeCell ref="F1405:F1406"/>
    <mergeCell ref="B1403:B1404"/>
    <mergeCell ref="C1403:C1404"/>
    <mergeCell ref="D1403:D1404"/>
    <mergeCell ref="E1403:E1404"/>
    <mergeCell ref="F1403:F1404"/>
    <mergeCell ref="G1403:G1404"/>
    <mergeCell ref="G1401:G1402"/>
    <mergeCell ref="H1401:H1402"/>
    <mergeCell ref="J1401:J1402"/>
    <mergeCell ref="K1401:K1402"/>
    <mergeCell ref="L1401:L1402"/>
    <mergeCell ref="M1401:M1402"/>
    <mergeCell ref="H1407:H1408"/>
    <mergeCell ref="J1407:J1408"/>
    <mergeCell ref="K1407:K1408"/>
    <mergeCell ref="L1407:L1408"/>
    <mergeCell ref="M1407:M1408"/>
    <mergeCell ref="B1409:B1410"/>
    <mergeCell ref="C1409:C1410"/>
    <mergeCell ref="D1409:D1410"/>
    <mergeCell ref="E1409:E1410"/>
    <mergeCell ref="F1409:F1410"/>
    <mergeCell ref="B1407:B1408"/>
    <mergeCell ref="C1407:C1408"/>
    <mergeCell ref="D1407:D1408"/>
    <mergeCell ref="E1407:E1408"/>
    <mergeCell ref="F1407:F1408"/>
    <mergeCell ref="G1407:G1408"/>
    <mergeCell ref="G1405:G1406"/>
    <mergeCell ref="H1405:H1406"/>
    <mergeCell ref="J1405:J1406"/>
    <mergeCell ref="K1405:K1406"/>
    <mergeCell ref="L1405:L1406"/>
    <mergeCell ref="M1405:M1406"/>
    <mergeCell ref="H1411:H1412"/>
    <mergeCell ref="J1411:J1412"/>
    <mergeCell ref="K1411:K1412"/>
    <mergeCell ref="L1411:L1412"/>
    <mergeCell ref="M1411:M1412"/>
    <mergeCell ref="B1413:B1414"/>
    <mergeCell ref="C1413:C1414"/>
    <mergeCell ref="D1413:D1414"/>
    <mergeCell ref="E1413:E1414"/>
    <mergeCell ref="F1413:F1414"/>
    <mergeCell ref="B1411:B1412"/>
    <mergeCell ref="C1411:C1412"/>
    <mergeCell ref="D1411:D1412"/>
    <mergeCell ref="E1411:E1412"/>
    <mergeCell ref="F1411:F1412"/>
    <mergeCell ref="G1411:G1412"/>
    <mergeCell ref="G1409:G1410"/>
    <mergeCell ref="H1409:H1410"/>
    <mergeCell ref="J1409:J1410"/>
    <mergeCell ref="K1409:K1410"/>
    <mergeCell ref="L1409:L1410"/>
    <mergeCell ref="M1409:M1410"/>
    <mergeCell ref="H1415:H1416"/>
    <mergeCell ref="J1415:J1416"/>
    <mergeCell ref="K1415:K1416"/>
    <mergeCell ref="L1415:L1416"/>
    <mergeCell ref="M1415:M1416"/>
    <mergeCell ref="B1417:B1418"/>
    <mergeCell ref="C1417:C1418"/>
    <mergeCell ref="D1417:D1418"/>
    <mergeCell ref="E1417:E1418"/>
    <mergeCell ref="F1417:F1418"/>
    <mergeCell ref="B1415:B1416"/>
    <mergeCell ref="C1415:C1416"/>
    <mergeCell ref="D1415:D1416"/>
    <mergeCell ref="E1415:E1416"/>
    <mergeCell ref="F1415:F1416"/>
    <mergeCell ref="G1415:G1416"/>
    <mergeCell ref="G1413:G1414"/>
    <mergeCell ref="H1413:H1414"/>
    <mergeCell ref="J1413:J1414"/>
    <mergeCell ref="K1413:K1414"/>
    <mergeCell ref="L1413:L1414"/>
    <mergeCell ref="M1413:M1414"/>
    <mergeCell ref="H1419:H1420"/>
    <mergeCell ref="J1419:J1420"/>
    <mergeCell ref="K1419:K1420"/>
    <mergeCell ref="L1419:L1420"/>
    <mergeCell ref="M1419:M1420"/>
    <mergeCell ref="B1421:B1422"/>
    <mergeCell ref="C1421:C1422"/>
    <mergeCell ref="D1421:D1422"/>
    <mergeCell ref="E1421:E1422"/>
    <mergeCell ref="F1421:F1422"/>
    <mergeCell ref="B1419:B1420"/>
    <mergeCell ref="C1419:C1420"/>
    <mergeCell ref="D1419:D1420"/>
    <mergeCell ref="E1419:E1420"/>
    <mergeCell ref="F1419:F1420"/>
    <mergeCell ref="G1419:G1420"/>
    <mergeCell ref="G1417:G1418"/>
    <mergeCell ref="H1417:H1418"/>
    <mergeCell ref="J1417:J1418"/>
    <mergeCell ref="K1417:K1418"/>
    <mergeCell ref="L1417:L1418"/>
    <mergeCell ref="M1417:M1418"/>
    <mergeCell ref="H1423:H1424"/>
    <mergeCell ref="J1423:J1424"/>
    <mergeCell ref="K1423:K1424"/>
    <mergeCell ref="L1423:L1424"/>
    <mergeCell ref="M1423:M1424"/>
    <mergeCell ref="B1425:B1426"/>
    <mergeCell ref="C1425:C1426"/>
    <mergeCell ref="D1425:D1426"/>
    <mergeCell ref="E1425:E1426"/>
    <mergeCell ref="F1425:F1426"/>
    <mergeCell ref="B1423:B1424"/>
    <mergeCell ref="C1423:C1424"/>
    <mergeCell ref="D1423:D1424"/>
    <mergeCell ref="E1423:E1424"/>
    <mergeCell ref="F1423:F1424"/>
    <mergeCell ref="G1423:G1424"/>
    <mergeCell ref="G1421:G1422"/>
    <mergeCell ref="H1421:H1422"/>
    <mergeCell ref="J1421:J1422"/>
    <mergeCell ref="K1421:K1422"/>
    <mergeCell ref="L1421:L1422"/>
    <mergeCell ref="M1421:M1422"/>
    <mergeCell ref="H1427:H1428"/>
    <mergeCell ref="J1427:J1428"/>
    <mergeCell ref="K1427:K1428"/>
    <mergeCell ref="L1427:L1428"/>
    <mergeCell ref="M1427:M1428"/>
    <mergeCell ref="B1429:B1430"/>
    <mergeCell ref="C1429:C1430"/>
    <mergeCell ref="D1429:D1430"/>
    <mergeCell ref="E1429:E1430"/>
    <mergeCell ref="F1429:F1430"/>
    <mergeCell ref="B1427:B1428"/>
    <mergeCell ref="C1427:C1428"/>
    <mergeCell ref="D1427:D1428"/>
    <mergeCell ref="E1427:E1428"/>
    <mergeCell ref="F1427:F1428"/>
    <mergeCell ref="G1427:G1428"/>
    <mergeCell ref="G1425:G1426"/>
    <mergeCell ref="H1425:H1426"/>
    <mergeCell ref="J1425:J1426"/>
    <mergeCell ref="K1425:K1426"/>
    <mergeCell ref="L1425:L1426"/>
    <mergeCell ref="M1425:M1426"/>
    <mergeCell ref="H1431:H1432"/>
    <mergeCell ref="J1431:J1432"/>
    <mergeCell ref="K1431:K1432"/>
    <mergeCell ref="L1431:L1432"/>
    <mergeCell ref="M1431:M1432"/>
    <mergeCell ref="B1433:B1434"/>
    <mergeCell ref="C1433:C1434"/>
    <mergeCell ref="D1433:D1434"/>
    <mergeCell ref="E1433:E1434"/>
    <mergeCell ref="F1433:F1434"/>
    <mergeCell ref="B1431:B1432"/>
    <mergeCell ref="C1431:C1432"/>
    <mergeCell ref="D1431:D1432"/>
    <mergeCell ref="E1431:E1432"/>
    <mergeCell ref="F1431:F1432"/>
    <mergeCell ref="G1431:G1432"/>
    <mergeCell ref="G1429:G1430"/>
    <mergeCell ref="H1429:H1430"/>
    <mergeCell ref="J1429:J1430"/>
    <mergeCell ref="K1429:K1430"/>
    <mergeCell ref="L1429:L1430"/>
    <mergeCell ref="M1429:M1430"/>
    <mergeCell ref="H1435:H1436"/>
    <mergeCell ref="J1435:J1436"/>
    <mergeCell ref="K1435:K1436"/>
    <mergeCell ref="L1435:L1436"/>
    <mergeCell ref="M1435:M1436"/>
    <mergeCell ref="B1437:B1438"/>
    <mergeCell ref="C1437:C1438"/>
    <mergeCell ref="D1437:D1438"/>
    <mergeCell ref="E1437:E1438"/>
    <mergeCell ref="F1437:F1438"/>
    <mergeCell ref="B1435:B1436"/>
    <mergeCell ref="C1435:C1436"/>
    <mergeCell ref="D1435:D1436"/>
    <mergeCell ref="E1435:E1436"/>
    <mergeCell ref="F1435:F1436"/>
    <mergeCell ref="G1435:G1436"/>
    <mergeCell ref="G1433:G1434"/>
    <mergeCell ref="H1433:H1434"/>
    <mergeCell ref="J1433:J1434"/>
    <mergeCell ref="K1433:K1434"/>
    <mergeCell ref="L1433:L1434"/>
    <mergeCell ref="M1433:M1434"/>
    <mergeCell ref="H1439:H1440"/>
    <mergeCell ref="J1439:J1440"/>
    <mergeCell ref="K1439:K1440"/>
    <mergeCell ref="L1439:L1440"/>
    <mergeCell ref="M1439:M1440"/>
    <mergeCell ref="B1441:B1442"/>
    <mergeCell ref="C1441:C1442"/>
    <mergeCell ref="D1441:D1442"/>
    <mergeCell ref="E1441:E1442"/>
    <mergeCell ref="F1441:F1442"/>
    <mergeCell ref="B1439:B1440"/>
    <mergeCell ref="C1439:C1440"/>
    <mergeCell ref="D1439:D1440"/>
    <mergeCell ref="E1439:E1440"/>
    <mergeCell ref="F1439:F1440"/>
    <mergeCell ref="G1439:G1440"/>
    <mergeCell ref="G1437:G1438"/>
    <mergeCell ref="H1437:H1438"/>
    <mergeCell ref="J1437:J1438"/>
    <mergeCell ref="K1437:K1438"/>
    <mergeCell ref="L1437:L1438"/>
    <mergeCell ref="M1437:M1438"/>
    <mergeCell ref="H1443:H1444"/>
    <mergeCell ref="J1443:J1444"/>
    <mergeCell ref="K1443:K1444"/>
    <mergeCell ref="L1443:L1444"/>
    <mergeCell ref="M1443:M1444"/>
    <mergeCell ref="B1445:B1446"/>
    <mergeCell ref="C1445:C1446"/>
    <mergeCell ref="D1445:D1446"/>
    <mergeCell ref="E1445:E1446"/>
    <mergeCell ref="F1445:F1446"/>
    <mergeCell ref="B1443:B1444"/>
    <mergeCell ref="C1443:C1444"/>
    <mergeCell ref="D1443:D1444"/>
    <mergeCell ref="E1443:E1444"/>
    <mergeCell ref="F1443:F1444"/>
    <mergeCell ref="G1443:G1444"/>
    <mergeCell ref="G1441:G1442"/>
    <mergeCell ref="H1441:H1442"/>
    <mergeCell ref="J1441:J1442"/>
    <mergeCell ref="K1441:K1442"/>
    <mergeCell ref="L1441:L1442"/>
    <mergeCell ref="M1441:M1442"/>
    <mergeCell ref="H1447:H1448"/>
    <mergeCell ref="J1447:J1448"/>
    <mergeCell ref="K1447:K1448"/>
    <mergeCell ref="L1447:L1448"/>
    <mergeCell ref="M1447:M1448"/>
    <mergeCell ref="B1449:B1450"/>
    <mergeCell ref="C1449:C1450"/>
    <mergeCell ref="D1449:D1450"/>
    <mergeCell ref="E1449:E1450"/>
    <mergeCell ref="F1449:F1450"/>
    <mergeCell ref="B1447:B1448"/>
    <mergeCell ref="C1447:C1448"/>
    <mergeCell ref="D1447:D1448"/>
    <mergeCell ref="E1447:E1448"/>
    <mergeCell ref="F1447:F1448"/>
    <mergeCell ref="G1447:G1448"/>
    <mergeCell ref="G1445:G1446"/>
    <mergeCell ref="H1445:H1446"/>
    <mergeCell ref="J1445:J1446"/>
    <mergeCell ref="K1445:K1446"/>
    <mergeCell ref="L1445:L1446"/>
    <mergeCell ref="M1445:M1446"/>
    <mergeCell ref="H1451:H1452"/>
    <mergeCell ref="J1451:J1452"/>
    <mergeCell ref="K1451:K1452"/>
    <mergeCell ref="L1451:L1452"/>
    <mergeCell ref="M1451:M1452"/>
    <mergeCell ref="B1453:B1454"/>
    <mergeCell ref="C1453:C1454"/>
    <mergeCell ref="D1453:D1454"/>
    <mergeCell ref="E1453:E1454"/>
    <mergeCell ref="F1453:F1454"/>
    <mergeCell ref="B1451:B1452"/>
    <mergeCell ref="C1451:C1452"/>
    <mergeCell ref="D1451:D1452"/>
    <mergeCell ref="E1451:E1452"/>
    <mergeCell ref="F1451:F1452"/>
    <mergeCell ref="G1451:G1452"/>
    <mergeCell ref="G1449:G1450"/>
    <mergeCell ref="H1449:H1450"/>
    <mergeCell ref="J1449:J1450"/>
    <mergeCell ref="K1449:K1450"/>
    <mergeCell ref="L1449:L1450"/>
    <mergeCell ref="M1449:M1450"/>
    <mergeCell ref="H1455:H1456"/>
    <mergeCell ref="J1455:J1456"/>
    <mergeCell ref="K1455:K1456"/>
    <mergeCell ref="L1455:L1456"/>
    <mergeCell ref="M1455:M1456"/>
    <mergeCell ref="B1457:B1458"/>
    <mergeCell ref="C1457:C1458"/>
    <mergeCell ref="D1457:D1458"/>
    <mergeCell ref="E1457:E1458"/>
    <mergeCell ref="F1457:F1458"/>
    <mergeCell ref="B1455:B1456"/>
    <mergeCell ref="C1455:C1456"/>
    <mergeCell ref="D1455:D1456"/>
    <mergeCell ref="E1455:E1456"/>
    <mergeCell ref="F1455:F1456"/>
    <mergeCell ref="G1455:G1456"/>
    <mergeCell ref="G1453:G1454"/>
    <mergeCell ref="H1453:H1454"/>
    <mergeCell ref="J1453:J1454"/>
    <mergeCell ref="K1453:K1454"/>
    <mergeCell ref="L1453:L1454"/>
    <mergeCell ref="M1453:M1454"/>
    <mergeCell ref="H1459:H1460"/>
    <mergeCell ref="J1459:J1460"/>
    <mergeCell ref="K1459:K1460"/>
    <mergeCell ref="L1459:L1460"/>
    <mergeCell ref="M1459:M1460"/>
    <mergeCell ref="B1461:B1462"/>
    <mergeCell ref="C1461:C1462"/>
    <mergeCell ref="D1461:D1462"/>
    <mergeCell ref="E1461:E1462"/>
    <mergeCell ref="F1461:F1462"/>
    <mergeCell ref="B1459:B1460"/>
    <mergeCell ref="C1459:C1460"/>
    <mergeCell ref="D1459:D1460"/>
    <mergeCell ref="E1459:E1460"/>
    <mergeCell ref="F1459:F1460"/>
    <mergeCell ref="G1459:G1460"/>
    <mergeCell ref="G1457:G1458"/>
    <mergeCell ref="H1457:H1458"/>
    <mergeCell ref="J1457:J1458"/>
    <mergeCell ref="K1457:K1458"/>
    <mergeCell ref="L1457:L1458"/>
    <mergeCell ref="M1457:M1458"/>
    <mergeCell ref="H1463:H1464"/>
    <mergeCell ref="J1463:J1464"/>
    <mergeCell ref="K1463:K1464"/>
    <mergeCell ref="L1463:L1464"/>
    <mergeCell ref="M1463:M1464"/>
    <mergeCell ref="B1465:B1466"/>
    <mergeCell ref="C1465:C1466"/>
    <mergeCell ref="D1465:D1466"/>
    <mergeCell ref="E1465:E1466"/>
    <mergeCell ref="F1465:F1466"/>
    <mergeCell ref="B1463:B1464"/>
    <mergeCell ref="C1463:C1464"/>
    <mergeCell ref="D1463:D1464"/>
    <mergeCell ref="E1463:E1464"/>
    <mergeCell ref="F1463:F1464"/>
    <mergeCell ref="G1463:G1464"/>
    <mergeCell ref="G1461:G1462"/>
    <mergeCell ref="H1461:H1462"/>
    <mergeCell ref="J1461:J1462"/>
    <mergeCell ref="K1461:K1462"/>
    <mergeCell ref="L1461:L1462"/>
    <mergeCell ref="M1461:M1462"/>
    <mergeCell ref="H1467:H1468"/>
    <mergeCell ref="J1467:J1468"/>
    <mergeCell ref="K1467:K1468"/>
    <mergeCell ref="L1467:L1468"/>
    <mergeCell ref="M1467:M1468"/>
    <mergeCell ref="B1469:B1470"/>
    <mergeCell ref="C1469:C1470"/>
    <mergeCell ref="D1469:D1470"/>
    <mergeCell ref="E1469:E1470"/>
    <mergeCell ref="F1469:F1470"/>
    <mergeCell ref="B1467:B1468"/>
    <mergeCell ref="C1467:C1468"/>
    <mergeCell ref="D1467:D1468"/>
    <mergeCell ref="E1467:E1468"/>
    <mergeCell ref="F1467:F1468"/>
    <mergeCell ref="G1467:G1468"/>
    <mergeCell ref="G1465:G1466"/>
    <mergeCell ref="H1465:H1466"/>
    <mergeCell ref="J1465:J1466"/>
    <mergeCell ref="K1465:K1466"/>
    <mergeCell ref="L1465:L1466"/>
    <mergeCell ref="M1465:M1466"/>
    <mergeCell ref="H1471:H1472"/>
    <mergeCell ref="J1471:J1472"/>
    <mergeCell ref="K1471:K1472"/>
    <mergeCell ref="L1471:L1472"/>
    <mergeCell ref="M1471:M1472"/>
    <mergeCell ref="B1473:B1474"/>
    <mergeCell ref="C1473:C1474"/>
    <mergeCell ref="D1473:D1474"/>
    <mergeCell ref="E1473:E1474"/>
    <mergeCell ref="F1473:F1474"/>
    <mergeCell ref="B1471:B1472"/>
    <mergeCell ref="C1471:C1472"/>
    <mergeCell ref="D1471:D1472"/>
    <mergeCell ref="E1471:E1472"/>
    <mergeCell ref="F1471:F1472"/>
    <mergeCell ref="G1471:G1472"/>
    <mergeCell ref="G1469:G1470"/>
    <mergeCell ref="H1469:H1470"/>
    <mergeCell ref="J1469:J1470"/>
    <mergeCell ref="K1469:K1470"/>
    <mergeCell ref="L1469:L1470"/>
    <mergeCell ref="M1469:M1470"/>
    <mergeCell ref="H1475:H1476"/>
    <mergeCell ref="J1475:J1476"/>
    <mergeCell ref="K1475:K1476"/>
    <mergeCell ref="L1475:L1476"/>
    <mergeCell ref="M1475:M1476"/>
    <mergeCell ref="B1477:B1478"/>
    <mergeCell ref="C1477:C1478"/>
    <mergeCell ref="D1477:D1478"/>
    <mergeCell ref="E1477:E1478"/>
    <mergeCell ref="F1477:F1478"/>
    <mergeCell ref="B1475:B1476"/>
    <mergeCell ref="C1475:C1476"/>
    <mergeCell ref="D1475:D1476"/>
    <mergeCell ref="E1475:E1476"/>
    <mergeCell ref="F1475:F1476"/>
    <mergeCell ref="G1475:G1476"/>
    <mergeCell ref="G1473:G1474"/>
    <mergeCell ref="H1473:H1474"/>
    <mergeCell ref="J1473:J1474"/>
    <mergeCell ref="K1473:K1474"/>
    <mergeCell ref="L1473:L1474"/>
    <mergeCell ref="M1473:M1474"/>
    <mergeCell ref="H1479:H1480"/>
    <mergeCell ref="J1479:J1480"/>
    <mergeCell ref="K1479:K1480"/>
    <mergeCell ref="L1479:L1480"/>
    <mergeCell ref="M1479:M1480"/>
    <mergeCell ref="B1481:B1482"/>
    <mergeCell ref="C1481:C1482"/>
    <mergeCell ref="D1481:D1482"/>
    <mergeCell ref="E1481:E1482"/>
    <mergeCell ref="F1481:F1482"/>
    <mergeCell ref="B1479:B1480"/>
    <mergeCell ref="C1479:C1480"/>
    <mergeCell ref="D1479:D1480"/>
    <mergeCell ref="E1479:E1480"/>
    <mergeCell ref="F1479:F1480"/>
    <mergeCell ref="G1479:G1480"/>
    <mergeCell ref="G1477:G1478"/>
    <mergeCell ref="H1477:H1478"/>
    <mergeCell ref="J1477:J1478"/>
    <mergeCell ref="K1477:K1478"/>
    <mergeCell ref="L1477:L1478"/>
    <mergeCell ref="M1477:M1478"/>
    <mergeCell ref="H1483:H1484"/>
    <mergeCell ref="J1483:J1484"/>
    <mergeCell ref="K1483:K1484"/>
    <mergeCell ref="L1483:L1484"/>
    <mergeCell ref="M1483:M1484"/>
    <mergeCell ref="B1485:B1486"/>
    <mergeCell ref="C1485:C1486"/>
    <mergeCell ref="D1485:D1486"/>
    <mergeCell ref="E1485:E1486"/>
    <mergeCell ref="F1485:F1486"/>
    <mergeCell ref="B1483:B1484"/>
    <mergeCell ref="C1483:C1484"/>
    <mergeCell ref="D1483:D1484"/>
    <mergeCell ref="E1483:E1484"/>
    <mergeCell ref="F1483:F1484"/>
    <mergeCell ref="G1483:G1484"/>
    <mergeCell ref="G1481:G1482"/>
    <mergeCell ref="H1481:H1482"/>
    <mergeCell ref="J1481:J1482"/>
    <mergeCell ref="K1481:K1482"/>
    <mergeCell ref="L1481:L1482"/>
    <mergeCell ref="M1481:M1482"/>
    <mergeCell ref="H1487:H1488"/>
    <mergeCell ref="J1487:J1488"/>
    <mergeCell ref="K1487:K1488"/>
    <mergeCell ref="L1487:L1488"/>
    <mergeCell ref="M1487:M1488"/>
    <mergeCell ref="B1489:B1490"/>
    <mergeCell ref="C1489:C1490"/>
    <mergeCell ref="D1489:D1490"/>
    <mergeCell ref="E1489:E1490"/>
    <mergeCell ref="F1489:F1490"/>
    <mergeCell ref="B1487:B1488"/>
    <mergeCell ref="C1487:C1488"/>
    <mergeCell ref="D1487:D1488"/>
    <mergeCell ref="E1487:E1488"/>
    <mergeCell ref="F1487:F1488"/>
    <mergeCell ref="G1487:G1488"/>
    <mergeCell ref="G1485:G1486"/>
    <mergeCell ref="H1485:H1486"/>
    <mergeCell ref="J1485:J1486"/>
    <mergeCell ref="K1485:K1486"/>
    <mergeCell ref="L1485:L1486"/>
    <mergeCell ref="M1485:M1486"/>
    <mergeCell ref="H1491:H1492"/>
    <mergeCell ref="J1491:J1492"/>
    <mergeCell ref="K1491:K1492"/>
    <mergeCell ref="L1491:L1492"/>
    <mergeCell ref="M1491:M1492"/>
    <mergeCell ref="B1493:B1494"/>
    <mergeCell ref="C1493:C1494"/>
    <mergeCell ref="D1493:D1494"/>
    <mergeCell ref="E1493:E1494"/>
    <mergeCell ref="F1493:F1494"/>
    <mergeCell ref="B1491:B1492"/>
    <mergeCell ref="C1491:C1492"/>
    <mergeCell ref="D1491:D1492"/>
    <mergeCell ref="E1491:E1492"/>
    <mergeCell ref="F1491:F1492"/>
    <mergeCell ref="G1491:G1492"/>
    <mergeCell ref="G1489:G1490"/>
    <mergeCell ref="H1489:H1490"/>
    <mergeCell ref="J1489:J1490"/>
    <mergeCell ref="K1489:K1490"/>
    <mergeCell ref="L1489:L1490"/>
    <mergeCell ref="M1489:M1490"/>
    <mergeCell ref="H1495:H1496"/>
    <mergeCell ref="J1495:J1496"/>
    <mergeCell ref="K1495:K1496"/>
    <mergeCell ref="L1495:L1496"/>
    <mergeCell ref="M1495:M1496"/>
    <mergeCell ref="B1497:B1498"/>
    <mergeCell ref="C1497:C1498"/>
    <mergeCell ref="D1497:D1498"/>
    <mergeCell ref="E1497:E1498"/>
    <mergeCell ref="F1497:F1498"/>
    <mergeCell ref="B1495:B1496"/>
    <mergeCell ref="C1495:C1496"/>
    <mergeCell ref="D1495:D1496"/>
    <mergeCell ref="E1495:E1496"/>
    <mergeCell ref="F1495:F1496"/>
    <mergeCell ref="G1495:G1496"/>
    <mergeCell ref="G1493:G1494"/>
    <mergeCell ref="H1493:H1494"/>
    <mergeCell ref="J1493:J1494"/>
    <mergeCell ref="K1493:K1494"/>
    <mergeCell ref="L1493:L1494"/>
    <mergeCell ref="M1493:M1494"/>
    <mergeCell ref="H1499:H1500"/>
    <mergeCell ref="J1499:J1500"/>
    <mergeCell ref="K1499:K1500"/>
    <mergeCell ref="L1499:L1500"/>
    <mergeCell ref="M1499:M1500"/>
    <mergeCell ref="B1501:B1502"/>
    <mergeCell ref="C1501:C1502"/>
    <mergeCell ref="D1501:D1502"/>
    <mergeCell ref="E1501:E1502"/>
    <mergeCell ref="F1501:F1502"/>
    <mergeCell ref="B1499:B1500"/>
    <mergeCell ref="C1499:C1500"/>
    <mergeCell ref="D1499:D1500"/>
    <mergeCell ref="E1499:E1500"/>
    <mergeCell ref="F1499:F1500"/>
    <mergeCell ref="G1499:G1500"/>
    <mergeCell ref="G1497:G1498"/>
    <mergeCell ref="H1497:H1498"/>
    <mergeCell ref="J1497:J1498"/>
    <mergeCell ref="K1497:K1498"/>
    <mergeCell ref="L1497:L1498"/>
    <mergeCell ref="M1497:M1498"/>
    <mergeCell ref="H1503:H1504"/>
    <mergeCell ref="J1503:J1504"/>
    <mergeCell ref="K1503:K1504"/>
    <mergeCell ref="L1503:L1504"/>
    <mergeCell ref="M1503:M1504"/>
    <mergeCell ref="B1505:B1506"/>
    <mergeCell ref="C1505:C1506"/>
    <mergeCell ref="D1505:D1506"/>
    <mergeCell ref="E1505:E1506"/>
    <mergeCell ref="F1505:F1506"/>
    <mergeCell ref="B1503:B1504"/>
    <mergeCell ref="C1503:C1504"/>
    <mergeCell ref="D1503:D1504"/>
    <mergeCell ref="E1503:E1504"/>
    <mergeCell ref="F1503:F1504"/>
    <mergeCell ref="G1503:G1504"/>
    <mergeCell ref="G1501:G1502"/>
    <mergeCell ref="H1501:H1502"/>
    <mergeCell ref="J1501:J1502"/>
    <mergeCell ref="K1501:K1502"/>
    <mergeCell ref="L1501:L1502"/>
    <mergeCell ref="M1501:M1502"/>
    <mergeCell ref="H1507:H1508"/>
    <mergeCell ref="J1507:J1508"/>
    <mergeCell ref="K1507:K1508"/>
    <mergeCell ref="L1507:L1508"/>
    <mergeCell ref="M1507:M1508"/>
    <mergeCell ref="B1509:B1510"/>
    <mergeCell ref="C1509:C1510"/>
    <mergeCell ref="D1509:D1510"/>
    <mergeCell ref="E1509:E1510"/>
    <mergeCell ref="F1509:F1510"/>
    <mergeCell ref="B1507:B1508"/>
    <mergeCell ref="C1507:C1508"/>
    <mergeCell ref="D1507:D1508"/>
    <mergeCell ref="E1507:E1508"/>
    <mergeCell ref="F1507:F1508"/>
    <mergeCell ref="G1507:G1508"/>
    <mergeCell ref="G1505:G1506"/>
    <mergeCell ref="H1505:H1506"/>
    <mergeCell ref="J1505:J1506"/>
    <mergeCell ref="K1505:K1506"/>
    <mergeCell ref="L1505:L1506"/>
    <mergeCell ref="M1505:M1506"/>
    <mergeCell ref="H1511:H1512"/>
    <mergeCell ref="J1511:J1512"/>
    <mergeCell ref="K1511:K1512"/>
    <mergeCell ref="L1511:L1512"/>
    <mergeCell ref="M1511:M1512"/>
    <mergeCell ref="B1513:B1514"/>
    <mergeCell ref="C1513:C1514"/>
    <mergeCell ref="D1513:D1514"/>
    <mergeCell ref="E1513:E1514"/>
    <mergeCell ref="F1513:F1514"/>
    <mergeCell ref="B1511:B1512"/>
    <mergeCell ref="C1511:C1512"/>
    <mergeCell ref="D1511:D1512"/>
    <mergeCell ref="E1511:E1512"/>
    <mergeCell ref="F1511:F1512"/>
    <mergeCell ref="G1511:G1512"/>
    <mergeCell ref="G1509:G1510"/>
    <mergeCell ref="H1509:H1510"/>
    <mergeCell ref="J1509:J1510"/>
    <mergeCell ref="K1509:K1510"/>
    <mergeCell ref="L1509:L1510"/>
    <mergeCell ref="M1509:M1510"/>
    <mergeCell ref="H1515:H1516"/>
    <mergeCell ref="J1515:J1516"/>
    <mergeCell ref="K1515:K1516"/>
    <mergeCell ref="L1515:L1516"/>
    <mergeCell ref="M1515:M1516"/>
    <mergeCell ref="B1517:B1518"/>
    <mergeCell ref="C1517:C1518"/>
    <mergeCell ref="D1517:D1518"/>
    <mergeCell ref="E1517:E1518"/>
    <mergeCell ref="F1517:F1518"/>
    <mergeCell ref="B1515:B1516"/>
    <mergeCell ref="C1515:C1516"/>
    <mergeCell ref="D1515:D1516"/>
    <mergeCell ref="E1515:E1516"/>
    <mergeCell ref="F1515:F1516"/>
    <mergeCell ref="G1515:G1516"/>
    <mergeCell ref="G1513:G1514"/>
    <mergeCell ref="H1513:H1514"/>
    <mergeCell ref="J1513:J1514"/>
    <mergeCell ref="K1513:K1514"/>
    <mergeCell ref="L1513:L1514"/>
    <mergeCell ref="M1513:M1514"/>
    <mergeCell ref="H1519:H1520"/>
    <mergeCell ref="J1519:J1520"/>
    <mergeCell ref="K1519:K1520"/>
    <mergeCell ref="L1519:L1520"/>
    <mergeCell ref="M1519:M1520"/>
    <mergeCell ref="B1521:B1522"/>
    <mergeCell ref="C1521:C1522"/>
    <mergeCell ref="D1521:D1522"/>
    <mergeCell ref="E1521:E1522"/>
    <mergeCell ref="F1521:F1522"/>
    <mergeCell ref="B1519:B1520"/>
    <mergeCell ref="C1519:C1520"/>
    <mergeCell ref="D1519:D1520"/>
    <mergeCell ref="E1519:E1520"/>
    <mergeCell ref="F1519:F1520"/>
    <mergeCell ref="G1519:G1520"/>
    <mergeCell ref="G1517:G1518"/>
    <mergeCell ref="H1517:H1518"/>
    <mergeCell ref="J1517:J1518"/>
    <mergeCell ref="K1517:K1518"/>
    <mergeCell ref="L1517:L1518"/>
    <mergeCell ref="M1517:M1518"/>
    <mergeCell ref="H1523:H1524"/>
    <mergeCell ref="J1523:J1524"/>
    <mergeCell ref="K1523:K1524"/>
    <mergeCell ref="L1523:L1524"/>
    <mergeCell ref="M1523:M1524"/>
    <mergeCell ref="B1525:B1526"/>
    <mergeCell ref="C1525:C1526"/>
    <mergeCell ref="D1525:D1526"/>
    <mergeCell ref="E1525:E1526"/>
    <mergeCell ref="F1525:F1526"/>
    <mergeCell ref="B1523:B1524"/>
    <mergeCell ref="C1523:C1524"/>
    <mergeCell ref="D1523:D1524"/>
    <mergeCell ref="E1523:E1524"/>
    <mergeCell ref="F1523:F1524"/>
    <mergeCell ref="G1523:G1524"/>
    <mergeCell ref="G1521:G1522"/>
    <mergeCell ref="H1521:H1522"/>
    <mergeCell ref="J1521:J1522"/>
    <mergeCell ref="K1521:K1522"/>
    <mergeCell ref="L1521:L1522"/>
    <mergeCell ref="M1521:M1522"/>
    <mergeCell ref="H1527:H1528"/>
    <mergeCell ref="J1527:J1528"/>
    <mergeCell ref="K1527:K1528"/>
    <mergeCell ref="L1527:L1528"/>
    <mergeCell ref="M1527:M1528"/>
    <mergeCell ref="B1529:B1530"/>
    <mergeCell ref="C1529:C1530"/>
    <mergeCell ref="D1529:D1530"/>
    <mergeCell ref="E1529:E1530"/>
    <mergeCell ref="F1529:F1530"/>
    <mergeCell ref="B1527:B1528"/>
    <mergeCell ref="C1527:C1528"/>
    <mergeCell ref="D1527:D1528"/>
    <mergeCell ref="E1527:E1528"/>
    <mergeCell ref="F1527:F1528"/>
    <mergeCell ref="G1527:G1528"/>
    <mergeCell ref="G1525:G1526"/>
    <mergeCell ref="H1525:H1526"/>
    <mergeCell ref="J1525:J1526"/>
    <mergeCell ref="K1525:K1526"/>
    <mergeCell ref="L1525:L1526"/>
    <mergeCell ref="M1525:M1526"/>
    <mergeCell ref="H1531:H1532"/>
    <mergeCell ref="J1531:J1532"/>
    <mergeCell ref="K1531:K1532"/>
    <mergeCell ref="L1531:L1532"/>
    <mergeCell ref="M1531:M1532"/>
    <mergeCell ref="B1533:B1534"/>
    <mergeCell ref="C1533:C1534"/>
    <mergeCell ref="D1533:D1534"/>
    <mergeCell ref="E1533:E1534"/>
    <mergeCell ref="F1533:F1534"/>
    <mergeCell ref="B1531:B1532"/>
    <mergeCell ref="C1531:C1532"/>
    <mergeCell ref="D1531:D1532"/>
    <mergeCell ref="E1531:E1532"/>
    <mergeCell ref="F1531:F1532"/>
    <mergeCell ref="G1531:G1532"/>
    <mergeCell ref="G1529:G1530"/>
    <mergeCell ref="H1529:H1530"/>
    <mergeCell ref="J1529:J1530"/>
    <mergeCell ref="K1529:K1530"/>
    <mergeCell ref="L1529:L1530"/>
    <mergeCell ref="M1529:M1530"/>
    <mergeCell ref="H1535:H1536"/>
    <mergeCell ref="J1535:J1536"/>
    <mergeCell ref="K1535:K1536"/>
    <mergeCell ref="L1535:L1536"/>
    <mergeCell ref="M1535:M1536"/>
    <mergeCell ref="B1537:B1538"/>
    <mergeCell ref="C1537:C1538"/>
    <mergeCell ref="D1537:D1538"/>
    <mergeCell ref="E1537:E1538"/>
    <mergeCell ref="F1537:F1538"/>
    <mergeCell ref="B1535:B1536"/>
    <mergeCell ref="C1535:C1536"/>
    <mergeCell ref="D1535:D1536"/>
    <mergeCell ref="E1535:E1536"/>
    <mergeCell ref="F1535:F1536"/>
    <mergeCell ref="G1535:G1536"/>
    <mergeCell ref="G1533:G1534"/>
    <mergeCell ref="H1533:H1534"/>
    <mergeCell ref="J1533:J1534"/>
    <mergeCell ref="K1533:K1534"/>
    <mergeCell ref="L1533:L1534"/>
    <mergeCell ref="M1533:M1534"/>
    <mergeCell ref="H1539:H1540"/>
    <mergeCell ref="J1539:J1540"/>
    <mergeCell ref="K1539:K1540"/>
    <mergeCell ref="L1539:L1540"/>
    <mergeCell ref="M1539:M1540"/>
    <mergeCell ref="B1541:B1542"/>
    <mergeCell ref="C1541:C1542"/>
    <mergeCell ref="D1541:D1542"/>
    <mergeCell ref="E1541:E1542"/>
    <mergeCell ref="F1541:F1542"/>
    <mergeCell ref="B1539:B1540"/>
    <mergeCell ref="C1539:C1540"/>
    <mergeCell ref="D1539:D1540"/>
    <mergeCell ref="E1539:E1540"/>
    <mergeCell ref="F1539:F1540"/>
    <mergeCell ref="G1539:G1540"/>
    <mergeCell ref="G1537:G1538"/>
    <mergeCell ref="H1537:H1538"/>
    <mergeCell ref="J1537:J1538"/>
    <mergeCell ref="K1537:K1538"/>
    <mergeCell ref="L1537:L1538"/>
    <mergeCell ref="M1537:M1538"/>
    <mergeCell ref="H1543:H1544"/>
    <mergeCell ref="J1543:J1544"/>
    <mergeCell ref="K1543:K1544"/>
    <mergeCell ref="L1543:L1544"/>
    <mergeCell ref="M1543:M1544"/>
    <mergeCell ref="B1545:B1546"/>
    <mergeCell ref="C1545:C1546"/>
    <mergeCell ref="D1545:D1546"/>
    <mergeCell ref="E1545:E1546"/>
    <mergeCell ref="F1545:F1546"/>
    <mergeCell ref="B1543:B1544"/>
    <mergeCell ref="C1543:C1544"/>
    <mergeCell ref="D1543:D1544"/>
    <mergeCell ref="E1543:E1544"/>
    <mergeCell ref="F1543:F1544"/>
    <mergeCell ref="G1543:G1544"/>
    <mergeCell ref="G1541:G1542"/>
    <mergeCell ref="H1541:H1542"/>
    <mergeCell ref="J1541:J1542"/>
    <mergeCell ref="K1541:K1542"/>
    <mergeCell ref="L1541:L1542"/>
    <mergeCell ref="M1541:M1542"/>
    <mergeCell ref="H1547:H1548"/>
    <mergeCell ref="J1547:J1548"/>
    <mergeCell ref="K1547:K1548"/>
    <mergeCell ref="L1547:L1548"/>
    <mergeCell ref="M1547:M1548"/>
    <mergeCell ref="B1549:B1550"/>
    <mergeCell ref="C1549:C1550"/>
    <mergeCell ref="D1549:D1550"/>
    <mergeCell ref="E1549:E1550"/>
    <mergeCell ref="F1549:F1550"/>
    <mergeCell ref="B1547:B1548"/>
    <mergeCell ref="C1547:C1548"/>
    <mergeCell ref="D1547:D1548"/>
    <mergeCell ref="E1547:E1548"/>
    <mergeCell ref="F1547:F1548"/>
    <mergeCell ref="G1547:G1548"/>
    <mergeCell ref="G1545:G1546"/>
    <mergeCell ref="H1545:H1546"/>
    <mergeCell ref="J1545:J1546"/>
    <mergeCell ref="K1545:K1546"/>
    <mergeCell ref="L1545:L1546"/>
    <mergeCell ref="M1545:M1546"/>
    <mergeCell ref="H1551:H1552"/>
    <mergeCell ref="J1551:J1552"/>
    <mergeCell ref="K1551:K1552"/>
    <mergeCell ref="L1551:L1552"/>
    <mergeCell ref="M1551:M1552"/>
    <mergeCell ref="B1553:B1554"/>
    <mergeCell ref="C1553:C1554"/>
    <mergeCell ref="D1553:D1554"/>
    <mergeCell ref="E1553:E1554"/>
    <mergeCell ref="F1553:F1554"/>
    <mergeCell ref="B1551:B1552"/>
    <mergeCell ref="C1551:C1552"/>
    <mergeCell ref="D1551:D1552"/>
    <mergeCell ref="E1551:E1552"/>
    <mergeCell ref="F1551:F1552"/>
    <mergeCell ref="G1551:G1552"/>
    <mergeCell ref="G1549:G1550"/>
    <mergeCell ref="H1549:H1550"/>
    <mergeCell ref="J1549:J1550"/>
    <mergeCell ref="K1549:K1550"/>
    <mergeCell ref="L1549:L1550"/>
    <mergeCell ref="M1549:M1550"/>
    <mergeCell ref="H1555:H1556"/>
    <mergeCell ref="J1555:J1556"/>
    <mergeCell ref="K1555:K1556"/>
    <mergeCell ref="L1555:L1556"/>
    <mergeCell ref="M1555:M1556"/>
    <mergeCell ref="B1557:B1558"/>
    <mergeCell ref="C1557:C1558"/>
    <mergeCell ref="D1557:D1558"/>
    <mergeCell ref="E1557:E1558"/>
    <mergeCell ref="F1557:F1558"/>
    <mergeCell ref="B1555:B1556"/>
    <mergeCell ref="C1555:C1556"/>
    <mergeCell ref="D1555:D1556"/>
    <mergeCell ref="E1555:E1556"/>
    <mergeCell ref="F1555:F1556"/>
    <mergeCell ref="G1555:G1556"/>
    <mergeCell ref="G1553:G1554"/>
    <mergeCell ref="H1553:H1554"/>
    <mergeCell ref="J1553:J1554"/>
    <mergeCell ref="K1553:K1554"/>
    <mergeCell ref="L1553:L1554"/>
    <mergeCell ref="M1553:M1554"/>
    <mergeCell ref="H1559:H1560"/>
    <mergeCell ref="J1559:J1560"/>
    <mergeCell ref="K1559:K1560"/>
    <mergeCell ref="L1559:L1560"/>
    <mergeCell ref="M1559:M1560"/>
    <mergeCell ref="B1561:B1562"/>
    <mergeCell ref="C1561:C1562"/>
    <mergeCell ref="D1561:D1562"/>
    <mergeCell ref="E1561:E1562"/>
    <mergeCell ref="F1561:F1562"/>
    <mergeCell ref="B1559:B1560"/>
    <mergeCell ref="C1559:C1560"/>
    <mergeCell ref="D1559:D1560"/>
    <mergeCell ref="E1559:E1560"/>
    <mergeCell ref="F1559:F1560"/>
    <mergeCell ref="G1559:G1560"/>
    <mergeCell ref="G1557:G1558"/>
    <mergeCell ref="H1557:H1558"/>
    <mergeCell ref="J1557:J1558"/>
    <mergeCell ref="K1557:K1558"/>
    <mergeCell ref="L1557:L1558"/>
    <mergeCell ref="M1557:M1558"/>
    <mergeCell ref="H1563:H1564"/>
    <mergeCell ref="J1563:J1564"/>
    <mergeCell ref="K1563:K1564"/>
    <mergeCell ref="L1563:L1564"/>
    <mergeCell ref="M1563:M1564"/>
    <mergeCell ref="B1565:B1566"/>
    <mergeCell ref="C1565:C1566"/>
    <mergeCell ref="D1565:D1566"/>
    <mergeCell ref="E1565:E1566"/>
    <mergeCell ref="F1565:F1566"/>
    <mergeCell ref="B1563:B1564"/>
    <mergeCell ref="C1563:C1564"/>
    <mergeCell ref="D1563:D1564"/>
    <mergeCell ref="E1563:E1564"/>
    <mergeCell ref="F1563:F1564"/>
    <mergeCell ref="G1563:G1564"/>
    <mergeCell ref="G1561:G1562"/>
    <mergeCell ref="H1561:H1562"/>
    <mergeCell ref="J1561:J1562"/>
    <mergeCell ref="K1561:K1562"/>
    <mergeCell ref="L1561:L1562"/>
    <mergeCell ref="M1561:M1562"/>
    <mergeCell ref="H1567:H1568"/>
    <mergeCell ref="J1567:J1568"/>
    <mergeCell ref="K1567:K1568"/>
    <mergeCell ref="L1567:L1568"/>
    <mergeCell ref="M1567:M1568"/>
    <mergeCell ref="B1569:B1570"/>
    <mergeCell ref="C1569:C1570"/>
    <mergeCell ref="D1569:D1570"/>
    <mergeCell ref="E1569:E1570"/>
    <mergeCell ref="F1569:F1570"/>
    <mergeCell ref="B1567:B1568"/>
    <mergeCell ref="C1567:C1568"/>
    <mergeCell ref="D1567:D1568"/>
    <mergeCell ref="E1567:E1568"/>
    <mergeCell ref="F1567:F1568"/>
    <mergeCell ref="G1567:G1568"/>
    <mergeCell ref="G1565:G1566"/>
    <mergeCell ref="H1565:H1566"/>
    <mergeCell ref="J1565:J1566"/>
    <mergeCell ref="K1565:K1566"/>
    <mergeCell ref="L1565:L1566"/>
    <mergeCell ref="M1565:M1566"/>
    <mergeCell ref="H1571:H1572"/>
    <mergeCell ref="J1571:J1572"/>
    <mergeCell ref="K1571:K1572"/>
    <mergeCell ref="L1571:L1572"/>
    <mergeCell ref="M1571:M1572"/>
    <mergeCell ref="B1573:B1574"/>
    <mergeCell ref="C1573:C1574"/>
    <mergeCell ref="D1573:D1574"/>
    <mergeCell ref="E1573:E1574"/>
    <mergeCell ref="F1573:F1574"/>
    <mergeCell ref="B1571:B1572"/>
    <mergeCell ref="C1571:C1572"/>
    <mergeCell ref="D1571:D1572"/>
    <mergeCell ref="E1571:E1572"/>
    <mergeCell ref="F1571:F1572"/>
    <mergeCell ref="G1571:G1572"/>
    <mergeCell ref="G1569:G1570"/>
    <mergeCell ref="H1569:H1570"/>
    <mergeCell ref="J1569:J1570"/>
    <mergeCell ref="K1569:K1570"/>
    <mergeCell ref="L1569:L1570"/>
    <mergeCell ref="M1569:M1570"/>
    <mergeCell ref="H1575:H1576"/>
    <mergeCell ref="J1575:J1576"/>
    <mergeCell ref="K1575:K1576"/>
    <mergeCell ref="L1575:L1576"/>
    <mergeCell ref="M1575:M1576"/>
    <mergeCell ref="B1577:B1578"/>
    <mergeCell ref="C1577:C1578"/>
    <mergeCell ref="D1577:D1578"/>
    <mergeCell ref="E1577:E1578"/>
    <mergeCell ref="F1577:F1578"/>
    <mergeCell ref="B1575:B1576"/>
    <mergeCell ref="C1575:C1576"/>
    <mergeCell ref="D1575:D1576"/>
    <mergeCell ref="E1575:E1576"/>
    <mergeCell ref="F1575:F1576"/>
    <mergeCell ref="G1575:G1576"/>
    <mergeCell ref="G1573:G1574"/>
    <mergeCell ref="H1573:H1574"/>
    <mergeCell ref="J1573:J1574"/>
    <mergeCell ref="K1573:K1574"/>
    <mergeCell ref="L1573:L1574"/>
    <mergeCell ref="M1573:M1574"/>
    <mergeCell ref="H1579:H1580"/>
    <mergeCell ref="J1579:J1580"/>
    <mergeCell ref="K1579:K1580"/>
    <mergeCell ref="L1579:L1580"/>
    <mergeCell ref="M1579:M1580"/>
    <mergeCell ref="B1581:B1582"/>
    <mergeCell ref="C1581:C1582"/>
    <mergeCell ref="D1581:D1582"/>
    <mergeCell ref="E1581:E1582"/>
    <mergeCell ref="F1581:F1582"/>
    <mergeCell ref="B1579:B1580"/>
    <mergeCell ref="C1579:C1580"/>
    <mergeCell ref="D1579:D1580"/>
    <mergeCell ref="E1579:E1580"/>
    <mergeCell ref="F1579:F1580"/>
    <mergeCell ref="G1579:G1580"/>
    <mergeCell ref="G1577:G1578"/>
    <mergeCell ref="H1577:H1578"/>
    <mergeCell ref="J1577:J1578"/>
    <mergeCell ref="K1577:K1578"/>
    <mergeCell ref="L1577:L1578"/>
    <mergeCell ref="M1577:M1578"/>
    <mergeCell ref="H1583:H1584"/>
    <mergeCell ref="J1583:J1584"/>
    <mergeCell ref="K1583:K1584"/>
    <mergeCell ref="L1583:L1584"/>
    <mergeCell ref="M1583:M1584"/>
    <mergeCell ref="B1585:B1586"/>
    <mergeCell ref="C1585:C1586"/>
    <mergeCell ref="D1585:D1586"/>
    <mergeCell ref="E1585:E1586"/>
    <mergeCell ref="F1585:F1586"/>
    <mergeCell ref="B1583:B1584"/>
    <mergeCell ref="C1583:C1584"/>
    <mergeCell ref="D1583:D1584"/>
    <mergeCell ref="E1583:E1584"/>
    <mergeCell ref="F1583:F1584"/>
    <mergeCell ref="G1583:G1584"/>
    <mergeCell ref="G1581:G1582"/>
    <mergeCell ref="H1581:H1582"/>
    <mergeCell ref="J1581:J1582"/>
    <mergeCell ref="K1581:K1582"/>
    <mergeCell ref="L1581:L1582"/>
    <mergeCell ref="M1581:M1582"/>
    <mergeCell ref="H1587:H1588"/>
    <mergeCell ref="J1587:J1588"/>
    <mergeCell ref="K1587:K1588"/>
    <mergeCell ref="L1587:L1588"/>
    <mergeCell ref="M1587:M1588"/>
    <mergeCell ref="B1589:B1590"/>
    <mergeCell ref="C1589:C1590"/>
    <mergeCell ref="D1589:D1590"/>
    <mergeCell ref="E1589:E1590"/>
    <mergeCell ref="F1589:F1590"/>
    <mergeCell ref="B1587:B1588"/>
    <mergeCell ref="C1587:C1588"/>
    <mergeCell ref="D1587:D1588"/>
    <mergeCell ref="E1587:E1588"/>
    <mergeCell ref="F1587:F1588"/>
    <mergeCell ref="G1587:G1588"/>
    <mergeCell ref="G1585:G1586"/>
    <mergeCell ref="H1585:H1586"/>
    <mergeCell ref="J1585:J1586"/>
    <mergeCell ref="K1585:K1586"/>
    <mergeCell ref="L1585:L1586"/>
    <mergeCell ref="M1585:M1586"/>
    <mergeCell ref="H1591:H1592"/>
    <mergeCell ref="J1591:J1592"/>
    <mergeCell ref="K1591:K1592"/>
    <mergeCell ref="L1591:L1592"/>
    <mergeCell ref="M1591:M1592"/>
    <mergeCell ref="B1593:B1594"/>
    <mergeCell ref="C1593:C1594"/>
    <mergeCell ref="D1593:D1594"/>
    <mergeCell ref="E1593:E1594"/>
    <mergeCell ref="F1593:F1594"/>
    <mergeCell ref="B1591:B1592"/>
    <mergeCell ref="C1591:C1592"/>
    <mergeCell ref="D1591:D1592"/>
    <mergeCell ref="E1591:E1592"/>
    <mergeCell ref="F1591:F1592"/>
    <mergeCell ref="G1591:G1592"/>
    <mergeCell ref="G1589:G1590"/>
    <mergeCell ref="H1589:H1590"/>
    <mergeCell ref="J1589:J1590"/>
    <mergeCell ref="K1589:K1590"/>
    <mergeCell ref="L1589:L1590"/>
    <mergeCell ref="M1589:M1590"/>
    <mergeCell ref="H1595:H1596"/>
    <mergeCell ref="J1595:J1596"/>
    <mergeCell ref="K1595:K1596"/>
    <mergeCell ref="L1595:L1596"/>
    <mergeCell ref="M1595:M1596"/>
    <mergeCell ref="B1597:B1598"/>
    <mergeCell ref="C1597:C1598"/>
    <mergeCell ref="D1597:D1598"/>
    <mergeCell ref="E1597:E1598"/>
    <mergeCell ref="F1597:F1598"/>
    <mergeCell ref="B1595:B1596"/>
    <mergeCell ref="C1595:C1596"/>
    <mergeCell ref="D1595:D1596"/>
    <mergeCell ref="E1595:E1596"/>
    <mergeCell ref="F1595:F1596"/>
    <mergeCell ref="G1595:G1596"/>
    <mergeCell ref="G1593:G1594"/>
    <mergeCell ref="H1593:H1594"/>
    <mergeCell ref="J1593:J1594"/>
    <mergeCell ref="K1593:K1594"/>
    <mergeCell ref="L1593:L1594"/>
    <mergeCell ref="M1593:M1594"/>
    <mergeCell ref="H1599:H1600"/>
    <mergeCell ref="J1599:J1600"/>
    <mergeCell ref="K1599:K1600"/>
    <mergeCell ref="L1599:L1600"/>
    <mergeCell ref="M1599:M1600"/>
    <mergeCell ref="B1601:B1602"/>
    <mergeCell ref="C1601:C1602"/>
    <mergeCell ref="D1601:D1602"/>
    <mergeCell ref="E1601:E1602"/>
    <mergeCell ref="F1601:F1602"/>
    <mergeCell ref="B1599:B1600"/>
    <mergeCell ref="C1599:C1600"/>
    <mergeCell ref="D1599:D1600"/>
    <mergeCell ref="E1599:E1600"/>
    <mergeCell ref="F1599:F1600"/>
    <mergeCell ref="G1599:G1600"/>
    <mergeCell ref="G1597:G1598"/>
    <mergeCell ref="H1597:H1598"/>
    <mergeCell ref="J1597:J1598"/>
    <mergeCell ref="K1597:K1598"/>
    <mergeCell ref="L1597:L1598"/>
    <mergeCell ref="M1597:M1598"/>
    <mergeCell ref="H1603:H1604"/>
    <mergeCell ref="J1603:J1604"/>
    <mergeCell ref="K1603:K1604"/>
    <mergeCell ref="L1603:L1604"/>
    <mergeCell ref="M1603:M1604"/>
    <mergeCell ref="B1605:B1606"/>
    <mergeCell ref="C1605:C1606"/>
    <mergeCell ref="D1605:D1606"/>
    <mergeCell ref="E1605:E1606"/>
    <mergeCell ref="F1605:F1606"/>
    <mergeCell ref="B1603:B1604"/>
    <mergeCell ref="C1603:C1604"/>
    <mergeCell ref="D1603:D1604"/>
    <mergeCell ref="E1603:E1604"/>
    <mergeCell ref="F1603:F1604"/>
    <mergeCell ref="G1603:G1604"/>
    <mergeCell ref="G1601:G1602"/>
    <mergeCell ref="H1601:H1602"/>
    <mergeCell ref="J1601:J1602"/>
    <mergeCell ref="K1601:K1602"/>
    <mergeCell ref="L1601:L1602"/>
    <mergeCell ref="M1601:M1602"/>
    <mergeCell ref="H1607:H1608"/>
    <mergeCell ref="J1607:J1608"/>
    <mergeCell ref="K1607:K1608"/>
    <mergeCell ref="L1607:L1608"/>
    <mergeCell ref="M1607:M1608"/>
    <mergeCell ref="B1609:B1610"/>
    <mergeCell ref="C1609:C1610"/>
    <mergeCell ref="D1609:D1610"/>
    <mergeCell ref="E1609:E1610"/>
    <mergeCell ref="F1609:F1610"/>
    <mergeCell ref="B1607:B1608"/>
    <mergeCell ref="C1607:C1608"/>
    <mergeCell ref="D1607:D1608"/>
    <mergeCell ref="E1607:E1608"/>
    <mergeCell ref="F1607:F1608"/>
    <mergeCell ref="G1607:G1608"/>
    <mergeCell ref="G1605:G1606"/>
    <mergeCell ref="H1605:H1606"/>
    <mergeCell ref="J1605:J1606"/>
    <mergeCell ref="K1605:K1606"/>
    <mergeCell ref="L1605:L1606"/>
    <mergeCell ref="M1605:M1606"/>
    <mergeCell ref="H1611:H1612"/>
    <mergeCell ref="J1611:J1612"/>
    <mergeCell ref="K1611:K1612"/>
    <mergeCell ref="L1611:L1612"/>
    <mergeCell ref="M1611:M1612"/>
    <mergeCell ref="B1613:B1614"/>
    <mergeCell ref="C1613:C1614"/>
    <mergeCell ref="D1613:D1614"/>
    <mergeCell ref="E1613:E1614"/>
    <mergeCell ref="F1613:F1614"/>
    <mergeCell ref="B1611:B1612"/>
    <mergeCell ref="C1611:C1612"/>
    <mergeCell ref="D1611:D1612"/>
    <mergeCell ref="E1611:E1612"/>
    <mergeCell ref="F1611:F1612"/>
    <mergeCell ref="G1611:G1612"/>
    <mergeCell ref="G1609:G1610"/>
    <mergeCell ref="H1609:H1610"/>
    <mergeCell ref="J1609:J1610"/>
    <mergeCell ref="K1609:K1610"/>
    <mergeCell ref="L1609:L1610"/>
    <mergeCell ref="M1609:M1610"/>
    <mergeCell ref="H1615:H1616"/>
    <mergeCell ref="J1615:J1616"/>
    <mergeCell ref="K1615:K1616"/>
    <mergeCell ref="L1615:L1616"/>
    <mergeCell ref="M1615:M1616"/>
    <mergeCell ref="B1617:B1618"/>
    <mergeCell ref="C1617:C1618"/>
    <mergeCell ref="D1617:D1618"/>
    <mergeCell ref="E1617:E1618"/>
    <mergeCell ref="F1617:F1618"/>
    <mergeCell ref="B1615:B1616"/>
    <mergeCell ref="C1615:C1616"/>
    <mergeCell ref="D1615:D1616"/>
    <mergeCell ref="E1615:E1616"/>
    <mergeCell ref="F1615:F1616"/>
    <mergeCell ref="G1615:G1616"/>
    <mergeCell ref="G1613:G1614"/>
    <mergeCell ref="H1613:H1614"/>
    <mergeCell ref="J1613:J1614"/>
    <mergeCell ref="K1613:K1614"/>
    <mergeCell ref="L1613:L1614"/>
    <mergeCell ref="M1613:M1614"/>
    <mergeCell ref="H1619:H1620"/>
    <mergeCell ref="J1619:J1620"/>
    <mergeCell ref="K1619:K1620"/>
    <mergeCell ref="L1619:L1620"/>
    <mergeCell ref="M1619:M1620"/>
    <mergeCell ref="B1621:B1622"/>
    <mergeCell ref="C1621:C1622"/>
    <mergeCell ref="D1621:D1622"/>
    <mergeCell ref="E1621:E1622"/>
    <mergeCell ref="F1621:F1622"/>
    <mergeCell ref="B1619:B1620"/>
    <mergeCell ref="C1619:C1620"/>
    <mergeCell ref="D1619:D1620"/>
    <mergeCell ref="E1619:E1620"/>
    <mergeCell ref="F1619:F1620"/>
    <mergeCell ref="G1619:G1620"/>
    <mergeCell ref="G1617:G1618"/>
    <mergeCell ref="H1617:H1618"/>
    <mergeCell ref="J1617:J1618"/>
    <mergeCell ref="K1617:K1618"/>
    <mergeCell ref="L1617:L1618"/>
    <mergeCell ref="M1617:M1618"/>
    <mergeCell ref="H1623:H1624"/>
    <mergeCell ref="J1623:J1624"/>
    <mergeCell ref="K1623:K1624"/>
    <mergeCell ref="L1623:L1624"/>
    <mergeCell ref="M1623:M1624"/>
    <mergeCell ref="B1625:B1626"/>
    <mergeCell ref="C1625:C1626"/>
    <mergeCell ref="D1625:D1626"/>
    <mergeCell ref="E1625:E1626"/>
    <mergeCell ref="F1625:F1626"/>
    <mergeCell ref="B1623:B1624"/>
    <mergeCell ref="C1623:C1624"/>
    <mergeCell ref="D1623:D1624"/>
    <mergeCell ref="E1623:E1624"/>
    <mergeCell ref="F1623:F1624"/>
    <mergeCell ref="G1623:G1624"/>
    <mergeCell ref="G1621:G1622"/>
    <mergeCell ref="H1621:H1622"/>
    <mergeCell ref="J1621:J1622"/>
    <mergeCell ref="K1621:K1622"/>
    <mergeCell ref="L1621:L1622"/>
    <mergeCell ref="M1621:M1622"/>
    <mergeCell ref="H1627:H1628"/>
    <mergeCell ref="J1627:J1628"/>
    <mergeCell ref="K1627:K1628"/>
    <mergeCell ref="L1627:L1628"/>
    <mergeCell ref="M1627:M1628"/>
    <mergeCell ref="B1629:B1630"/>
    <mergeCell ref="C1629:C1630"/>
    <mergeCell ref="D1629:D1630"/>
    <mergeCell ref="E1629:E1630"/>
    <mergeCell ref="F1629:F1630"/>
    <mergeCell ref="B1627:B1628"/>
    <mergeCell ref="C1627:C1628"/>
    <mergeCell ref="D1627:D1628"/>
    <mergeCell ref="E1627:E1628"/>
    <mergeCell ref="F1627:F1628"/>
    <mergeCell ref="G1627:G1628"/>
    <mergeCell ref="G1625:G1626"/>
    <mergeCell ref="H1625:H1626"/>
    <mergeCell ref="J1625:J1626"/>
    <mergeCell ref="K1625:K1626"/>
    <mergeCell ref="L1625:L1626"/>
    <mergeCell ref="M1625:M1626"/>
    <mergeCell ref="H1631:H1632"/>
    <mergeCell ref="J1631:J1632"/>
    <mergeCell ref="K1631:K1632"/>
    <mergeCell ref="L1631:L1632"/>
    <mergeCell ref="M1631:M1632"/>
    <mergeCell ref="B1633:B1634"/>
    <mergeCell ref="C1633:C1634"/>
    <mergeCell ref="D1633:D1634"/>
    <mergeCell ref="E1633:E1634"/>
    <mergeCell ref="F1633:F1634"/>
    <mergeCell ref="B1631:B1632"/>
    <mergeCell ref="C1631:C1632"/>
    <mergeCell ref="D1631:D1632"/>
    <mergeCell ref="E1631:E1632"/>
    <mergeCell ref="F1631:F1632"/>
    <mergeCell ref="G1631:G1632"/>
    <mergeCell ref="G1629:G1630"/>
    <mergeCell ref="H1629:H1630"/>
    <mergeCell ref="J1629:J1630"/>
    <mergeCell ref="K1629:K1630"/>
    <mergeCell ref="L1629:L1630"/>
    <mergeCell ref="M1629:M1630"/>
    <mergeCell ref="H1635:H1636"/>
    <mergeCell ref="J1635:J1636"/>
    <mergeCell ref="K1635:K1636"/>
    <mergeCell ref="L1635:L1636"/>
    <mergeCell ref="M1635:M1636"/>
    <mergeCell ref="B1637:B1638"/>
    <mergeCell ref="C1637:C1638"/>
    <mergeCell ref="D1637:D1638"/>
    <mergeCell ref="E1637:E1638"/>
    <mergeCell ref="F1637:F1638"/>
    <mergeCell ref="B1635:B1636"/>
    <mergeCell ref="C1635:C1636"/>
    <mergeCell ref="D1635:D1636"/>
    <mergeCell ref="E1635:E1636"/>
    <mergeCell ref="F1635:F1636"/>
    <mergeCell ref="G1635:G1636"/>
    <mergeCell ref="G1633:G1634"/>
    <mergeCell ref="H1633:H1634"/>
    <mergeCell ref="J1633:J1634"/>
    <mergeCell ref="K1633:K1634"/>
    <mergeCell ref="L1633:L1634"/>
    <mergeCell ref="M1633:M1634"/>
    <mergeCell ref="H1639:H1640"/>
    <mergeCell ref="J1639:J1640"/>
    <mergeCell ref="K1639:K1640"/>
    <mergeCell ref="L1639:L1640"/>
    <mergeCell ref="M1639:M1640"/>
    <mergeCell ref="B1641:B1642"/>
    <mergeCell ref="C1641:C1642"/>
    <mergeCell ref="D1641:D1642"/>
    <mergeCell ref="E1641:E1642"/>
    <mergeCell ref="F1641:F1642"/>
    <mergeCell ref="B1639:B1640"/>
    <mergeCell ref="C1639:C1640"/>
    <mergeCell ref="D1639:D1640"/>
    <mergeCell ref="E1639:E1640"/>
    <mergeCell ref="F1639:F1640"/>
    <mergeCell ref="G1639:G1640"/>
    <mergeCell ref="G1637:G1638"/>
    <mergeCell ref="H1637:H1638"/>
    <mergeCell ref="J1637:J1638"/>
    <mergeCell ref="K1637:K1638"/>
    <mergeCell ref="L1637:L1638"/>
    <mergeCell ref="M1637:M1638"/>
    <mergeCell ref="H1643:H1644"/>
    <mergeCell ref="J1643:J1644"/>
    <mergeCell ref="K1643:K1644"/>
    <mergeCell ref="L1643:L1644"/>
    <mergeCell ref="M1643:M1644"/>
    <mergeCell ref="B1645:B1646"/>
    <mergeCell ref="C1645:C1646"/>
    <mergeCell ref="D1645:D1646"/>
    <mergeCell ref="E1645:E1646"/>
    <mergeCell ref="F1645:F1646"/>
    <mergeCell ref="B1643:B1644"/>
    <mergeCell ref="C1643:C1644"/>
    <mergeCell ref="D1643:D1644"/>
    <mergeCell ref="E1643:E1644"/>
    <mergeCell ref="F1643:F1644"/>
    <mergeCell ref="G1643:G1644"/>
    <mergeCell ref="G1641:G1642"/>
    <mergeCell ref="H1641:H1642"/>
    <mergeCell ref="J1641:J1642"/>
    <mergeCell ref="K1641:K1642"/>
    <mergeCell ref="L1641:L1642"/>
    <mergeCell ref="M1641:M1642"/>
    <mergeCell ref="H1647:H1648"/>
    <mergeCell ref="J1647:J1648"/>
    <mergeCell ref="K1647:K1648"/>
    <mergeCell ref="L1647:L1648"/>
    <mergeCell ref="M1647:M1648"/>
    <mergeCell ref="B1647:B1648"/>
    <mergeCell ref="C1647:C1648"/>
    <mergeCell ref="D1647:D1648"/>
    <mergeCell ref="E1647:E1648"/>
    <mergeCell ref="F1647:F1648"/>
    <mergeCell ref="G1647:G1648"/>
    <mergeCell ref="G1645:G1646"/>
    <mergeCell ref="H1645:H1646"/>
    <mergeCell ref="J1645:J1646"/>
    <mergeCell ref="K1645:K1646"/>
    <mergeCell ref="L1645:L1646"/>
    <mergeCell ref="M1645:M16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479F-9AD8-448D-8570-B71432845683}">
  <dimension ref="A1:AU148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13" sqref="Q13"/>
    </sheetView>
  </sheetViews>
  <sheetFormatPr defaultRowHeight="14.4" x14ac:dyDescent="0.3"/>
  <cols>
    <col min="1" max="1" width="22.33203125" customWidth="1"/>
    <col min="2" max="2" width="41.5546875" customWidth="1"/>
    <col min="3" max="3" width="67.5546875" customWidth="1"/>
    <col min="4" max="4" width="25.5546875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3.44140625" customWidth="1"/>
    <col min="16" max="16" width="13" customWidth="1"/>
    <col min="17" max="17" width="13.33203125" customWidth="1"/>
    <col min="18" max="47" width="8.6640625" customWidth="1"/>
  </cols>
  <sheetData>
    <row r="1" spans="1:47" x14ac:dyDescent="0.3">
      <c r="P1" t="s">
        <v>44</v>
      </c>
      <c r="Q1" s="5">
        <v>45413</v>
      </c>
      <c r="R1" s="5">
        <v>45414</v>
      </c>
      <c r="S1" s="5">
        <v>45415</v>
      </c>
      <c r="T1" s="5">
        <v>45416</v>
      </c>
      <c r="U1" s="5">
        <v>45417</v>
      </c>
      <c r="V1" s="5">
        <v>45418</v>
      </c>
      <c r="W1" s="5">
        <v>45419</v>
      </c>
      <c r="X1" s="5">
        <v>45420</v>
      </c>
      <c r="Y1" s="5">
        <v>45421</v>
      </c>
      <c r="Z1" s="5">
        <v>45422</v>
      </c>
      <c r="AA1" s="5">
        <v>45423</v>
      </c>
      <c r="AB1" s="5">
        <v>45424</v>
      </c>
      <c r="AC1" s="5">
        <v>45425</v>
      </c>
      <c r="AD1" s="5">
        <v>45426</v>
      </c>
      <c r="AE1" s="5">
        <v>45427</v>
      </c>
      <c r="AF1" s="5">
        <v>45428</v>
      </c>
      <c r="AG1" s="5">
        <v>45429</v>
      </c>
      <c r="AH1" s="5">
        <v>45430</v>
      </c>
      <c r="AI1" s="5">
        <v>45431</v>
      </c>
      <c r="AJ1" s="5">
        <v>45432</v>
      </c>
      <c r="AK1" s="5">
        <v>45433</v>
      </c>
      <c r="AL1" s="5">
        <v>45434</v>
      </c>
      <c r="AM1" s="5">
        <v>45435</v>
      </c>
      <c r="AN1" s="5">
        <v>45436</v>
      </c>
      <c r="AO1" s="5">
        <v>45437</v>
      </c>
      <c r="AP1" s="5">
        <v>45438</v>
      </c>
      <c r="AQ1" s="5">
        <v>45439</v>
      </c>
      <c r="AR1" s="5">
        <v>45440</v>
      </c>
      <c r="AS1" s="5">
        <v>45441</v>
      </c>
      <c r="AT1" s="5">
        <v>45442</v>
      </c>
      <c r="AU1" s="5">
        <v>45443</v>
      </c>
    </row>
    <row r="2" spans="1:47" s="4" customFormat="1" ht="24" customHeight="1" x14ac:dyDescent="0.3">
      <c r="A2" s="4" t="s">
        <v>105</v>
      </c>
      <c r="B2" s="4" t="s">
        <v>106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6" t="s">
        <v>52</v>
      </c>
      <c r="K2" s="4" t="s">
        <v>53</v>
      </c>
      <c r="L2" s="4" t="s">
        <v>54</v>
      </c>
      <c r="M2" s="4" t="s">
        <v>55</v>
      </c>
      <c r="N2" s="4" t="s">
        <v>56</v>
      </c>
      <c r="O2" s="6"/>
      <c r="P2" s="6">
        <f>SUM(Q2:AU2)</f>
        <v>821.76599999999974</v>
      </c>
      <c r="Q2" s="6">
        <f>SUM(H3:H23)</f>
        <v>16.7</v>
      </c>
      <c r="R2" s="6">
        <f>SUM(H24:H33)</f>
        <v>5.71</v>
      </c>
      <c r="S2" s="6">
        <f>SUM(H34:H115)</f>
        <v>35.790000000000006</v>
      </c>
      <c r="T2" s="6">
        <f>SUM(H116:H175)</f>
        <v>20.650000000000009</v>
      </c>
      <c r="U2" s="6">
        <f>SUM(H176:H209)</f>
        <v>10.98</v>
      </c>
      <c r="V2" s="6">
        <f>SUM(H210:H239)</f>
        <v>11.48</v>
      </c>
      <c r="W2" s="6">
        <f>SUM(H240:H277)</f>
        <v>19.699999999999996</v>
      </c>
      <c r="X2" s="6">
        <f>SUM(H278:H305)</f>
        <v>9.07</v>
      </c>
      <c r="Y2" s="6">
        <f>SUM(H306:H327)</f>
        <v>10.31</v>
      </c>
      <c r="Z2" s="6">
        <f>SUM(H328:H386)</f>
        <v>61.529999999999994</v>
      </c>
      <c r="AA2" s="6">
        <f>SUM(H387:H424)</f>
        <v>72.09999999999998</v>
      </c>
      <c r="AB2" s="6">
        <f>SUM(H425:H484)</f>
        <v>49.839999999999996</v>
      </c>
      <c r="AC2" s="6">
        <f>SUM(H485:H508)</f>
        <v>10.210000000000001</v>
      </c>
      <c r="AD2" s="6">
        <f>SUM(H509:H538)</f>
        <v>9.59</v>
      </c>
      <c r="AE2" s="6">
        <f>SUM(H539:H568)</f>
        <v>13.28</v>
      </c>
      <c r="AF2" s="6">
        <f>SUM(H569:H620)</f>
        <v>18.010000000000002</v>
      </c>
      <c r="AG2" s="6">
        <f>SUM(H621:H702)</f>
        <v>42.570000000000007</v>
      </c>
      <c r="AH2" s="6">
        <f>SUM(H703:H732)</f>
        <v>46.370000000000005</v>
      </c>
      <c r="AI2" s="6">
        <f>SUM(H733:H786)</f>
        <v>36.239999999999995</v>
      </c>
      <c r="AJ2" s="6">
        <f>SUM(H787:H848)</f>
        <v>17.919999999999995</v>
      </c>
      <c r="AK2" s="6">
        <f>SUM(H849:H936)</f>
        <v>51.160000000000011</v>
      </c>
      <c r="AL2" s="6">
        <f>SUM(H937:H994)</f>
        <v>22.59</v>
      </c>
      <c r="AM2" s="6">
        <f>SUM(H995:H1036)</f>
        <v>10.259999999999998</v>
      </c>
      <c r="AN2" s="6">
        <f>SUM(H1037:H1094)</f>
        <v>35.729999999999997</v>
      </c>
      <c r="AO2" s="6">
        <f>SUM(H1095:H1164)</f>
        <v>41.199999999999996</v>
      </c>
      <c r="AP2" s="6">
        <f>SUM(H1165:H1228)</f>
        <v>22.900000000000002</v>
      </c>
      <c r="AQ2" s="6">
        <f>SUM(H1229:H1280)</f>
        <v>31.180000000000003</v>
      </c>
      <c r="AR2" s="6">
        <f>SUM(H1281:H1342)</f>
        <v>23.909999999999997</v>
      </c>
      <c r="AS2" s="6">
        <f>SUM(H1343:H1412)</f>
        <v>37.739999999999995</v>
      </c>
      <c r="AT2" s="6">
        <f>SUM(H1413:H1442)</f>
        <v>12.640000000000002</v>
      </c>
      <c r="AU2" s="6">
        <v>14.406000000000001</v>
      </c>
    </row>
    <row r="3" spans="1:47" x14ac:dyDescent="0.3">
      <c r="A3" s="3">
        <v>45413</v>
      </c>
      <c r="B3" t="s">
        <v>57</v>
      </c>
      <c r="C3" t="s">
        <v>107</v>
      </c>
      <c r="D3">
        <v>3312957</v>
      </c>
      <c r="E3">
        <v>3</v>
      </c>
      <c r="F3" t="s">
        <v>59</v>
      </c>
      <c r="G3">
        <v>0.1</v>
      </c>
      <c r="H3">
        <v>0.28999999999999998</v>
      </c>
      <c r="J3" s="7">
        <v>3.3</v>
      </c>
      <c r="M3">
        <v>86004395</v>
      </c>
      <c r="N3" s="1" t="s">
        <v>60</v>
      </c>
      <c r="O3" s="28"/>
      <c r="P3" s="28">
        <f>SUM(Q3:AU3)</f>
        <v>4450.4800000000005</v>
      </c>
      <c r="Q3" s="28">
        <f>SUM(J3:J23)</f>
        <v>135.15</v>
      </c>
      <c r="R3" s="28">
        <f>SUM(J24:J33)</f>
        <v>23.95</v>
      </c>
      <c r="S3" s="28">
        <f>SUM(J34:J115)</f>
        <v>281.29999999999995</v>
      </c>
      <c r="T3" s="28">
        <f>SUM(J116:J175)</f>
        <v>138.9</v>
      </c>
      <c r="U3" s="28">
        <f>SUM(J176:J209)</f>
        <v>87.450000000000017</v>
      </c>
      <c r="V3" s="28">
        <f>SUM(J210:J239)</f>
        <v>80.2</v>
      </c>
      <c r="W3" s="28">
        <f>SUM(J240:J277)</f>
        <v>141.04999999999998</v>
      </c>
      <c r="X3" s="28">
        <f>SUM(J278:J305)</f>
        <v>54.05</v>
      </c>
      <c r="Y3" s="28">
        <f>SUM(J306:J327)</f>
        <v>70.600000000000009</v>
      </c>
      <c r="Z3" s="28">
        <f>SUM(J328:J386)</f>
        <v>246.47999999999996</v>
      </c>
      <c r="AA3" s="26">
        <f>SUM(J387:J424)</f>
        <v>270.15000000000003</v>
      </c>
      <c r="AB3" s="28">
        <f>SUM(J425:J484)</f>
        <v>177</v>
      </c>
      <c r="AC3" s="28">
        <f>SUM(J485:J508)</f>
        <v>44.800000000000004</v>
      </c>
      <c r="AD3" s="26">
        <f>SUM(J509:J538)</f>
        <v>69.599999999999994</v>
      </c>
      <c r="AE3" s="28">
        <f>SUM(J539:J568)</f>
        <v>58.300000000000011</v>
      </c>
      <c r="AF3" s="28">
        <f>SUM(J569:J620)</f>
        <v>122.69999999999999</v>
      </c>
      <c r="AG3" s="28">
        <f>SUM(J621:J702)</f>
        <v>194.24999999999997</v>
      </c>
      <c r="AH3" s="28">
        <f>SUM(J703:J732)</f>
        <v>144</v>
      </c>
      <c r="AI3" s="28">
        <f>SUM(J733:J786)</f>
        <v>215.05000000000004</v>
      </c>
      <c r="AJ3" s="28">
        <f>SUM(J787:J848)</f>
        <v>136.97999999999996</v>
      </c>
      <c r="AK3" s="28">
        <f>SUM(J849:J936)</f>
        <v>225.62999999999997</v>
      </c>
      <c r="AL3" s="6">
        <f>SUM(J937:J994)</f>
        <v>140.49999999999994</v>
      </c>
      <c r="AM3" s="6">
        <f>SUM(J995:J1036)</f>
        <v>98.25</v>
      </c>
      <c r="AN3" s="6">
        <f>SUM(J1037:J1094)</f>
        <v>183.54999999999998</v>
      </c>
      <c r="AO3" s="6">
        <f>SUM(J1095:J1164)</f>
        <v>195.1</v>
      </c>
      <c r="AP3" s="6">
        <f>SUM(J1165:J1228)</f>
        <v>189.39999999999998</v>
      </c>
      <c r="AQ3" s="6">
        <f>SUM(J1229:J1280)</f>
        <v>131.79999999999998</v>
      </c>
      <c r="AR3" s="6">
        <f>SUM(J1281:J1342)</f>
        <v>220.93999999999997</v>
      </c>
      <c r="AS3" s="6">
        <f>SUM(J1343:J1412)</f>
        <v>201.39999999999992</v>
      </c>
      <c r="AT3" s="6">
        <f>SUM(J1413:J1442)</f>
        <v>58.55</v>
      </c>
      <c r="AU3" s="6">
        <v>113.4</v>
      </c>
    </row>
    <row r="4" spans="1:47" x14ac:dyDescent="0.3">
      <c r="A4" s="3">
        <v>45413</v>
      </c>
    </row>
    <row r="5" spans="1:47" x14ac:dyDescent="0.3">
      <c r="A5" s="3">
        <v>45413</v>
      </c>
      <c r="B5" t="s">
        <v>57</v>
      </c>
      <c r="C5" t="s">
        <v>108</v>
      </c>
      <c r="D5">
        <v>10006962</v>
      </c>
      <c r="E5">
        <v>2</v>
      </c>
      <c r="F5" t="s">
        <v>59</v>
      </c>
      <c r="G5">
        <v>0.26</v>
      </c>
      <c r="H5">
        <v>0.52</v>
      </c>
      <c r="J5" s="7">
        <v>1.8</v>
      </c>
      <c r="M5">
        <v>66652291</v>
      </c>
      <c r="Q5" s="3"/>
    </row>
    <row r="6" spans="1:47" x14ac:dyDescent="0.3">
      <c r="A6" s="3">
        <v>45413</v>
      </c>
      <c r="P6" s="6"/>
    </row>
    <row r="7" spans="1:47" x14ac:dyDescent="0.3">
      <c r="A7" s="3">
        <v>45413</v>
      </c>
      <c r="B7" t="s">
        <v>57</v>
      </c>
      <c r="C7" t="s">
        <v>67</v>
      </c>
      <c r="D7">
        <v>3257272</v>
      </c>
      <c r="E7">
        <v>6</v>
      </c>
      <c r="F7" t="s">
        <v>59</v>
      </c>
      <c r="G7">
        <v>0.17</v>
      </c>
      <c r="H7">
        <v>0.99</v>
      </c>
      <c r="J7" s="7">
        <v>12.6</v>
      </c>
      <c r="M7">
        <v>78589566</v>
      </c>
      <c r="P7" s="28"/>
    </row>
    <row r="8" spans="1:47" x14ac:dyDescent="0.3">
      <c r="A8" s="3">
        <v>45413</v>
      </c>
    </row>
    <row r="9" spans="1:47" x14ac:dyDescent="0.3">
      <c r="A9" s="3">
        <v>45413</v>
      </c>
      <c r="B9" t="s">
        <v>57</v>
      </c>
      <c r="C9" t="s">
        <v>109</v>
      </c>
      <c r="D9">
        <v>3339497</v>
      </c>
      <c r="E9">
        <v>2</v>
      </c>
      <c r="F9" t="s">
        <v>59</v>
      </c>
      <c r="G9">
        <v>0.38</v>
      </c>
      <c r="H9">
        <v>0.77</v>
      </c>
      <c r="J9" s="7">
        <v>6</v>
      </c>
      <c r="M9">
        <v>86322202</v>
      </c>
    </row>
    <row r="10" spans="1:47" x14ac:dyDescent="0.3">
      <c r="A10" s="3">
        <v>45413</v>
      </c>
      <c r="P10" s="42"/>
    </row>
    <row r="11" spans="1:47" x14ac:dyDescent="0.3">
      <c r="A11" s="3">
        <v>45413</v>
      </c>
      <c r="B11" t="s">
        <v>57</v>
      </c>
      <c r="C11" t="s">
        <v>110</v>
      </c>
      <c r="D11">
        <v>3260654</v>
      </c>
      <c r="E11">
        <v>2</v>
      </c>
      <c r="F11" t="s">
        <v>59</v>
      </c>
      <c r="G11">
        <v>0.61</v>
      </c>
      <c r="H11">
        <v>1.22</v>
      </c>
      <c r="J11" s="7">
        <v>6</v>
      </c>
      <c r="M11">
        <v>78922846</v>
      </c>
      <c r="P11" s="43"/>
    </row>
    <row r="12" spans="1:47" x14ac:dyDescent="0.3">
      <c r="A12" s="3">
        <v>45413</v>
      </c>
    </row>
    <row r="13" spans="1:47" x14ac:dyDescent="0.3">
      <c r="A13" s="3">
        <v>45413</v>
      </c>
      <c r="B13" t="s">
        <v>57</v>
      </c>
      <c r="C13" t="s">
        <v>111</v>
      </c>
      <c r="D13">
        <v>3315262</v>
      </c>
      <c r="E13">
        <v>4</v>
      </c>
      <c r="F13" t="s">
        <v>59</v>
      </c>
      <c r="G13">
        <v>0.45</v>
      </c>
      <c r="H13">
        <v>1.8</v>
      </c>
      <c r="J13" s="7">
        <v>15.8</v>
      </c>
      <c r="M13">
        <v>89634001</v>
      </c>
    </row>
    <row r="14" spans="1:47" x14ac:dyDescent="0.3">
      <c r="A14" s="3">
        <v>45413</v>
      </c>
    </row>
    <row r="15" spans="1:47" x14ac:dyDescent="0.3">
      <c r="A15" s="3">
        <v>45413</v>
      </c>
      <c r="B15" t="s">
        <v>57</v>
      </c>
      <c r="C15" t="s">
        <v>112</v>
      </c>
      <c r="D15">
        <v>3257401</v>
      </c>
      <c r="E15">
        <v>7</v>
      </c>
      <c r="F15" t="s">
        <v>59</v>
      </c>
      <c r="G15">
        <v>0.17</v>
      </c>
      <c r="H15">
        <v>1.1599999999999999</v>
      </c>
      <c r="J15" s="7">
        <v>14</v>
      </c>
      <c r="M15">
        <v>78620587</v>
      </c>
    </row>
    <row r="16" spans="1:47" x14ac:dyDescent="0.3">
      <c r="A16" s="3">
        <v>45413</v>
      </c>
    </row>
    <row r="17" spans="1:13" x14ac:dyDescent="0.3">
      <c r="A17" s="3">
        <v>45413</v>
      </c>
      <c r="B17" t="s">
        <v>83</v>
      </c>
      <c r="C17" t="s">
        <v>113</v>
      </c>
      <c r="D17">
        <v>5054402369123</v>
      </c>
      <c r="E17">
        <v>14</v>
      </c>
      <c r="F17" t="s">
        <v>59</v>
      </c>
      <c r="G17">
        <v>0.24</v>
      </c>
      <c r="H17">
        <v>3.39</v>
      </c>
      <c r="J17" s="7">
        <v>28</v>
      </c>
      <c r="M17">
        <v>56405536</v>
      </c>
    </row>
    <row r="18" spans="1:13" x14ac:dyDescent="0.3">
      <c r="A18" s="3">
        <v>45413</v>
      </c>
    </row>
    <row r="19" spans="1:13" x14ac:dyDescent="0.3">
      <c r="A19" s="3">
        <v>45413</v>
      </c>
      <c r="B19" t="s">
        <v>83</v>
      </c>
      <c r="C19" t="s">
        <v>114</v>
      </c>
      <c r="D19">
        <v>5054402369062</v>
      </c>
      <c r="E19">
        <v>15</v>
      </c>
      <c r="F19" t="s">
        <v>59</v>
      </c>
      <c r="G19">
        <v>0.26</v>
      </c>
      <c r="H19">
        <v>3.93</v>
      </c>
      <c r="J19" s="7">
        <v>30</v>
      </c>
      <c r="M19">
        <v>71311808</v>
      </c>
    </row>
    <row r="20" spans="1:13" x14ac:dyDescent="0.3">
      <c r="A20" s="3">
        <v>45413</v>
      </c>
    </row>
    <row r="21" spans="1:13" x14ac:dyDescent="0.3">
      <c r="A21" s="3">
        <v>45413</v>
      </c>
      <c r="B21" t="s">
        <v>68</v>
      </c>
      <c r="C21" t="s">
        <v>115</v>
      </c>
      <c r="D21">
        <v>5012121004336</v>
      </c>
      <c r="E21">
        <v>7</v>
      </c>
      <c r="F21" t="s">
        <v>59</v>
      </c>
      <c r="G21">
        <v>0.33</v>
      </c>
      <c r="H21">
        <v>2.33</v>
      </c>
      <c r="J21" s="7">
        <v>15.05</v>
      </c>
      <c r="M21">
        <v>87586924</v>
      </c>
    </row>
    <row r="22" spans="1:13" x14ac:dyDescent="0.3">
      <c r="A22" s="3">
        <v>45413</v>
      </c>
    </row>
    <row r="23" spans="1:13" x14ac:dyDescent="0.3">
      <c r="A23" s="3">
        <v>45413</v>
      </c>
      <c r="B23" t="s">
        <v>68</v>
      </c>
      <c r="C23" t="s">
        <v>99</v>
      </c>
      <c r="D23">
        <v>5010044010038</v>
      </c>
      <c r="E23">
        <v>1</v>
      </c>
      <c r="F23" t="s">
        <v>59</v>
      </c>
      <c r="G23">
        <v>0.3</v>
      </c>
      <c r="H23">
        <v>0.3</v>
      </c>
      <c r="J23" s="7">
        <v>2.6</v>
      </c>
      <c r="M23">
        <v>91493901</v>
      </c>
    </row>
    <row r="24" spans="1:13" x14ac:dyDescent="0.3">
      <c r="A24" s="3">
        <v>45414</v>
      </c>
      <c r="B24" s="58" t="s">
        <v>57</v>
      </c>
      <c r="C24" s="58" t="s">
        <v>112</v>
      </c>
      <c r="D24" s="58">
        <v>3257401</v>
      </c>
      <c r="E24" s="58">
        <v>6</v>
      </c>
      <c r="F24" s="58" t="s">
        <v>59</v>
      </c>
      <c r="G24" s="58">
        <v>0.17</v>
      </c>
      <c r="H24" s="58">
        <v>0.99</v>
      </c>
      <c r="I24" s="2">
        <v>1.8</v>
      </c>
      <c r="J24" s="59">
        <v>12</v>
      </c>
      <c r="K24" s="58"/>
      <c r="L24" s="58"/>
      <c r="M24" s="58">
        <v>78620587</v>
      </c>
    </row>
    <row r="25" spans="1:13" x14ac:dyDescent="0.3">
      <c r="A25" s="3">
        <v>45414</v>
      </c>
      <c r="B25" s="58"/>
      <c r="C25" s="58"/>
      <c r="D25" s="58"/>
      <c r="E25" s="58"/>
      <c r="F25" s="58"/>
      <c r="G25" s="58"/>
      <c r="H25" s="58"/>
      <c r="I25" s="2" t="s">
        <v>61</v>
      </c>
      <c r="J25" s="59"/>
      <c r="K25" s="58"/>
      <c r="L25" s="58"/>
      <c r="M25" s="58"/>
    </row>
    <row r="26" spans="1:13" x14ac:dyDescent="0.3">
      <c r="A26" s="3">
        <v>45414</v>
      </c>
      <c r="B26" s="58" t="s">
        <v>57</v>
      </c>
      <c r="C26" s="58" t="s">
        <v>116</v>
      </c>
      <c r="D26" s="58">
        <v>3272657</v>
      </c>
      <c r="E26" s="58">
        <v>1</v>
      </c>
      <c r="F26" s="58" t="s">
        <v>59</v>
      </c>
      <c r="G26" s="58">
        <v>0.53</v>
      </c>
      <c r="H26" s="58">
        <v>0.53</v>
      </c>
      <c r="I26" s="2">
        <v>0.45</v>
      </c>
      <c r="J26" s="59">
        <v>0.45</v>
      </c>
      <c r="K26" s="58"/>
      <c r="L26" s="58"/>
      <c r="M26" s="58">
        <v>82150132</v>
      </c>
    </row>
    <row r="27" spans="1:13" x14ac:dyDescent="0.3">
      <c r="A27" s="3">
        <v>45414</v>
      </c>
      <c r="B27" s="58"/>
      <c r="C27" s="58"/>
      <c r="D27" s="58"/>
      <c r="E27" s="58"/>
      <c r="F27" s="58"/>
      <c r="G27" s="58"/>
      <c r="H27" s="58"/>
      <c r="I27" s="2" t="s">
        <v>61</v>
      </c>
      <c r="J27" s="59"/>
      <c r="K27" s="58"/>
      <c r="L27" s="58"/>
      <c r="M27" s="58"/>
    </row>
    <row r="28" spans="1:13" x14ac:dyDescent="0.3">
      <c r="A28" s="3">
        <v>45414</v>
      </c>
      <c r="B28" s="58" t="s">
        <v>57</v>
      </c>
      <c r="C28" s="58" t="s">
        <v>117</v>
      </c>
      <c r="D28" s="58">
        <v>10066126</v>
      </c>
      <c r="E28" s="58">
        <v>1</v>
      </c>
      <c r="F28" s="58" t="s">
        <v>59</v>
      </c>
      <c r="G28" s="58">
        <v>0.53</v>
      </c>
      <c r="H28" s="58">
        <v>0.53</v>
      </c>
      <c r="I28" s="2">
        <v>1.9</v>
      </c>
      <c r="J28" s="59">
        <v>2.2000000000000002</v>
      </c>
      <c r="K28" s="58"/>
      <c r="L28" s="58"/>
      <c r="M28" s="58">
        <v>52607839</v>
      </c>
    </row>
    <row r="29" spans="1:13" x14ac:dyDescent="0.3">
      <c r="A29" s="3">
        <v>45414</v>
      </c>
      <c r="B29" s="58"/>
      <c r="C29" s="58"/>
      <c r="D29" s="58"/>
      <c r="E29" s="58"/>
      <c r="F29" s="58"/>
      <c r="G29" s="58"/>
      <c r="H29" s="58"/>
      <c r="I29" s="2" t="s">
        <v>61</v>
      </c>
      <c r="J29" s="59"/>
      <c r="K29" s="58"/>
      <c r="L29" s="58"/>
      <c r="M29" s="58"/>
    </row>
    <row r="30" spans="1:13" x14ac:dyDescent="0.3">
      <c r="A30" s="3">
        <v>45414</v>
      </c>
      <c r="B30" s="58" t="s">
        <v>57</v>
      </c>
      <c r="C30" s="58" t="s">
        <v>118</v>
      </c>
      <c r="D30" s="58">
        <v>3274705</v>
      </c>
      <c r="E30" s="58">
        <v>2</v>
      </c>
      <c r="F30" s="58" t="s">
        <v>59</v>
      </c>
      <c r="G30" s="58">
        <v>0.46</v>
      </c>
      <c r="H30" s="58">
        <v>0.92</v>
      </c>
      <c r="I30" s="2">
        <v>1.5</v>
      </c>
      <c r="J30" s="59">
        <v>3</v>
      </c>
      <c r="K30" s="58"/>
      <c r="L30" s="58"/>
      <c r="M30" s="58">
        <v>82873045</v>
      </c>
    </row>
    <row r="31" spans="1:13" x14ac:dyDescent="0.3">
      <c r="A31" s="3">
        <v>45414</v>
      </c>
      <c r="B31" s="58"/>
      <c r="C31" s="58"/>
      <c r="D31" s="58"/>
      <c r="E31" s="58"/>
      <c r="F31" s="58"/>
      <c r="G31" s="58"/>
      <c r="H31" s="58"/>
      <c r="I31" s="2" t="s">
        <v>61</v>
      </c>
      <c r="J31" s="59"/>
      <c r="K31" s="58"/>
      <c r="L31" s="58"/>
      <c r="M31" s="58"/>
    </row>
    <row r="32" spans="1:13" x14ac:dyDescent="0.3">
      <c r="A32" s="3">
        <v>45414</v>
      </c>
      <c r="B32" s="58" t="s">
        <v>68</v>
      </c>
      <c r="C32" s="58" t="s">
        <v>119</v>
      </c>
      <c r="D32" s="58">
        <v>5059512729744</v>
      </c>
      <c r="E32" s="58">
        <v>7</v>
      </c>
      <c r="F32" s="58" t="s">
        <v>59</v>
      </c>
      <c r="G32" s="58">
        <v>0.39</v>
      </c>
      <c r="H32" s="58">
        <v>2.74</v>
      </c>
      <c r="I32" s="2">
        <v>0.95</v>
      </c>
      <c r="J32" s="59">
        <v>6.3</v>
      </c>
      <c r="K32" s="58"/>
      <c r="L32" s="58"/>
      <c r="M32" s="58">
        <v>88887702</v>
      </c>
    </row>
    <row r="33" spans="1:13" x14ac:dyDescent="0.3">
      <c r="A33" s="3">
        <v>45414</v>
      </c>
      <c r="B33" s="58"/>
      <c r="C33" s="58"/>
      <c r="D33" s="58"/>
      <c r="E33" s="58"/>
      <c r="F33" s="58"/>
      <c r="G33" s="58"/>
      <c r="H33" s="58"/>
      <c r="I33" s="2" t="s">
        <v>61</v>
      </c>
      <c r="J33" s="59"/>
      <c r="K33" s="58"/>
      <c r="L33" s="58"/>
      <c r="M33" s="58"/>
    </row>
    <row r="34" spans="1:13" x14ac:dyDescent="0.3">
      <c r="A34" s="3">
        <v>45415</v>
      </c>
      <c r="B34" s="58" t="s">
        <v>57</v>
      </c>
      <c r="C34" s="58" t="s">
        <v>120</v>
      </c>
      <c r="D34" s="58">
        <v>10088777</v>
      </c>
      <c r="E34" s="58">
        <v>2</v>
      </c>
      <c r="F34" s="58" t="s">
        <v>59</v>
      </c>
      <c r="G34" s="58">
        <v>0.32</v>
      </c>
      <c r="H34" s="58">
        <v>0.65</v>
      </c>
      <c r="I34" s="2">
        <v>1</v>
      </c>
      <c r="J34" s="58">
        <v>2</v>
      </c>
      <c r="K34" s="58"/>
      <c r="L34" s="58"/>
      <c r="M34" s="58">
        <v>57450831</v>
      </c>
    </row>
    <row r="35" spans="1:13" x14ac:dyDescent="0.3">
      <c r="A35" s="3">
        <v>45415</v>
      </c>
      <c r="B35" s="58"/>
      <c r="C35" s="58"/>
      <c r="D35" s="58"/>
      <c r="E35" s="58"/>
      <c r="F35" s="58"/>
      <c r="G35" s="58"/>
      <c r="H35" s="58"/>
      <c r="I35" s="2" t="s">
        <v>61</v>
      </c>
      <c r="J35" s="58"/>
      <c r="K35" s="58"/>
      <c r="L35" s="58"/>
      <c r="M35" s="58"/>
    </row>
    <row r="36" spans="1:13" x14ac:dyDescent="0.3">
      <c r="A36" s="3">
        <v>45415</v>
      </c>
      <c r="B36" s="58" t="s">
        <v>57</v>
      </c>
      <c r="C36" s="58" t="s">
        <v>121</v>
      </c>
      <c r="D36" s="58">
        <v>3235713</v>
      </c>
      <c r="E36" s="58">
        <v>1</v>
      </c>
      <c r="F36" s="58" t="s">
        <v>59</v>
      </c>
      <c r="G36" s="58">
        <v>0.19</v>
      </c>
      <c r="H36" s="58">
        <v>0.19</v>
      </c>
      <c r="I36" s="2">
        <v>1.1000000000000001</v>
      </c>
      <c r="J36" s="58">
        <v>1.1000000000000001</v>
      </c>
      <c r="K36" s="58"/>
      <c r="L36" s="58"/>
      <c r="M36" s="58">
        <v>74310217</v>
      </c>
    </row>
    <row r="37" spans="1:13" x14ac:dyDescent="0.3">
      <c r="A37" s="3">
        <v>45415</v>
      </c>
      <c r="B37" s="58"/>
      <c r="C37" s="58"/>
      <c r="D37" s="58"/>
      <c r="E37" s="58"/>
      <c r="F37" s="58"/>
      <c r="G37" s="58"/>
      <c r="H37" s="58"/>
      <c r="I37" s="2" t="s">
        <v>61</v>
      </c>
      <c r="J37" s="58"/>
      <c r="K37" s="58"/>
      <c r="L37" s="58"/>
      <c r="M37" s="58"/>
    </row>
    <row r="38" spans="1:13" x14ac:dyDescent="0.3">
      <c r="A38" s="3">
        <v>45415</v>
      </c>
      <c r="B38" s="58" t="s">
        <v>83</v>
      </c>
      <c r="C38" s="58" t="s">
        <v>122</v>
      </c>
      <c r="D38" s="58">
        <v>8718692786820</v>
      </c>
      <c r="E38" s="58">
        <v>2</v>
      </c>
      <c r="F38" s="58" t="s">
        <v>59</v>
      </c>
      <c r="G38" s="58">
        <v>0.19</v>
      </c>
      <c r="H38" s="58">
        <v>0.38</v>
      </c>
      <c r="I38" s="2">
        <v>3.5</v>
      </c>
      <c r="J38" s="58">
        <v>7</v>
      </c>
      <c r="K38" s="58"/>
      <c r="L38" s="58"/>
      <c r="M38" s="58">
        <v>86489154</v>
      </c>
    </row>
    <row r="39" spans="1:13" x14ac:dyDescent="0.3">
      <c r="A39" s="3">
        <v>45415</v>
      </c>
      <c r="B39" s="58"/>
      <c r="C39" s="58"/>
      <c r="D39" s="58"/>
      <c r="E39" s="58"/>
      <c r="F39" s="58"/>
      <c r="G39" s="58"/>
      <c r="H39" s="58"/>
      <c r="I39" s="2" t="s">
        <v>61</v>
      </c>
      <c r="J39" s="58"/>
      <c r="K39" s="58"/>
      <c r="L39" s="58"/>
      <c r="M39" s="58"/>
    </row>
    <row r="40" spans="1:13" x14ac:dyDescent="0.3">
      <c r="A40" s="3">
        <v>45415</v>
      </c>
      <c r="B40" s="58" t="s">
        <v>83</v>
      </c>
      <c r="C40" s="58" t="s">
        <v>113</v>
      </c>
      <c r="D40" s="58">
        <v>5054402369123</v>
      </c>
      <c r="E40" s="58">
        <v>15</v>
      </c>
      <c r="F40" s="58" t="s">
        <v>59</v>
      </c>
      <c r="G40" s="58">
        <v>0.24</v>
      </c>
      <c r="H40" s="58">
        <v>3.63</v>
      </c>
      <c r="I40" s="2">
        <v>2</v>
      </c>
      <c r="J40" s="58">
        <v>30</v>
      </c>
      <c r="K40" s="58"/>
      <c r="L40" s="58"/>
      <c r="M40" s="58">
        <v>56405536</v>
      </c>
    </row>
    <row r="41" spans="1:13" x14ac:dyDescent="0.3">
      <c r="A41" s="3">
        <v>45415</v>
      </c>
      <c r="B41" s="58"/>
      <c r="C41" s="58"/>
      <c r="D41" s="58"/>
      <c r="E41" s="58"/>
      <c r="F41" s="58"/>
      <c r="G41" s="58"/>
      <c r="H41" s="58"/>
      <c r="I41" s="2" t="s">
        <v>61</v>
      </c>
      <c r="J41" s="58"/>
      <c r="K41" s="58"/>
      <c r="L41" s="58"/>
      <c r="M41" s="58"/>
    </row>
    <row r="42" spans="1:13" x14ac:dyDescent="0.3">
      <c r="A42" s="3">
        <v>45415</v>
      </c>
      <c r="B42" s="58" t="s">
        <v>83</v>
      </c>
      <c r="C42" s="58" t="s">
        <v>123</v>
      </c>
      <c r="D42" s="58">
        <v>5051277947432</v>
      </c>
      <c r="E42" s="58">
        <v>1</v>
      </c>
      <c r="F42" s="58" t="s">
        <v>59</v>
      </c>
      <c r="G42" s="58">
        <v>0.44</v>
      </c>
      <c r="H42" s="58">
        <v>0.44</v>
      </c>
      <c r="I42" s="2">
        <v>4.5</v>
      </c>
      <c r="J42" s="58">
        <v>4.5</v>
      </c>
      <c r="K42" s="58"/>
      <c r="L42" s="58"/>
      <c r="M42" s="58">
        <v>57445613</v>
      </c>
    </row>
    <row r="43" spans="1:13" x14ac:dyDescent="0.3">
      <c r="A43" s="3">
        <v>45415</v>
      </c>
      <c r="B43" s="58"/>
      <c r="C43" s="58"/>
      <c r="D43" s="58"/>
      <c r="E43" s="58"/>
      <c r="F43" s="58"/>
      <c r="G43" s="58"/>
      <c r="H43" s="58"/>
      <c r="I43" s="2" t="s">
        <v>61</v>
      </c>
      <c r="J43" s="58"/>
      <c r="K43" s="58"/>
      <c r="L43" s="58"/>
      <c r="M43" s="58"/>
    </row>
    <row r="44" spans="1:13" x14ac:dyDescent="0.3">
      <c r="A44" s="3">
        <v>45415</v>
      </c>
      <c r="B44" s="58" t="s">
        <v>124</v>
      </c>
      <c r="C44" s="58" t="s">
        <v>125</v>
      </c>
      <c r="D44" s="58">
        <v>5060156990476</v>
      </c>
      <c r="E44" s="58">
        <v>7</v>
      </c>
      <c r="F44" s="58" t="s">
        <v>59</v>
      </c>
      <c r="G44" s="58">
        <v>0.42</v>
      </c>
      <c r="H44" s="58">
        <v>2.91</v>
      </c>
      <c r="I44" s="2">
        <v>2.9</v>
      </c>
      <c r="J44" s="58">
        <v>20.3</v>
      </c>
      <c r="K44" s="58"/>
      <c r="L44" s="58"/>
      <c r="M44" s="58">
        <v>87586285</v>
      </c>
    </row>
    <row r="45" spans="1:13" x14ac:dyDescent="0.3">
      <c r="A45" s="3">
        <v>45415</v>
      </c>
      <c r="B45" s="58"/>
      <c r="C45" s="58"/>
      <c r="D45" s="58"/>
      <c r="E45" s="58"/>
      <c r="F45" s="58"/>
      <c r="G45" s="58"/>
      <c r="H45" s="58"/>
      <c r="I45" s="2" t="s">
        <v>61</v>
      </c>
      <c r="J45" s="58"/>
      <c r="K45" s="58"/>
      <c r="L45" s="58"/>
      <c r="M45" s="58"/>
    </row>
    <row r="46" spans="1:13" x14ac:dyDescent="0.3">
      <c r="A46" s="3">
        <v>45415</v>
      </c>
      <c r="B46" s="58" t="s">
        <v>68</v>
      </c>
      <c r="C46" s="58" t="s">
        <v>126</v>
      </c>
      <c r="D46" s="58">
        <v>3256540000827</v>
      </c>
      <c r="E46" s="58">
        <v>8</v>
      </c>
      <c r="F46" s="58" t="s">
        <v>59</v>
      </c>
      <c r="G46" s="58">
        <v>0.17</v>
      </c>
      <c r="H46" s="58">
        <v>1.34</v>
      </c>
      <c r="I46" s="2">
        <v>1.6</v>
      </c>
      <c r="J46" s="58">
        <v>12.8</v>
      </c>
      <c r="K46" s="58"/>
      <c r="L46" s="58"/>
      <c r="M46" s="58">
        <v>78924274</v>
      </c>
    </row>
    <row r="47" spans="1:13" x14ac:dyDescent="0.3">
      <c r="A47" s="3">
        <v>45415</v>
      </c>
      <c r="B47" s="58"/>
      <c r="C47" s="58"/>
      <c r="D47" s="58"/>
      <c r="E47" s="58"/>
      <c r="F47" s="58"/>
      <c r="G47" s="58"/>
      <c r="H47" s="58"/>
      <c r="I47" s="2" t="s">
        <v>61</v>
      </c>
      <c r="J47" s="58"/>
      <c r="K47" s="58"/>
      <c r="L47" s="58"/>
      <c r="M47" s="58"/>
    </row>
    <row r="48" spans="1:13" x14ac:dyDescent="0.3">
      <c r="A48" s="3">
        <v>45415</v>
      </c>
      <c r="B48" s="58" t="s">
        <v>68</v>
      </c>
      <c r="C48" s="58" t="s">
        <v>127</v>
      </c>
      <c r="D48" s="58">
        <v>5057967341054</v>
      </c>
      <c r="E48" s="58">
        <v>6</v>
      </c>
      <c r="F48" s="58" t="s">
        <v>59</v>
      </c>
      <c r="G48" s="58">
        <v>0.28999999999999998</v>
      </c>
      <c r="H48" s="58">
        <v>1.76</v>
      </c>
      <c r="I48" s="2">
        <v>1.5</v>
      </c>
      <c r="J48" s="58">
        <v>10.199999999999999</v>
      </c>
      <c r="K48" s="58"/>
      <c r="L48" s="58"/>
      <c r="M48" s="58">
        <v>86475222</v>
      </c>
    </row>
    <row r="49" spans="1:13" x14ac:dyDescent="0.3">
      <c r="A49" s="3">
        <v>45415</v>
      </c>
      <c r="B49" s="58"/>
      <c r="C49" s="58"/>
      <c r="D49" s="58"/>
      <c r="E49" s="58"/>
      <c r="F49" s="58"/>
      <c r="G49" s="58"/>
      <c r="H49" s="58"/>
      <c r="I49" s="2" t="s">
        <v>61</v>
      </c>
      <c r="J49" s="58"/>
      <c r="K49" s="58"/>
      <c r="L49" s="58"/>
      <c r="M49" s="58"/>
    </row>
    <row r="50" spans="1:13" x14ac:dyDescent="0.3">
      <c r="A50" s="3">
        <v>45415</v>
      </c>
      <c r="B50" s="58" t="s">
        <v>68</v>
      </c>
      <c r="C50" s="58" t="s">
        <v>128</v>
      </c>
      <c r="D50" s="58">
        <v>5054775347735</v>
      </c>
      <c r="E50" s="58">
        <v>6</v>
      </c>
      <c r="F50" s="58" t="s">
        <v>59</v>
      </c>
      <c r="G50" s="58">
        <v>0.23</v>
      </c>
      <c r="H50" s="58">
        <v>1.37</v>
      </c>
      <c r="I50" s="2">
        <v>1.4</v>
      </c>
      <c r="J50" s="58">
        <v>8.4</v>
      </c>
      <c r="K50" s="58"/>
      <c r="L50" s="58"/>
      <c r="M50" s="58">
        <v>80568485</v>
      </c>
    </row>
    <row r="51" spans="1:13" x14ac:dyDescent="0.3">
      <c r="A51" s="3">
        <v>45415</v>
      </c>
      <c r="B51" s="58"/>
      <c r="C51" s="58"/>
      <c r="D51" s="58"/>
      <c r="E51" s="58"/>
      <c r="F51" s="58"/>
      <c r="G51" s="58"/>
      <c r="H51" s="58"/>
      <c r="I51" s="2" t="s">
        <v>61</v>
      </c>
      <c r="J51" s="58"/>
      <c r="K51" s="58"/>
      <c r="L51" s="58"/>
      <c r="M51" s="58"/>
    </row>
    <row r="52" spans="1:13" x14ac:dyDescent="0.3">
      <c r="A52" s="15">
        <v>45415</v>
      </c>
      <c r="B52" s="60" t="s">
        <v>68</v>
      </c>
      <c r="C52" s="60" t="s">
        <v>129</v>
      </c>
      <c r="D52" s="60">
        <v>5060195902768</v>
      </c>
      <c r="E52" s="60">
        <v>4</v>
      </c>
      <c r="F52" s="60" t="s">
        <v>59</v>
      </c>
      <c r="G52" s="60">
        <v>0.24</v>
      </c>
      <c r="H52" s="60">
        <v>0.95</v>
      </c>
      <c r="I52" s="16">
        <v>2.6</v>
      </c>
      <c r="J52" s="60">
        <v>10.4</v>
      </c>
      <c r="K52" s="60"/>
      <c r="L52" s="60"/>
      <c r="M52" s="60">
        <v>76982938</v>
      </c>
    </row>
    <row r="53" spans="1:13" x14ac:dyDescent="0.3">
      <c r="A53" s="15">
        <v>45415</v>
      </c>
      <c r="B53" s="60"/>
      <c r="C53" s="60"/>
      <c r="D53" s="60"/>
      <c r="E53" s="60"/>
      <c r="F53" s="60"/>
      <c r="G53" s="60"/>
      <c r="H53" s="60"/>
      <c r="I53" s="16" t="s">
        <v>61</v>
      </c>
      <c r="J53" s="60"/>
      <c r="K53" s="60"/>
      <c r="L53" s="60"/>
      <c r="M53" s="60"/>
    </row>
    <row r="54" spans="1:13" x14ac:dyDescent="0.3">
      <c r="A54" s="3">
        <v>45415</v>
      </c>
      <c r="B54" s="58" t="s">
        <v>83</v>
      </c>
      <c r="C54" s="58" t="s">
        <v>130</v>
      </c>
      <c r="D54" s="58">
        <v>5051898591489</v>
      </c>
      <c r="E54" s="58">
        <v>1</v>
      </c>
      <c r="F54" s="58" t="s">
        <v>59</v>
      </c>
      <c r="G54" s="58">
        <v>0.28000000000000003</v>
      </c>
      <c r="H54" s="58">
        <v>0.28000000000000003</v>
      </c>
      <c r="I54" s="2">
        <v>3.5</v>
      </c>
      <c r="J54" s="58">
        <v>3.95</v>
      </c>
      <c r="K54" s="58"/>
      <c r="L54" s="58"/>
      <c r="M54" s="58">
        <v>52631176</v>
      </c>
    </row>
    <row r="55" spans="1:13" x14ac:dyDescent="0.3">
      <c r="A55" s="3">
        <v>45415</v>
      </c>
      <c r="B55" s="58"/>
      <c r="C55" s="58"/>
      <c r="D55" s="58"/>
      <c r="E55" s="58"/>
      <c r="F55" s="58"/>
      <c r="G55" s="58"/>
      <c r="H55" s="58"/>
      <c r="I55" s="2" t="s">
        <v>61</v>
      </c>
      <c r="J55" s="58"/>
      <c r="K55" s="58"/>
      <c r="L55" s="58"/>
      <c r="M55" s="58"/>
    </row>
    <row r="56" spans="1:13" x14ac:dyDescent="0.3">
      <c r="A56" s="3">
        <v>45415</v>
      </c>
      <c r="B56" s="58" t="s">
        <v>83</v>
      </c>
      <c r="C56" s="58" t="s">
        <v>131</v>
      </c>
      <c r="D56" s="58">
        <v>8713108000835</v>
      </c>
      <c r="E56" s="58">
        <v>3</v>
      </c>
      <c r="F56" s="58" t="s">
        <v>59</v>
      </c>
      <c r="G56" s="58">
        <v>0.62</v>
      </c>
      <c r="H56" s="58">
        <v>1.85</v>
      </c>
      <c r="I56" s="2">
        <v>4</v>
      </c>
      <c r="J56" s="58">
        <v>12</v>
      </c>
      <c r="K56" s="58"/>
      <c r="L56" s="58"/>
      <c r="M56" s="58">
        <v>91890304</v>
      </c>
    </row>
    <row r="57" spans="1:13" x14ac:dyDescent="0.3">
      <c r="A57" s="3">
        <v>45415</v>
      </c>
      <c r="B57" s="58"/>
      <c r="C57" s="58"/>
      <c r="D57" s="58"/>
      <c r="E57" s="58"/>
      <c r="F57" s="58"/>
      <c r="G57" s="58"/>
      <c r="H57" s="58"/>
      <c r="I57" s="2" t="s">
        <v>61</v>
      </c>
      <c r="J57" s="58"/>
      <c r="K57" s="58"/>
      <c r="L57" s="58"/>
      <c r="M57" s="58"/>
    </row>
    <row r="58" spans="1:13" x14ac:dyDescent="0.3">
      <c r="A58" s="3">
        <v>45415</v>
      </c>
      <c r="B58" s="58" t="s">
        <v>83</v>
      </c>
      <c r="C58" s="58" t="s">
        <v>132</v>
      </c>
      <c r="D58" s="58">
        <v>5059697688980</v>
      </c>
      <c r="E58" s="58">
        <v>2</v>
      </c>
      <c r="F58" s="58" t="s">
        <v>59</v>
      </c>
      <c r="G58" s="58">
        <v>0.24</v>
      </c>
      <c r="H58" s="58">
        <v>0.48</v>
      </c>
      <c r="I58" s="2">
        <v>2.15</v>
      </c>
      <c r="J58" s="58">
        <v>4.3</v>
      </c>
      <c r="K58" s="58"/>
      <c r="L58" s="58"/>
      <c r="M58" s="58">
        <v>91829990</v>
      </c>
    </row>
    <row r="59" spans="1:13" x14ac:dyDescent="0.3">
      <c r="A59" s="3">
        <v>45415</v>
      </c>
      <c r="B59" s="58"/>
      <c r="C59" s="58"/>
      <c r="D59" s="58"/>
      <c r="E59" s="58"/>
      <c r="F59" s="58"/>
      <c r="G59" s="58"/>
      <c r="H59" s="58"/>
      <c r="I59" s="2" t="s">
        <v>61</v>
      </c>
      <c r="J59" s="58"/>
      <c r="K59" s="58"/>
      <c r="L59" s="58"/>
      <c r="M59" s="58"/>
    </row>
    <row r="60" spans="1:13" x14ac:dyDescent="0.3">
      <c r="A60" s="3">
        <v>45415</v>
      </c>
      <c r="B60" s="58" t="s">
        <v>83</v>
      </c>
      <c r="C60" s="58" t="s">
        <v>133</v>
      </c>
      <c r="D60" s="58">
        <v>5059697265785</v>
      </c>
      <c r="E60" s="58">
        <v>1</v>
      </c>
      <c r="F60" s="58" t="s">
        <v>59</v>
      </c>
      <c r="G60" s="58">
        <v>0.44</v>
      </c>
      <c r="H60" s="58">
        <v>0.44</v>
      </c>
      <c r="I60" s="2">
        <v>3.25</v>
      </c>
      <c r="J60" s="58">
        <v>3.5</v>
      </c>
      <c r="K60" s="58"/>
      <c r="L60" s="58"/>
      <c r="M60" s="58">
        <v>89969313</v>
      </c>
    </row>
    <row r="61" spans="1:13" x14ac:dyDescent="0.3">
      <c r="A61" s="3">
        <v>45415</v>
      </c>
      <c r="B61" s="58"/>
      <c r="C61" s="58"/>
      <c r="D61" s="58"/>
      <c r="E61" s="58"/>
      <c r="F61" s="58"/>
      <c r="G61" s="58"/>
      <c r="H61" s="58"/>
      <c r="I61" s="2" t="s">
        <v>61</v>
      </c>
      <c r="J61" s="58"/>
      <c r="K61" s="58"/>
      <c r="L61" s="58"/>
      <c r="M61" s="58"/>
    </row>
    <row r="62" spans="1:13" x14ac:dyDescent="0.3">
      <c r="A62" s="3">
        <v>45415</v>
      </c>
      <c r="B62" s="58" t="s">
        <v>83</v>
      </c>
      <c r="C62" s="58" t="s">
        <v>134</v>
      </c>
      <c r="D62" s="58">
        <v>5057967620821</v>
      </c>
      <c r="E62" s="58">
        <v>1</v>
      </c>
      <c r="F62" s="58" t="s">
        <v>59</v>
      </c>
      <c r="G62" s="58">
        <v>0.42</v>
      </c>
      <c r="H62" s="58">
        <v>0.42</v>
      </c>
      <c r="I62" s="2">
        <v>3.45</v>
      </c>
      <c r="J62" s="58">
        <v>3.45</v>
      </c>
      <c r="K62" s="58"/>
      <c r="L62" s="58"/>
      <c r="M62" s="58">
        <v>86776839</v>
      </c>
    </row>
    <row r="63" spans="1:13" x14ac:dyDescent="0.3">
      <c r="A63" s="3">
        <v>45415</v>
      </c>
      <c r="B63" s="58"/>
      <c r="C63" s="58"/>
      <c r="D63" s="58"/>
      <c r="E63" s="58"/>
      <c r="F63" s="58"/>
      <c r="G63" s="58"/>
      <c r="H63" s="58"/>
      <c r="I63" s="2" t="s">
        <v>61</v>
      </c>
      <c r="J63" s="58"/>
      <c r="K63" s="58"/>
      <c r="L63" s="58"/>
      <c r="M63" s="58"/>
    </row>
    <row r="64" spans="1:13" x14ac:dyDescent="0.3">
      <c r="A64" s="3">
        <v>45415</v>
      </c>
      <c r="B64" s="58" t="s">
        <v>83</v>
      </c>
      <c r="C64" s="58" t="s">
        <v>135</v>
      </c>
      <c r="D64" s="58">
        <v>3297537</v>
      </c>
      <c r="E64" s="58">
        <v>1</v>
      </c>
      <c r="F64" s="58" t="s">
        <v>59</v>
      </c>
      <c r="G64" s="58">
        <v>0.2</v>
      </c>
      <c r="H64" s="58">
        <v>0.2</v>
      </c>
      <c r="I64" s="2">
        <v>2.85</v>
      </c>
      <c r="J64" s="58">
        <v>2.85</v>
      </c>
      <c r="K64" s="58"/>
      <c r="L64" s="58"/>
      <c r="M64" s="58">
        <v>87228497</v>
      </c>
    </row>
    <row r="65" spans="1:13" x14ac:dyDescent="0.3">
      <c r="A65" s="3">
        <v>45415</v>
      </c>
      <c r="B65" s="58"/>
      <c r="C65" s="58"/>
      <c r="D65" s="58"/>
      <c r="E65" s="58"/>
      <c r="F65" s="58"/>
      <c r="G65" s="58"/>
      <c r="H65" s="58"/>
      <c r="I65" s="2" t="s">
        <v>61</v>
      </c>
      <c r="J65" s="58"/>
      <c r="K65" s="58"/>
      <c r="L65" s="58"/>
      <c r="M65" s="58"/>
    </row>
    <row r="66" spans="1:13" x14ac:dyDescent="0.3">
      <c r="A66" s="3">
        <v>45415</v>
      </c>
      <c r="B66" s="58" t="s">
        <v>83</v>
      </c>
      <c r="C66" s="58" t="s">
        <v>136</v>
      </c>
      <c r="D66" s="58">
        <v>5057008546042</v>
      </c>
      <c r="E66" s="58">
        <v>4</v>
      </c>
      <c r="F66" s="58" t="s">
        <v>59</v>
      </c>
      <c r="G66" s="58">
        <v>0.17</v>
      </c>
      <c r="H66" s="58">
        <v>0.68</v>
      </c>
      <c r="I66" s="2">
        <v>3.75</v>
      </c>
      <c r="J66" s="58">
        <v>15.8</v>
      </c>
      <c r="K66" s="58"/>
      <c r="L66" s="58"/>
      <c r="M66" s="58">
        <v>75120924</v>
      </c>
    </row>
    <row r="67" spans="1:13" x14ac:dyDescent="0.3">
      <c r="A67" s="3">
        <v>45415</v>
      </c>
      <c r="B67" s="58"/>
      <c r="C67" s="58"/>
      <c r="D67" s="58"/>
      <c r="E67" s="58"/>
      <c r="F67" s="58"/>
      <c r="G67" s="58"/>
      <c r="H67" s="58"/>
      <c r="I67" s="2" t="s">
        <v>61</v>
      </c>
      <c r="J67" s="58"/>
      <c r="K67" s="58"/>
      <c r="L67" s="58"/>
      <c r="M67" s="58"/>
    </row>
    <row r="68" spans="1:13" x14ac:dyDescent="0.3">
      <c r="A68" s="3">
        <v>45415</v>
      </c>
      <c r="B68" s="58" t="s">
        <v>83</v>
      </c>
      <c r="C68" s="58" t="s">
        <v>137</v>
      </c>
      <c r="D68" s="58">
        <v>5057753859527</v>
      </c>
      <c r="E68" s="58">
        <v>1</v>
      </c>
      <c r="F68" s="58" t="s">
        <v>59</v>
      </c>
      <c r="G68" s="58">
        <v>0.37</v>
      </c>
      <c r="H68" s="58">
        <v>0.37</v>
      </c>
      <c r="I68" s="2">
        <v>3.15</v>
      </c>
      <c r="J68" s="58">
        <v>3</v>
      </c>
      <c r="K68" s="58"/>
      <c r="L68" s="58"/>
      <c r="M68" s="58">
        <v>86046333</v>
      </c>
    </row>
    <row r="69" spans="1:13" x14ac:dyDescent="0.3">
      <c r="A69" s="3">
        <v>45415</v>
      </c>
      <c r="B69" s="58"/>
      <c r="C69" s="58"/>
      <c r="D69" s="58"/>
      <c r="E69" s="58"/>
      <c r="F69" s="58"/>
      <c r="G69" s="58"/>
      <c r="H69" s="58"/>
      <c r="I69" s="2" t="s">
        <v>61</v>
      </c>
      <c r="J69" s="58"/>
      <c r="K69" s="58"/>
      <c r="L69" s="58"/>
      <c r="M69" s="58"/>
    </row>
    <row r="70" spans="1:13" x14ac:dyDescent="0.3">
      <c r="A70" s="3">
        <v>45415</v>
      </c>
      <c r="B70" s="58" t="s">
        <v>83</v>
      </c>
      <c r="C70" s="58" t="s">
        <v>138</v>
      </c>
      <c r="D70" s="58">
        <v>5025840005294</v>
      </c>
      <c r="E70" s="58">
        <v>1</v>
      </c>
      <c r="F70" s="58" t="s">
        <v>59</v>
      </c>
      <c r="G70" s="58">
        <v>0.21</v>
      </c>
      <c r="H70" s="58">
        <v>0.21</v>
      </c>
      <c r="I70" s="2">
        <v>1.1000000000000001</v>
      </c>
      <c r="J70" s="58">
        <v>1.1000000000000001</v>
      </c>
      <c r="K70" s="58"/>
      <c r="L70" s="58"/>
      <c r="M70" s="58">
        <v>91179139</v>
      </c>
    </row>
    <row r="71" spans="1:13" x14ac:dyDescent="0.3">
      <c r="A71" s="3">
        <v>45415</v>
      </c>
      <c r="B71" s="58"/>
      <c r="C71" s="58"/>
      <c r="D71" s="58"/>
      <c r="E71" s="58"/>
      <c r="F71" s="58"/>
      <c r="G71" s="58"/>
      <c r="H71" s="58"/>
      <c r="I71" s="2" t="s">
        <v>61</v>
      </c>
      <c r="J71" s="58"/>
      <c r="K71" s="58"/>
      <c r="L71" s="58"/>
      <c r="M71" s="58"/>
    </row>
    <row r="72" spans="1:13" x14ac:dyDescent="0.3">
      <c r="A72" s="3">
        <v>45415</v>
      </c>
      <c r="B72" s="58" t="s">
        <v>83</v>
      </c>
      <c r="C72" s="58" t="s">
        <v>139</v>
      </c>
      <c r="D72" s="58">
        <v>3035498</v>
      </c>
      <c r="E72" s="58">
        <v>1</v>
      </c>
      <c r="F72" s="58" t="s">
        <v>59</v>
      </c>
      <c r="G72" s="58">
        <v>0.2</v>
      </c>
      <c r="H72" s="58">
        <v>0.2</v>
      </c>
      <c r="I72" s="2">
        <v>2.6</v>
      </c>
      <c r="J72" s="58">
        <v>2.6</v>
      </c>
      <c r="K72" s="58"/>
      <c r="L72" s="58"/>
      <c r="M72" s="58">
        <v>55183885</v>
      </c>
    </row>
    <row r="73" spans="1:13" x14ac:dyDescent="0.3">
      <c r="A73" s="3">
        <v>45415</v>
      </c>
      <c r="B73" s="58"/>
      <c r="C73" s="58"/>
      <c r="D73" s="58"/>
      <c r="E73" s="58"/>
      <c r="F73" s="58"/>
      <c r="G73" s="58"/>
      <c r="H73" s="58"/>
      <c r="I73" s="2" t="s">
        <v>61</v>
      </c>
      <c r="J73" s="58"/>
      <c r="K73" s="58"/>
      <c r="L73" s="58"/>
      <c r="M73" s="58"/>
    </row>
    <row r="74" spans="1:13" x14ac:dyDescent="0.3">
      <c r="A74" s="3">
        <v>45415</v>
      </c>
      <c r="B74" s="58" t="s">
        <v>68</v>
      </c>
      <c r="C74" s="58" t="s">
        <v>140</v>
      </c>
      <c r="D74" s="58">
        <v>5010044005577</v>
      </c>
      <c r="E74" s="58">
        <v>1</v>
      </c>
      <c r="F74" s="58" t="s">
        <v>59</v>
      </c>
      <c r="G74" s="58">
        <v>0.3</v>
      </c>
      <c r="H74" s="58">
        <v>0.3</v>
      </c>
      <c r="I74" s="2">
        <v>1.85</v>
      </c>
      <c r="J74" s="58">
        <v>1.85</v>
      </c>
      <c r="K74" s="58"/>
      <c r="L74" s="58"/>
      <c r="M74" s="58">
        <v>78775835</v>
      </c>
    </row>
    <row r="75" spans="1:13" x14ac:dyDescent="0.3">
      <c r="A75" s="3">
        <v>45415</v>
      </c>
      <c r="B75" s="58"/>
      <c r="C75" s="58"/>
      <c r="D75" s="58"/>
      <c r="E75" s="58"/>
      <c r="F75" s="58"/>
      <c r="G75" s="58"/>
      <c r="H75" s="58"/>
      <c r="I75" s="2" t="s">
        <v>61</v>
      </c>
      <c r="J75" s="58"/>
      <c r="K75" s="58"/>
      <c r="L75" s="58"/>
      <c r="M75" s="58"/>
    </row>
    <row r="76" spans="1:13" x14ac:dyDescent="0.3">
      <c r="A76" s="3">
        <v>45415</v>
      </c>
      <c r="B76" s="58" t="s">
        <v>68</v>
      </c>
      <c r="C76" s="58" t="s">
        <v>77</v>
      </c>
      <c r="D76" s="58">
        <v>5057753912444</v>
      </c>
      <c r="E76" s="58">
        <v>1</v>
      </c>
      <c r="F76" s="58" t="s">
        <v>59</v>
      </c>
      <c r="G76" s="58">
        <v>0.22</v>
      </c>
      <c r="H76" s="58">
        <v>0.22</v>
      </c>
      <c r="I76" s="2">
        <v>0.9</v>
      </c>
      <c r="J76" s="58">
        <v>0.9</v>
      </c>
      <c r="K76" s="58"/>
      <c r="L76" s="58"/>
      <c r="M76" s="58">
        <v>87542625</v>
      </c>
    </row>
    <row r="77" spans="1:13" x14ac:dyDescent="0.3">
      <c r="A77" s="3">
        <v>45415</v>
      </c>
      <c r="B77" s="58"/>
      <c r="C77" s="58"/>
      <c r="D77" s="58"/>
      <c r="E77" s="58"/>
      <c r="F77" s="58"/>
      <c r="G77" s="58"/>
      <c r="H77" s="58"/>
      <c r="I77" s="2" t="s">
        <v>61</v>
      </c>
      <c r="J77" s="58"/>
      <c r="K77" s="58"/>
      <c r="L77" s="58"/>
      <c r="M77" s="58"/>
    </row>
    <row r="78" spans="1:13" x14ac:dyDescent="0.3">
      <c r="A78" s="3">
        <v>45415</v>
      </c>
      <c r="B78" s="58" t="s">
        <v>68</v>
      </c>
      <c r="C78" s="58" t="s">
        <v>141</v>
      </c>
      <c r="D78" s="58">
        <v>5000358240160</v>
      </c>
      <c r="E78" s="58">
        <v>18</v>
      </c>
      <c r="F78" s="58" t="s">
        <v>59</v>
      </c>
      <c r="G78" s="58">
        <v>0.27</v>
      </c>
      <c r="H78" s="58">
        <v>4.84</v>
      </c>
      <c r="I78" s="2">
        <v>1.6</v>
      </c>
      <c r="J78" s="58">
        <v>28.8</v>
      </c>
      <c r="K78" s="58"/>
      <c r="L78" s="58"/>
      <c r="M78" s="58">
        <v>50750913</v>
      </c>
    </row>
    <row r="79" spans="1:13" x14ac:dyDescent="0.3">
      <c r="A79" s="3">
        <v>45415</v>
      </c>
      <c r="B79" s="58"/>
      <c r="C79" s="58"/>
      <c r="D79" s="58"/>
      <c r="E79" s="58"/>
      <c r="F79" s="58"/>
      <c r="G79" s="58"/>
      <c r="H79" s="58"/>
      <c r="I79" s="2" t="s">
        <v>61</v>
      </c>
      <c r="J79" s="58"/>
      <c r="K79" s="58"/>
      <c r="L79" s="58"/>
      <c r="M79" s="58"/>
    </row>
    <row r="80" spans="1:13" x14ac:dyDescent="0.3">
      <c r="A80" s="3">
        <v>45415</v>
      </c>
      <c r="B80" s="58" t="s">
        <v>68</v>
      </c>
      <c r="C80" s="58" t="s">
        <v>80</v>
      </c>
      <c r="D80" s="58">
        <v>3048979</v>
      </c>
      <c r="E80" s="58">
        <v>1</v>
      </c>
      <c r="F80" s="58" t="s">
        <v>59</v>
      </c>
      <c r="G80" s="58">
        <v>0.09</v>
      </c>
      <c r="H80" s="58">
        <v>0.09</v>
      </c>
      <c r="I80" s="2">
        <v>1.1000000000000001</v>
      </c>
      <c r="J80" s="58">
        <v>1.1000000000000001</v>
      </c>
      <c r="K80" s="58"/>
      <c r="L80" s="58"/>
      <c r="M80" s="58">
        <v>52412171</v>
      </c>
    </row>
    <row r="81" spans="1:13" x14ac:dyDescent="0.3">
      <c r="A81" s="3">
        <v>45415</v>
      </c>
      <c r="B81" s="58"/>
      <c r="C81" s="58"/>
      <c r="D81" s="58"/>
      <c r="E81" s="58"/>
      <c r="F81" s="58"/>
      <c r="G81" s="58"/>
      <c r="H81" s="58"/>
      <c r="I81" s="2" t="s">
        <v>61</v>
      </c>
      <c r="J81" s="58"/>
      <c r="K81" s="58"/>
      <c r="L81" s="58"/>
      <c r="M81" s="58"/>
    </row>
    <row r="82" spans="1:13" x14ac:dyDescent="0.3">
      <c r="A82" s="3">
        <v>45415</v>
      </c>
      <c r="B82" s="58" t="s">
        <v>68</v>
      </c>
      <c r="C82" s="58" t="s">
        <v>142</v>
      </c>
      <c r="D82" s="58">
        <v>5059697743702</v>
      </c>
      <c r="E82" s="58">
        <v>1</v>
      </c>
      <c r="F82" s="58" t="s">
        <v>59</v>
      </c>
      <c r="G82" s="58">
        <v>0.27</v>
      </c>
      <c r="H82" s="58">
        <v>0.27</v>
      </c>
      <c r="I82" s="2">
        <v>1.95</v>
      </c>
      <c r="J82" s="58">
        <v>1.95</v>
      </c>
      <c r="K82" s="58"/>
      <c r="L82" s="58"/>
      <c r="M82" s="58">
        <v>91782283</v>
      </c>
    </row>
    <row r="83" spans="1:13" x14ac:dyDescent="0.3">
      <c r="A83" s="3">
        <v>45415</v>
      </c>
      <c r="B83" s="58"/>
      <c r="C83" s="58"/>
      <c r="D83" s="58"/>
      <c r="E83" s="58"/>
      <c r="F83" s="58"/>
      <c r="G83" s="58"/>
      <c r="H83" s="58"/>
      <c r="I83" s="2" t="s">
        <v>61</v>
      </c>
      <c r="J83" s="58"/>
      <c r="K83" s="58"/>
      <c r="L83" s="58"/>
      <c r="M83" s="58"/>
    </row>
    <row r="84" spans="1:13" x14ac:dyDescent="0.3">
      <c r="A84" s="3">
        <v>45415</v>
      </c>
      <c r="B84" s="58" t="s">
        <v>68</v>
      </c>
      <c r="C84" s="58" t="s">
        <v>76</v>
      </c>
      <c r="D84" s="58">
        <v>3063330</v>
      </c>
      <c r="E84" s="58">
        <v>11</v>
      </c>
      <c r="F84" s="58" t="s">
        <v>59</v>
      </c>
      <c r="G84" s="58">
        <v>0.08</v>
      </c>
      <c r="H84" s="58">
        <v>0.88</v>
      </c>
      <c r="I84" s="2">
        <v>1.1000000000000001</v>
      </c>
      <c r="J84" s="58">
        <v>12.1</v>
      </c>
      <c r="K84" s="58"/>
      <c r="L84" s="58"/>
      <c r="M84" s="58">
        <v>67880462</v>
      </c>
    </row>
    <row r="85" spans="1:13" x14ac:dyDescent="0.3">
      <c r="A85" s="3">
        <v>45415</v>
      </c>
      <c r="B85" s="58"/>
      <c r="C85" s="58"/>
      <c r="D85" s="58"/>
      <c r="E85" s="58"/>
      <c r="F85" s="58"/>
      <c r="G85" s="58"/>
      <c r="H85" s="58"/>
      <c r="I85" s="2" t="s">
        <v>61</v>
      </c>
      <c r="J85" s="58"/>
      <c r="K85" s="58"/>
      <c r="L85" s="58"/>
      <c r="M85" s="58"/>
    </row>
    <row r="86" spans="1:13" x14ac:dyDescent="0.3">
      <c r="A86" s="3">
        <v>45415</v>
      </c>
      <c r="B86" s="58" t="s">
        <v>68</v>
      </c>
      <c r="C86" s="58" t="s">
        <v>143</v>
      </c>
      <c r="D86" s="58">
        <v>5057967395088</v>
      </c>
      <c r="E86" s="58">
        <v>1</v>
      </c>
      <c r="F86" s="58" t="s">
        <v>59</v>
      </c>
      <c r="G86" s="58">
        <v>0.46</v>
      </c>
      <c r="H86" s="58">
        <v>0.46</v>
      </c>
      <c r="I86" s="2">
        <v>1.7</v>
      </c>
      <c r="J86" s="58">
        <v>1.95</v>
      </c>
      <c r="K86" s="58"/>
      <c r="L86" s="58"/>
      <c r="M86" s="58">
        <v>86583952</v>
      </c>
    </row>
    <row r="87" spans="1:13" x14ac:dyDescent="0.3">
      <c r="A87" s="3">
        <v>45415</v>
      </c>
      <c r="B87" s="58"/>
      <c r="C87" s="58"/>
      <c r="D87" s="58"/>
      <c r="E87" s="58"/>
      <c r="F87" s="58"/>
      <c r="G87" s="58"/>
      <c r="H87" s="58"/>
      <c r="I87" s="2" t="s">
        <v>61</v>
      </c>
      <c r="J87" s="58"/>
      <c r="K87" s="58"/>
      <c r="L87" s="58"/>
      <c r="M87" s="58"/>
    </row>
    <row r="88" spans="1:13" x14ac:dyDescent="0.3">
      <c r="A88" s="3">
        <v>45415</v>
      </c>
      <c r="B88" s="58" t="s">
        <v>68</v>
      </c>
      <c r="C88" s="58" t="s">
        <v>75</v>
      </c>
      <c r="D88" s="58">
        <v>3277621</v>
      </c>
      <c r="E88" s="58">
        <v>5</v>
      </c>
      <c r="F88" s="58" t="s">
        <v>59</v>
      </c>
      <c r="G88" s="58">
        <v>0.08</v>
      </c>
      <c r="H88" s="58">
        <v>0.39</v>
      </c>
      <c r="I88" s="2">
        <v>1.2</v>
      </c>
      <c r="J88" s="58">
        <v>6</v>
      </c>
      <c r="K88" s="58"/>
      <c r="L88" s="58"/>
      <c r="M88" s="58">
        <v>83688234</v>
      </c>
    </row>
    <row r="89" spans="1:13" x14ac:dyDescent="0.3">
      <c r="A89" s="3">
        <v>45415</v>
      </c>
      <c r="B89" s="58"/>
      <c r="C89" s="58"/>
      <c r="D89" s="58"/>
      <c r="E89" s="58"/>
      <c r="F89" s="58"/>
      <c r="G89" s="58"/>
      <c r="H89" s="58"/>
      <c r="I89" s="2" t="s">
        <v>61</v>
      </c>
      <c r="J89" s="58"/>
      <c r="K89" s="58"/>
      <c r="L89" s="58"/>
      <c r="M89" s="58"/>
    </row>
    <row r="90" spans="1:13" x14ac:dyDescent="0.3">
      <c r="A90" s="3">
        <v>45415</v>
      </c>
      <c r="B90" s="58" t="s">
        <v>68</v>
      </c>
      <c r="C90" s="58" t="s">
        <v>144</v>
      </c>
      <c r="D90" s="58">
        <v>5010044000275</v>
      </c>
      <c r="E90" s="58">
        <v>1</v>
      </c>
      <c r="F90" s="58" t="s">
        <v>59</v>
      </c>
      <c r="G90" s="58">
        <v>0.41</v>
      </c>
      <c r="H90" s="58">
        <v>0.41</v>
      </c>
      <c r="I90" s="2">
        <v>1.1000000000000001</v>
      </c>
      <c r="J90" s="58">
        <v>1.1000000000000001</v>
      </c>
      <c r="K90" s="58"/>
      <c r="L90" s="58"/>
      <c r="M90" s="58">
        <v>50688895</v>
      </c>
    </row>
    <row r="91" spans="1:13" x14ac:dyDescent="0.3">
      <c r="A91" s="3">
        <v>45415</v>
      </c>
      <c r="B91" s="58"/>
      <c r="C91" s="58"/>
      <c r="D91" s="58"/>
      <c r="E91" s="58"/>
      <c r="F91" s="58"/>
      <c r="G91" s="58"/>
      <c r="H91" s="58"/>
      <c r="I91" s="2" t="s">
        <v>61</v>
      </c>
      <c r="J91" s="58"/>
      <c r="K91" s="58"/>
      <c r="L91" s="58"/>
      <c r="M91" s="58"/>
    </row>
    <row r="92" spans="1:13" x14ac:dyDescent="0.3">
      <c r="A92" s="3">
        <v>45415</v>
      </c>
      <c r="B92" s="58" t="s">
        <v>68</v>
      </c>
      <c r="C92" s="58" t="s">
        <v>72</v>
      </c>
      <c r="D92" s="58">
        <v>3269275</v>
      </c>
      <c r="E92" s="58">
        <v>3</v>
      </c>
      <c r="F92" s="58" t="s">
        <v>59</v>
      </c>
      <c r="G92" s="58">
        <v>7.0000000000000007E-2</v>
      </c>
      <c r="H92" s="58">
        <v>0.21</v>
      </c>
      <c r="I92" s="2">
        <v>1.1000000000000001</v>
      </c>
      <c r="J92" s="58">
        <v>3.3</v>
      </c>
      <c r="K92" s="58"/>
      <c r="L92" s="58"/>
      <c r="M92" s="58">
        <v>81301454</v>
      </c>
    </row>
    <row r="93" spans="1:13" x14ac:dyDescent="0.3">
      <c r="A93" s="3">
        <v>45415</v>
      </c>
      <c r="B93" s="58"/>
      <c r="C93" s="58"/>
      <c r="D93" s="58"/>
      <c r="E93" s="58"/>
      <c r="F93" s="58"/>
      <c r="G93" s="58"/>
      <c r="H93" s="58"/>
      <c r="I93" s="2" t="s">
        <v>61</v>
      </c>
      <c r="J93" s="58"/>
      <c r="K93" s="58"/>
      <c r="L93" s="58"/>
      <c r="M93" s="58"/>
    </row>
    <row r="94" spans="1:13" x14ac:dyDescent="0.3">
      <c r="A94" s="3">
        <v>45415</v>
      </c>
      <c r="B94" s="58" t="s">
        <v>68</v>
      </c>
      <c r="C94" s="58" t="s">
        <v>145</v>
      </c>
      <c r="D94" s="58">
        <v>5059512103650</v>
      </c>
      <c r="E94" s="58">
        <v>1</v>
      </c>
      <c r="F94" s="58" t="s">
        <v>59</v>
      </c>
      <c r="G94" s="58">
        <v>0.14000000000000001</v>
      </c>
      <c r="H94" s="58">
        <v>0.15</v>
      </c>
      <c r="I94" s="2">
        <v>1.1000000000000001</v>
      </c>
      <c r="J94" s="58">
        <v>1.1000000000000001</v>
      </c>
      <c r="K94" s="58"/>
      <c r="L94" s="58"/>
      <c r="M94" s="58">
        <v>88303971</v>
      </c>
    </row>
    <row r="95" spans="1:13" x14ac:dyDescent="0.3">
      <c r="A95" s="3">
        <v>45415</v>
      </c>
      <c r="B95" s="58"/>
      <c r="C95" s="58"/>
      <c r="D95" s="58"/>
      <c r="E95" s="58"/>
      <c r="F95" s="58"/>
      <c r="G95" s="58"/>
      <c r="H95" s="58"/>
      <c r="I95" s="2" t="s">
        <v>61</v>
      </c>
      <c r="J95" s="58"/>
      <c r="K95" s="58"/>
      <c r="L95" s="58"/>
      <c r="M95" s="58"/>
    </row>
    <row r="96" spans="1:13" x14ac:dyDescent="0.3">
      <c r="A96" s="3">
        <v>45415</v>
      </c>
      <c r="B96" s="58" t="s">
        <v>68</v>
      </c>
      <c r="C96" s="58" t="s">
        <v>146</v>
      </c>
      <c r="D96" s="58">
        <v>3012369</v>
      </c>
      <c r="E96" s="58">
        <v>3</v>
      </c>
      <c r="F96" s="58" t="s">
        <v>59</v>
      </c>
      <c r="G96" s="58">
        <v>0.37</v>
      </c>
      <c r="H96" s="58">
        <v>1.1200000000000001</v>
      </c>
      <c r="I96" s="2">
        <v>0.9</v>
      </c>
      <c r="J96" s="58">
        <v>2.7</v>
      </c>
      <c r="K96" s="58"/>
      <c r="L96" s="58"/>
      <c r="M96" s="58">
        <v>51345211</v>
      </c>
    </row>
    <row r="97" spans="1:13" x14ac:dyDescent="0.3">
      <c r="A97" s="3">
        <v>45415</v>
      </c>
      <c r="B97" s="58"/>
      <c r="C97" s="58"/>
      <c r="D97" s="58"/>
      <c r="E97" s="58"/>
      <c r="F97" s="58"/>
      <c r="G97" s="58"/>
      <c r="H97" s="58"/>
      <c r="I97" s="2" t="s">
        <v>61</v>
      </c>
      <c r="J97" s="58"/>
      <c r="K97" s="58"/>
      <c r="L97" s="58"/>
      <c r="M97" s="58"/>
    </row>
    <row r="98" spans="1:13" x14ac:dyDescent="0.3">
      <c r="A98" s="3">
        <v>45415</v>
      </c>
      <c r="B98" s="58" t="s">
        <v>57</v>
      </c>
      <c r="C98" s="58" t="s">
        <v>147</v>
      </c>
      <c r="D98" s="58">
        <v>7290104507045</v>
      </c>
      <c r="E98" s="58">
        <v>6</v>
      </c>
      <c r="F98" s="58" t="s">
        <v>59</v>
      </c>
      <c r="G98" s="58">
        <v>0.22</v>
      </c>
      <c r="H98" s="58">
        <v>1.33</v>
      </c>
      <c r="I98" s="2">
        <v>2.7</v>
      </c>
      <c r="J98" s="58">
        <v>16.2</v>
      </c>
      <c r="K98" s="58"/>
      <c r="L98" s="58"/>
      <c r="M98" s="58">
        <v>76422237</v>
      </c>
    </row>
    <row r="99" spans="1:13" x14ac:dyDescent="0.3">
      <c r="A99" s="3">
        <v>45415</v>
      </c>
      <c r="B99" s="58"/>
      <c r="C99" s="58"/>
      <c r="D99" s="58"/>
      <c r="E99" s="58"/>
      <c r="F99" s="58"/>
      <c r="G99" s="58"/>
      <c r="H99" s="58"/>
      <c r="I99" s="2" t="s">
        <v>61</v>
      </c>
      <c r="J99" s="58"/>
      <c r="K99" s="58"/>
      <c r="L99" s="58"/>
      <c r="M99" s="58"/>
    </row>
    <row r="100" spans="1:13" x14ac:dyDescent="0.3">
      <c r="A100" s="3">
        <v>45415</v>
      </c>
      <c r="B100" s="58" t="s">
        <v>57</v>
      </c>
      <c r="C100" s="58" t="s">
        <v>148</v>
      </c>
      <c r="D100" s="58">
        <v>3041352</v>
      </c>
      <c r="E100" s="58">
        <v>2</v>
      </c>
      <c r="F100" s="58" t="s">
        <v>59</v>
      </c>
      <c r="G100" s="58">
        <v>0.83</v>
      </c>
      <c r="H100" s="58">
        <v>1.66</v>
      </c>
      <c r="I100" s="2">
        <v>1.1000000000000001</v>
      </c>
      <c r="J100" s="58">
        <v>2.2000000000000002</v>
      </c>
      <c r="K100" s="58"/>
      <c r="L100" s="58"/>
      <c r="M100" s="58">
        <v>57433967</v>
      </c>
    </row>
    <row r="101" spans="1:13" x14ac:dyDescent="0.3">
      <c r="A101" s="3">
        <v>45415</v>
      </c>
      <c r="B101" s="58"/>
      <c r="C101" s="58"/>
      <c r="D101" s="58"/>
      <c r="E101" s="58"/>
      <c r="F101" s="58"/>
      <c r="G101" s="58"/>
      <c r="H101" s="58"/>
      <c r="I101" s="2" t="s">
        <v>61</v>
      </c>
      <c r="J101" s="58"/>
      <c r="K101" s="58"/>
      <c r="L101" s="58"/>
      <c r="M101" s="58"/>
    </row>
    <row r="102" spans="1:13" x14ac:dyDescent="0.3">
      <c r="A102" s="3">
        <v>45415</v>
      </c>
      <c r="B102" s="58" t="s">
        <v>57</v>
      </c>
      <c r="C102" s="58" t="s">
        <v>111</v>
      </c>
      <c r="D102" s="58">
        <v>3315262</v>
      </c>
      <c r="E102" s="58">
        <v>1</v>
      </c>
      <c r="F102" s="58" t="s">
        <v>59</v>
      </c>
      <c r="G102" s="58">
        <v>0.45</v>
      </c>
      <c r="H102" s="58">
        <v>0.45</v>
      </c>
      <c r="I102" s="2">
        <v>3.95</v>
      </c>
      <c r="J102" s="58">
        <v>3.95</v>
      </c>
      <c r="K102" s="58"/>
      <c r="L102" s="58"/>
      <c r="M102" s="58">
        <v>89634001</v>
      </c>
    </row>
    <row r="103" spans="1:13" x14ac:dyDescent="0.3">
      <c r="A103" s="3">
        <v>45415</v>
      </c>
      <c r="B103" s="58"/>
      <c r="C103" s="58"/>
      <c r="D103" s="58"/>
      <c r="E103" s="58"/>
      <c r="F103" s="58"/>
      <c r="G103" s="58"/>
      <c r="H103" s="58"/>
      <c r="I103" s="2" t="s">
        <v>61</v>
      </c>
      <c r="J103" s="58"/>
      <c r="K103" s="58"/>
      <c r="L103" s="58"/>
      <c r="M103" s="58"/>
    </row>
    <row r="104" spans="1:13" x14ac:dyDescent="0.3">
      <c r="A104" s="3">
        <v>45415</v>
      </c>
      <c r="B104" s="58" t="s">
        <v>57</v>
      </c>
      <c r="C104" s="58" t="s">
        <v>149</v>
      </c>
      <c r="D104" s="58">
        <v>5060735732879</v>
      </c>
      <c r="E104" s="58">
        <v>4</v>
      </c>
      <c r="F104" s="58" t="s">
        <v>59</v>
      </c>
      <c r="G104" s="58">
        <v>0.09</v>
      </c>
      <c r="H104" s="58">
        <v>0.38</v>
      </c>
      <c r="I104" s="2">
        <v>1.45</v>
      </c>
      <c r="J104" s="58">
        <v>5.8</v>
      </c>
      <c r="K104" s="58"/>
      <c r="L104" s="58"/>
      <c r="M104" s="58">
        <v>92128245</v>
      </c>
    </row>
    <row r="105" spans="1:13" x14ac:dyDescent="0.3">
      <c r="A105" s="3">
        <v>45415</v>
      </c>
      <c r="B105" s="58"/>
      <c r="C105" s="58"/>
      <c r="D105" s="58"/>
      <c r="E105" s="58"/>
      <c r="F105" s="58"/>
      <c r="G105" s="58"/>
      <c r="H105" s="58"/>
      <c r="I105" s="2" t="s">
        <v>61</v>
      </c>
      <c r="J105" s="58"/>
      <c r="K105" s="58"/>
      <c r="L105" s="58"/>
      <c r="M105" s="58"/>
    </row>
    <row r="106" spans="1:13" x14ac:dyDescent="0.3">
      <c r="A106" s="3">
        <v>45415</v>
      </c>
      <c r="B106" s="58" t="s">
        <v>57</v>
      </c>
      <c r="C106" s="58" t="s">
        <v>108</v>
      </c>
      <c r="D106" s="58">
        <v>10006962</v>
      </c>
      <c r="E106" s="58">
        <v>5</v>
      </c>
      <c r="F106" s="58" t="s">
        <v>59</v>
      </c>
      <c r="G106" s="58">
        <v>0.26</v>
      </c>
      <c r="H106" s="58">
        <v>1.29</v>
      </c>
      <c r="I106" s="2">
        <v>0.9</v>
      </c>
      <c r="J106" s="58">
        <v>4.5</v>
      </c>
      <c r="K106" s="58"/>
      <c r="L106" s="58"/>
      <c r="M106" s="58">
        <v>66652291</v>
      </c>
    </row>
    <row r="107" spans="1:13" x14ac:dyDescent="0.3">
      <c r="A107" s="3">
        <v>45415</v>
      </c>
      <c r="B107" s="58"/>
      <c r="C107" s="58"/>
      <c r="D107" s="58"/>
      <c r="E107" s="58"/>
      <c r="F107" s="58"/>
      <c r="G107" s="58"/>
      <c r="H107" s="58"/>
      <c r="I107" s="2" t="s">
        <v>61</v>
      </c>
      <c r="J107" s="58"/>
      <c r="K107" s="58"/>
      <c r="L107" s="58"/>
      <c r="M107" s="58"/>
    </row>
    <row r="108" spans="1:13" x14ac:dyDescent="0.3">
      <c r="A108" s="3">
        <v>45415</v>
      </c>
      <c r="B108" s="58" t="s">
        <v>57</v>
      </c>
      <c r="C108" s="58" t="s">
        <v>150</v>
      </c>
      <c r="D108" s="58">
        <v>3329979</v>
      </c>
      <c r="E108" s="58">
        <v>3</v>
      </c>
      <c r="F108" s="58" t="s">
        <v>59</v>
      </c>
      <c r="G108" s="58">
        <v>0.25</v>
      </c>
      <c r="H108" s="58">
        <v>0.74</v>
      </c>
      <c r="I108" s="2">
        <v>2.9</v>
      </c>
      <c r="J108" s="58">
        <v>8.6999999999999993</v>
      </c>
      <c r="K108" s="58"/>
      <c r="L108" s="58"/>
      <c r="M108" s="58">
        <v>87890932</v>
      </c>
    </row>
    <row r="109" spans="1:13" x14ac:dyDescent="0.3">
      <c r="A109" s="3">
        <v>45415</v>
      </c>
      <c r="B109" s="58"/>
      <c r="C109" s="58"/>
      <c r="D109" s="58"/>
      <c r="E109" s="58"/>
      <c r="F109" s="58"/>
      <c r="G109" s="58"/>
      <c r="H109" s="58"/>
      <c r="I109" s="2" t="s">
        <v>61</v>
      </c>
      <c r="J109" s="58"/>
      <c r="K109" s="58"/>
      <c r="L109" s="58"/>
      <c r="M109" s="58"/>
    </row>
    <row r="110" spans="1:13" x14ac:dyDescent="0.3">
      <c r="A110" s="3">
        <v>45415</v>
      </c>
      <c r="B110" s="58" t="s">
        <v>57</v>
      </c>
      <c r="C110" s="58" t="s">
        <v>151</v>
      </c>
      <c r="D110" s="58">
        <v>3336922</v>
      </c>
      <c r="E110" s="58">
        <v>1</v>
      </c>
      <c r="F110" s="58" t="s">
        <v>59</v>
      </c>
      <c r="G110" s="58">
        <v>0.25</v>
      </c>
      <c r="H110" s="58">
        <v>0.25</v>
      </c>
      <c r="I110" s="2">
        <v>0.85</v>
      </c>
      <c r="J110" s="58">
        <v>0.85</v>
      </c>
      <c r="K110" s="58"/>
      <c r="L110" s="58"/>
      <c r="M110" s="58">
        <v>88304852</v>
      </c>
    </row>
    <row r="111" spans="1:13" x14ac:dyDescent="0.3">
      <c r="A111" s="3">
        <v>45415</v>
      </c>
      <c r="B111" s="58"/>
      <c r="C111" s="58"/>
      <c r="D111" s="58"/>
      <c r="E111" s="58"/>
      <c r="F111" s="58"/>
      <c r="G111" s="58"/>
      <c r="H111" s="58"/>
      <c r="I111" s="2" t="s">
        <v>61</v>
      </c>
      <c r="J111" s="58"/>
      <c r="K111" s="58"/>
      <c r="L111" s="58"/>
      <c r="M111" s="58"/>
    </row>
    <row r="112" spans="1:13" x14ac:dyDescent="0.3">
      <c r="A112" s="3">
        <v>45415</v>
      </c>
      <c r="B112" s="58" t="s">
        <v>81</v>
      </c>
      <c r="C112" s="58" t="s">
        <v>152</v>
      </c>
      <c r="D112" s="58">
        <v>5057753895266</v>
      </c>
      <c r="E112" s="58">
        <v>4</v>
      </c>
      <c r="F112" s="58" t="s">
        <v>59</v>
      </c>
      <c r="G112" s="58">
        <v>0.31</v>
      </c>
      <c r="H112" s="58">
        <v>1.24</v>
      </c>
      <c r="I112" s="2">
        <v>3</v>
      </c>
      <c r="J112" s="58">
        <v>12</v>
      </c>
      <c r="K112" s="58"/>
      <c r="L112" s="58"/>
      <c r="M112" s="58">
        <v>87741902</v>
      </c>
    </row>
    <row r="113" spans="1:13" x14ac:dyDescent="0.3">
      <c r="A113" s="3">
        <v>45415</v>
      </c>
      <c r="B113" s="58"/>
      <c r="C113" s="58"/>
      <c r="D113" s="58"/>
      <c r="E113" s="58"/>
      <c r="F113" s="58"/>
      <c r="G113" s="58"/>
      <c r="H113" s="58"/>
      <c r="I113" s="2" t="s">
        <v>61</v>
      </c>
      <c r="J113" s="58"/>
      <c r="K113" s="58"/>
      <c r="L113" s="58"/>
      <c r="M113" s="58"/>
    </row>
    <row r="114" spans="1:13" x14ac:dyDescent="0.3">
      <c r="A114" s="3">
        <v>45415</v>
      </c>
      <c r="B114" s="58" t="s">
        <v>81</v>
      </c>
      <c r="C114" s="58" t="s">
        <v>153</v>
      </c>
      <c r="D114" s="58">
        <v>5057008191921</v>
      </c>
      <c r="E114" s="58">
        <v>1</v>
      </c>
      <c r="F114" s="58" t="s">
        <v>59</v>
      </c>
      <c r="G114" s="58">
        <v>0.36</v>
      </c>
      <c r="H114" s="58">
        <v>0.36</v>
      </c>
      <c r="I114" s="2">
        <v>5</v>
      </c>
      <c r="J114" s="58">
        <v>5</v>
      </c>
      <c r="K114" s="58"/>
      <c r="L114" s="58"/>
      <c r="M114" s="58">
        <v>81477049</v>
      </c>
    </row>
    <row r="115" spans="1:13" x14ac:dyDescent="0.3">
      <c r="A115" s="3">
        <v>45415</v>
      </c>
      <c r="B115" s="58"/>
      <c r="C115" s="58"/>
      <c r="D115" s="58"/>
      <c r="E115" s="58"/>
      <c r="F115" s="58"/>
      <c r="G115" s="58"/>
      <c r="H115" s="58"/>
      <c r="I115" s="2" t="s">
        <v>61</v>
      </c>
      <c r="J115" s="58"/>
      <c r="K115" s="58"/>
      <c r="L115" s="58"/>
      <c r="M115" s="58"/>
    </row>
    <row r="116" spans="1:13" x14ac:dyDescent="0.3">
      <c r="A116" s="3">
        <v>45416</v>
      </c>
      <c r="B116" s="58" t="s">
        <v>83</v>
      </c>
      <c r="C116" s="58" t="s">
        <v>154</v>
      </c>
      <c r="D116" s="58">
        <v>5052004793773</v>
      </c>
      <c r="E116" s="58">
        <v>1</v>
      </c>
      <c r="F116" s="58" t="s">
        <v>59</v>
      </c>
      <c r="G116" s="58">
        <v>0.17</v>
      </c>
      <c r="H116" s="58">
        <v>0.17</v>
      </c>
      <c r="I116" s="2">
        <v>2.1</v>
      </c>
      <c r="J116" s="58">
        <v>2.1</v>
      </c>
      <c r="K116" s="58"/>
      <c r="L116" s="58"/>
      <c r="M116" s="58">
        <v>65969309</v>
      </c>
    </row>
    <row r="117" spans="1:13" x14ac:dyDescent="0.3">
      <c r="A117" s="3">
        <v>45416</v>
      </c>
      <c r="B117" s="58"/>
      <c r="C117" s="58"/>
      <c r="D117" s="58"/>
      <c r="E117" s="58"/>
      <c r="F117" s="58"/>
      <c r="G117" s="58"/>
      <c r="H117" s="58"/>
      <c r="I117" s="2" t="s">
        <v>61</v>
      </c>
      <c r="J117" s="58"/>
      <c r="K117" s="58"/>
      <c r="L117" s="58"/>
      <c r="M117" s="58"/>
    </row>
    <row r="118" spans="1:13" x14ac:dyDescent="0.3">
      <c r="A118" s="3">
        <v>45416</v>
      </c>
      <c r="B118" s="58" t="s">
        <v>83</v>
      </c>
      <c r="C118" s="58" t="s">
        <v>155</v>
      </c>
      <c r="D118" s="58">
        <v>5054269745610</v>
      </c>
      <c r="E118" s="58">
        <v>2</v>
      </c>
      <c r="F118" s="58" t="s">
        <v>59</v>
      </c>
      <c r="G118" s="58">
        <v>0.39</v>
      </c>
      <c r="H118" s="58">
        <v>0.78</v>
      </c>
      <c r="I118" s="2">
        <v>4.5</v>
      </c>
      <c r="J118" s="58">
        <v>10.4</v>
      </c>
      <c r="K118" s="58"/>
      <c r="L118" s="58"/>
      <c r="M118" s="58">
        <v>79660952</v>
      </c>
    </row>
    <row r="119" spans="1:13" x14ac:dyDescent="0.3">
      <c r="A119" s="3">
        <v>45416</v>
      </c>
      <c r="B119" s="58"/>
      <c r="C119" s="58"/>
      <c r="D119" s="58"/>
      <c r="E119" s="58"/>
      <c r="F119" s="58"/>
      <c r="G119" s="58"/>
      <c r="H119" s="58"/>
      <c r="I119" s="2" t="s">
        <v>61</v>
      </c>
      <c r="J119" s="58"/>
      <c r="K119" s="58"/>
      <c r="L119" s="58"/>
      <c r="M119" s="58"/>
    </row>
    <row r="120" spans="1:13" x14ac:dyDescent="0.3">
      <c r="A120" s="3">
        <v>45416</v>
      </c>
      <c r="B120" s="58" t="s">
        <v>83</v>
      </c>
      <c r="C120" s="58" t="s">
        <v>156</v>
      </c>
      <c r="D120" s="58">
        <v>5015326100087</v>
      </c>
      <c r="E120" s="58">
        <v>2</v>
      </c>
      <c r="F120" s="58" t="s">
        <v>59</v>
      </c>
      <c r="G120" s="58">
        <v>1.06</v>
      </c>
      <c r="H120" s="58">
        <v>2.11</v>
      </c>
      <c r="I120" s="2">
        <v>2.2999999999999998</v>
      </c>
      <c r="J120" s="58">
        <v>4.5999999999999996</v>
      </c>
      <c r="K120" s="58"/>
      <c r="L120" s="58"/>
      <c r="M120" s="58">
        <v>52544164</v>
      </c>
    </row>
    <row r="121" spans="1:13" x14ac:dyDescent="0.3">
      <c r="A121" s="3">
        <v>45416</v>
      </c>
      <c r="B121" s="58"/>
      <c r="C121" s="58"/>
      <c r="D121" s="58"/>
      <c r="E121" s="58"/>
      <c r="F121" s="58"/>
      <c r="G121" s="58"/>
      <c r="H121" s="58"/>
      <c r="I121" s="2" t="s">
        <v>61</v>
      </c>
      <c r="J121" s="58"/>
      <c r="K121" s="58"/>
      <c r="L121" s="58"/>
      <c r="M121" s="58"/>
    </row>
    <row r="122" spans="1:13" x14ac:dyDescent="0.3">
      <c r="A122" s="3">
        <v>45416</v>
      </c>
      <c r="B122" s="58" t="s">
        <v>83</v>
      </c>
      <c r="C122" s="58" t="s">
        <v>96</v>
      </c>
      <c r="D122" s="58">
        <v>5036589203896</v>
      </c>
      <c r="E122" s="58">
        <v>1</v>
      </c>
      <c r="F122" s="58" t="s">
        <v>59</v>
      </c>
      <c r="G122" s="58">
        <v>0.44</v>
      </c>
      <c r="H122" s="58">
        <v>0.44</v>
      </c>
      <c r="I122" s="2">
        <v>2.9</v>
      </c>
      <c r="J122" s="58">
        <v>2.9</v>
      </c>
      <c r="K122" s="58"/>
      <c r="L122" s="58"/>
      <c r="M122" s="58">
        <v>66165631</v>
      </c>
    </row>
    <row r="123" spans="1:13" x14ac:dyDescent="0.3">
      <c r="A123" s="3">
        <v>45416</v>
      </c>
      <c r="B123" s="58"/>
      <c r="C123" s="58"/>
      <c r="D123" s="58"/>
      <c r="E123" s="58"/>
      <c r="F123" s="58"/>
      <c r="G123" s="58"/>
      <c r="H123" s="58"/>
      <c r="I123" s="2" t="s">
        <v>61</v>
      </c>
      <c r="J123" s="58"/>
      <c r="K123" s="58"/>
      <c r="L123" s="58"/>
      <c r="M123" s="58"/>
    </row>
    <row r="124" spans="1:13" x14ac:dyDescent="0.3">
      <c r="A124" s="3">
        <v>45416</v>
      </c>
      <c r="B124" s="58" t="s">
        <v>83</v>
      </c>
      <c r="C124" s="58" t="s">
        <v>157</v>
      </c>
      <c r="D124" s="58">
        <v>5059697691089</v>
      </c>
      <c r="E124" s="58">
        <v>5</v>
      </c>
      <c r="F124" s="58" t="s">
        <v>59</v>
      </c>
      <c r="G124" s="58">
        <v>0.25</v>
      </c>
      <c r="H124" s="58">
        <v>1.24</v>
      </c>
      <c r="I124" s="2">
        <v>4</v>
      </c>
      <c r="J124" s="58">
        <v>20</v>
      </c>
      <c r="K124" s="58"/>
      <c r="L124" s="58"/>
      <c r="M124" s="58">
        <v>91637630</v>
      </c>
    </row>
    <row r="125" spans="1:13" x14ac:dyDescent="0.3">
      <c r="A125" s="3">
        <v>45416</v>
      </c>
      <c r="B125" s="58"/>
      <c r="C125" s="58"/>
      <c r="D125" s="58"/>
      <c r="E125" s="58"/>
      <c r="F125" s="58"/>
      <c r="G125" s="58"/>
      <c r="H125" s="58"/>
      <c r="I125" s="2" t="s">
        <v>61</v>
      </c>
      <c r="J125" s="58"/>
      <c r="K125" s="58"/>
      <c r="L125" s="58"/>
      <c r="M125" s="58"/>
    </row>
    <row r="126" spans="1:13" x14ac:dyDescent="0.3">
      <c r="A126" s="3">
        <v>45416</v>
      </c>
      <c r="B126" s="58" t="s">
        <v>83</v>
      </c>
      <c r="C126" s="58" t="s">
        <v>158</v>
      </c>
      <c r="D126" s="58">
        <v>3058299</v>
      </c>
      <c r="E126" s="58">
        <v>1</v>
      </c>
      <c r="F126" s="58" t="s">
        <v>59</v>
      </c>
      <c r="G126" s="58">
        <v>0.18</v>
      </c>
      <c r="H126" s="58">
        <v>0.18</v>
      </c>
      <c r="I126" s="2">
        <v>2.1</v>
      </c>
      <c r="J126" s="58">
        <v>2.1</v>
      </c>
      <c r="K126" s="58"/>
      <c r="L126" s="58"/>
      <c r="M126" s="58">
        <v>52925059</v>
      </c>
    </row>
    <row r="127" spans="1:13" x14ac:dyDescent="0.3">
      <c r="A127" s="3">
        <v>45416</v>
      </c>
      <c r="B127" s="58"/>
      <c r="C127" s="58"/>
      <c r="D127" s="58"/>
      <c r="E127" s="58"/>
      <c r="F127" s="58"/>
      <c r="G127" s="58"/>
      <c r="H127" s="58"/>
      <c r="I127" s="2" t="s">
        <v>61</v>
      </c>
      <c r="J127" s="58"/>
      <c r="K127" s="58"/>
      <c r="L127" s="58"/>
      <c r="M127" s="58"/>
    </row>
    <row r="128" spans="1:13" x14ac:dyDescent="0.3">
      <c r="A128" s="3">
        <v>45416</v>
      </c>
      <c r="B128" s="58" t="s">
        <v>83</v>
      </c>
      <c r="C128" s="58" t="s">
        <v>159</v>
      </c>
      <c r="D128" s="58">
        <v>5024530005293</v>
      </c>
      <c r="E128" s="58">
        <v>1</v>
      </c>
      <c r="F128" s="58" t="s">
        <v>59</v>
      </c>
      <c r="G128" s="58">
        <v>0.32</v>
      </c>
      <c r="H128" s="58">
        <v>0.32</v>
      </c>
      <c r="I128" s="2">
        <v>5.5</v>
      </c>
      <c r="J128" s="58">
        <v>5.75</v>
      </c>
      <c r="K128" s="58"/>
      <c r="L128" s="58"/>
      <c r="M128" s="58">
        <v>53483815</v>
      </c>
    </row>
    <row r="129" spans="1:13" x14ac:dyDescent="0.3">
      <c r="A129" s="3">
        <v>45416</v>
      </c>
      <c r="B129" s="58"/>
      <c r="C129" s="58"/>
      <c r="D129" s="58"/>
      <c r="E129" s="58"/>
      <c r="F129" s="58"/>
      <c r="G129" s="58"/>
      <c r="H129" s="58"/>
      <c r="I129" s="2" t="s">
        <v>61</v>
      </c>
      <c r="J129" s="58"/>
      <c r="K129" s="58"/>
      <c r="L129" s="58"/>
      <c r="M129" s="58"/>
    </row>
    <row r="130" spans="1:13" x14ac:dyDescent="0.3">
      <c r="A130" s="3">
        <v>45416</v>
      </c>
      <c r="B130" s="58" t="s">
        <v>83</v>
      </c>
      <c r="C130" s="58" t="s">
        <v>160</v>
      </c>
      <c r="D130" s="58">
        <v>5054269268157</v>
      </c>
      <c r="E130" s="58">
        <v>1</v>
      </c>
      <c r="F130" s="58" t="s">
        <v>59</v>
      </c>
      <c r="G130" s="58">
        <v>0.26</v>
      </c>
      <c r="H130" s="58">
        <v>0.26</v>
      </c>
      <c r="I130" s="2">
        <v>2.2000000000000002</v>
      </c>
      <c r="J130" s="58">
        <v>2.4</v>
      </c>
      <c r="K130" s="58"/>
      <c r="L130" s="58"/>
      <c r="M130" s="58">
        <v>58748737</v>
      </c>
    </row>
    <row r="131" spans="1:13" x14ac:dyDescent="0.3">
      <c r="A131" s="3">
        <v>45416</v>
      </c>
      <c r="B131" s="58"/>
      <c r="C131" s="58"/>
      <c r="D131" s="58"/>
      <c r="E131" s="58"/>
      <c r="F131" s="58"/>
      <c r="G131" s="58"/>
      <c r="H131" s="58"/>
      <c r="I131" s="2" t="s">
        <v>61</v>
      </c>
      <c r="J131" s="58"/>
      <c r="K131" s="58"/>
      <c r="L131" s="58"/>
      <c r="M131" s="58"/>
    </row>
    <row r="132" spans="1:13" x14ac:dyDescent="0.3">
      <c r="A132" s="3">
        <v>45416</v>
      </c>
      <c r="B132" s="58" t="s">
        <v>57</v>
      </c>
      <c r="C132" s="58" t="s">
        <v>161</v>
      </c>
      <c r="D132" s="58">
        <v>3319253</v>
      </c>
      <c r="E132" s="58">
        <v>2</v>
      </c>
      <c r="F132" s="58" t="s">
        <v>59</v>
      </c>
      <c r="G132" s="58">
        <v>0.31</v>
      </c>
      <c r="H132" s="58">
        <v>0.62</v>
      </c>
      <c r="I132" s="2">
        <v>1.1000000000000001</v>
      </c>
      <c r="J132" s="58">
        <v>2.5</v>
      </c>
      <c r="K132" s="58"/>
      <c r="L132" s="58"/>
      <c r="M132" s="58">
        <v>92330788</v>
      </c>
    </row>
    <row r="133" spans="1:13" x14ac:dyDescent="0.3">
      <c r="A133" s="3">
        <v>45416</v>
      </c>
      <c r="B133" s="58"/>
      <c r="C133" s="58"/>
      <c r="D133" s="58"/>
      <c r="E133" s="58"/>
      <c r="F133" s="58"/>
      <c r="G133" s="58"/>
      <c r="H133" s="58"/>
      <c r="I133" s="2" t="s">
        <v>61</v>
      </c>
      <c r="J133" s="58"/>
      <c r="K133" s="58"/>
      <c r="L133" s="58"/>
      <c r="M133" s="58"/>
    </row>
    <row r="134" spans="1:13" x14ac:dyDescent="0.3">
      <c r="A134" s="3">
        <v>45416</v>
      </c>
      <c r="B134" s="58" t="s">
        <v>57</v>
      </c>
      <c r="C134" s="58" t="s">
        <v>162</v>
      </c>
      <c r="D134" s="58">
        <v>5059697777547</v>
      </c>
      <c r="E134" s="58">
        <v>1</v>
      </c>
      <c r="F134" s="58" t="s">
        <v>59</v>
      </c>
      <c r="G134" s="58">
        <v>0.56999999999999995</v>
      </c>
      <c r="H134" s="58">
        <v>0.56999999999999995</v>
      </c>
      <c r="I134" s="2">
        <v>3.45</v>
      </c>
      <c r="J134" s="58">
        <v>3.45</v>
      </c>
      <c r="K134" s="58"/>
      <c r="L134" s="58"/>
      <c r="M134" s="58">
        <v>90866595</v>
      </c>
    </row>
    <row r="135" spans="1:13" x14ac:dyDescent="0.3">
      <c r="A135" s="3">
        <v>45416</v>
      </c>
      <c r="B135" s="58"/>
      <c r="C135" s="58"/>
      <c r="D135" s="58"/>
      <c r="E135" s="58"/>
      <c r="F135" s="58"/>
      <c r="G135" s="58"/>
      <c r="H135" s="58"/>
      <c r="I135" s="2" t="s">
        <v>61</v>
      </c>
      <c r="J135" s="58"/>
      <c r="K135" s="58"/>
      <c r="L135" s="58"/>
      <c r="M135" s="58"/>
    </row>
    <row r="136" spans="1:13" x14ac:dyDescent="0.3">
      <c r="A136" s="3">
        <v>45416</v>
      </c>
      <c r="B136" s="58" t="s">
        <v>57</v>
      </c>
      <c r="C136" s="58" t="s">
        <v>163</v>
      </c>
      <c r="D136" s="58">
        <v>3276525</v>
      </c>
      <c r="E136" s="58">
        <v>1</v>
      </c>
      <c r="F136" s="58" t="s">
        <v>59</v>
      </c>
      <c r="G136" s="58">
        <v>0.23</v>
      </c>
      <c r="H136" s="58">
        <v>0.23</v>
      </c>
      <c r="I136" s="2">
        <v>1.2</v>
      </c>
      <c r="J136" s="58">
        <v>1.2</v>
      </c>
      <c r="K136" s="58"/>
      <c r="L136" s="58"/>
      <c r="M136" s="58">
        <v>83278011</v>
      </c>
    </row>
    <row r="137" spans="1:13" x14ac:dyDescent="0.3">
      <c r="A137" s="3">
        <v>45416</v>
      </c>
      <c r="B137" s="58"/>
      <c r="C137" s="58"/>
      <c r="D137" s="58"/>
      <c r="E137" s="58"/>
      <c r="F137" s="58"/>
      <c r="G137" s="58"/>
      <c r="H137" s="58"/>
      <c r="I137" s="2" t="s">
        <v>61</v>
      </c>
      <c r="J137" s="58"/>
      <c r="K137" s="58"/>
      <c r="L137" s="58"/>
      <c r="M137" s="58"/>
    </row>
    <row r="138" spans="1:13" x14ac:dyDescent="0.3">
      <c r="A138" s="3">
        <v>45416</v>
      </c>
      <c r="B138" s="58" t="s">
        <v>57</v>
      </c>
      <c r="C138" s="58" t="s">
        <v>111</v>
      </c>
      <c r="D138" s="58">
        <v>3315262</v>
      </c>
      <c r="E138" s="58">
        <v>1</v>
      </c>
      <c r="F138" s="58" t="s">
        <v>59</v>
      </c>
      <c r="G138" s="58">
        <v>0.45</v>
      </c>
      <c r="H138" s="58">
        <v>0.45</v>
      </c>
      <c r="I138" s="2">
        <v>3.95</v>
      </c>
      <c r="J138" s="58">
        <v>3.95</v>
      </c>
      <c r="K138" s="58"/>
      <c r="L138" s="58"/>
      <c r="M138" s="58">
        <v>89634001</v>
      </c>
    </row>
    <row r="139" spans="1:13" x14ac:dyDescent="0.3">
      <c r="A139" s="3">
        <v>45416</v>
      </c>
      <c r="B139" s="58"/>
      <c r="C139" s="58"/>
      <c r="D139" s="58"/>
      <c r="E139" s="58"/>
      <c r="F139" s="58"/>
      <c r="G139" s="58"/>
      <c r="H139" s="58"/>
      <c r="I139" s="2" t="s">
        <v>61</v>
      </c>
      <c r="J139" s="58"/>
      <c r="K139" s="58"/>
      <c r="L139" s="58"/>
      <c r="M139" s="58"/>
    </row>
    <row r="140" spans="1:13" x14ac:dyDescent="0.3">
      <c r="A140" s="3">
        <v>45416</v>
      </c>
      <c r="B140" s="58" t="s">
        <v>57</v>
      </c>
      <c r="C140" s="58" t="s">
        <v>164</v>
      </c>
      <c r="D140" s="58">
        <v>3341148</v>
      </c>
      <c r="E140" s="58">
        <v>2</v>
      </c>
      <c r="F140" s="58" t="s">
        <v>59</v>
      </c>
      <c r="G140" s="58">
        <v>0.62</v>
      </c>
      <c r="H140" s="58">
        <v>1.24</v>
      </c>
      <c r="I140" s="2">
        <v>1.55</v>
      </c>
      <c r="J140" s="58">
        <v>3.1</v>
      </c>
      <c r="K140" s="58"/>
      <c r="L140" s="58"/>
      <c r="M140" s="58">
        <v>86775489</v>
      </c>
    </row>
    <row r="141" spans="1:13" x14ac:dyDescent="0.3">
      <c r="A141" s="3">
        <v>45416</v>
      </c>
      <c r="B141" s="58"/>
      <c r="C141" s="58"/>
      <c r="D141" s="58"/>
      <c r="E141" s="58"/>
      <c r="F141" s="58"/>
      <c r="G141" s="58"/>
      <c r="H141" s="58"/>
      <c r="I141" s="2" t="s">
        <v>61</v>
      </c>
      <c r="J141" s="58"/>
      <c r="K141" s="58"/>
      <c r="L141" s="58"/>
      <c r="M141" s="58"/>
    </row>
    <row r="142" spans="1:13" x14ac:dyDescent="0.3">
      <c r="A142" s="3">
        <v>45416</v>
      </c>
      <c r="B142" s="58" t="s">
        <v>57</v>
      </c>
      <c r="C142" s="58" t="s">
        <v>165</v>
      </c>
      <c r="D142" s="58">
        <v>3259450</v>
      </c>
      <c r="E142" s="58">
        <v>3</v>
      </c>
      <c r="F142" s="58" t="s">
        <v>59</v>
      </c>
      <c r="G142" s="58">
        <v>0.53</v>
      </c>
      <c r="H142" s="58">
        <v>1.6</v>
      </c>
      <c r="I142" s="2">
        <v>3.2</v>
      </c>
      <c r="J142" s="58">
        <v>9.6</v>
      </c>
      <c r="K142" s="58"/>
      <c r="L142" s="58"/>
      <c r="M142" s="58">
        <v>78798290</v>
      </c>
    </row>
    <row r="143" spans="1:13" x14ac:dyDescent="0.3">
      <c r="A143" s="3">
        <v>45416</v>
      </c>
      <c r="B143" s="58"/>
      <c r="C143" s="58"/>
      <c r="D143" s="58"/>
      <c r="E143" s="58"/>
      <c r="F143" s="58"/>
      <c r="G143" s="58"/>
      <c r="H143" s="58"/>
      <c r="I143" s="2" t="s">
        <v>61</v>
      </c>
      <c r="J143" s="58"/>
      <c r="K143" s="58"/>
      <c r="L143" s="58"/>
      <c r="M143" s="58"/>
    </row>
    <row r="144" spans="1:13" x14ac:dyDescent="0.3">
      <c r="A144" s="3">
        <v>45416</v>
      </c>
      <c r="B144" s="58" t="s">
        <v>57</v>
      </c>
      <c r="C144" s="58" t="s">
        <v>107</v>
      </c>
      <c r="D144" s="58">
        <v>3312957</v>
      </c>
      <c r="E144" s="58">
        <v>4</v>
      </c>
      <c r="F144" s="58" t="s">
        <v>59</v>
      </c>
      <c r="G144" s="58">
        <v>0.1</v>
      </c>
      <c r="H144" s="58">
        <v>0.38</v>
      </c>
      <c r="I144" s="2">
        <v>1.1000000000000001</v>
      </c>
      <c r="J144" s="58">
        <v>4.4000000000000004</v>
      </c>
      <c r="K144" s="58"/>
      <c r="L144" s="58"/>
      <c r="M144" s="58">
        <v>86004395</v>
      </c>
    </row>
    <row r="145" spans="1:13" x14ac:dyDescent="0.3">
      <c r="A145" s="3">
        <v>45416</v>
      </c>
      <c r="B145" s="58"/>
      <c r="C145" s="58"/>
      <c r="D145" s="58"/>
      <c r="E145" s="58"/>
      <c r="F145" s="58"/>
      <c r="G145" s="58"/>
      <c r="H145" s="58"/>
      <c r="I145" s="2" t="s">
        <v>61</v>
      </c>
      <c r="J145" s="58"/>
      <c r="K145" s="58"/>
      <c r="L145" s="58"/>
      <c r="M145" s="58"/>
    </row>
    <row r="146" spans="1:13" x14ac:dyDescent="0.3">
      <c r="A146" s="3">
        <v>45416</v>
      </c>
      <c r="B146" s="58" t="s">
        <v>57</v>
      </c>
      <c r="C146" s="58" t="s">
        <v>166</v>
      </c>
      <c r="D146" s="58">
        <v>10073452</v>
      </c>
      <c r="E146" s="58">
        <v>10</v>
      </c>
      <c r="F146" s="58" t="s">
        <v>59</v>
      </c>
      <c r="G146" s="58">
        <v>0.08</v>
      </c>
      <c r="H146" s="58">
        <v>0.83</v>
      </c>
      <c r="I146" s="2">
        <v>0.3</v>
      </c>
      <c r="J146" s="58">
        <v>3</v>
      </c>
      <c r="K146" s="58"/>
      <c r="L146" s="58"/>
      <c r="M146" s="58">
        <v>60906295</v>
      </c>
    </row>
    <row r="147" spans="1:13" x14ac:dyDescent="0.3">
      <c r="A147" s="3">
        <v>45416</v>
      </c>
      <c r="B147" s="58"/>
      <c r="C147" s="58"/>
      <c r="D147" s="58"/>
      <c r="E147" s="58"/>
      <c r="F147" s="58"/>
      <c r="G147" s="58"/>
      <c r="H147" s="58"/>
      <c r="I147" s="2" t="s">
        <v>61</v>
      </c>
      <c r="J147" s="58"/>
      <c r="K147" s="58"/>
      <c r="L147" s="58"/>
      <c r="M147" s="58"/>
    </row>
    <row r="148" spans="1:13" x14ac:dyDescent="0.3">
      <c r="A148" s="3">
        <v>45416</v>
      </c>
      <c r="B148" s="58" t="s">
        <v>57</v>
      </c>
      <c r="C148" s="58" t="s">
        <v>167</v>
      </c>
      <c r="D148" s="58">
        <v>3340042</v>
      </c>
      <c r="E148" s="58">
        <v>1</v>
      </c>
      <c r="F148" s="58" t="s">
        <v>59</v>
      </c>
      <c r="G148" s="58">
        <v>0.19</v>
      </c>
      <c r="H148" s="58">
        <v>0.19</v>
      </c>
      <c r="I148" s="2">
        <v>1.1499999999999999</v>
      </c>
      <c r="J148" s="58">
        <v>1.1499999999999999</v>
      </c>
      <c r="K148" s="58"/>
      <c r="L148" s="58"/>
      <c r="M148" s="58">
        <v>86330716</v>
      </c>
    </row>
    <row r="149" spans="1:13" x14ac:dyDescent="0.3">
      <c r="A149" s="3">
        <v>45416</v>
      </c>
      <c r="B149" s="58"/>
      <c r="C149" s="58"/>
      <c r="D149" s="58"/>
      <c r="E149" s="58"/>
      <c r="F149" s="58"/>
      <c r="G149" s="58"/>
      <c r="H149" s="58"/>
      <c r="I149" s="2" t="s">
        <v>61</v>
      </c>
      <c r="J149" s="58"/>
      <c r="K149" s="58"/>
      <c r="L149" s="58"/>
      <c r="M149" s="58"/>
    </row>
    <row r="150" spans="1:13" x14ac:dyDescent="0.3">
      <c r="A150" s="3">
        <v>45416</v>
      </c>
      <c r="B150" s="58" t="s">
        <v>57</v>
      </c>
      <c r="C150" s="58" t="s">
        <v>168</v>
      </c>
      <c r="D150" s="58">
        <v>3265420</v>
      </c>
      <c r="E150" s="58">
        <v>2</v>
      </c>
      <c r="F150" s="58" t="s">
        <v>59</v>
      </c>
      <c r="G150" s="58">
        <v>0.32</v>
      </c>
      <c r="H150" s="58">
        <v>0.63</v>
      </c>
      <c r="I150" s="2">
        <v>1.4</v>
      </c>
      <c r="J150" s="58">
        <v>2.8</v>
      </c>
      <c r="K150" s="58"/>
      <c r="L150" s="58"/>
      <c r="M150" s="58">
        <v>80568030</v>
      </c>
    </row>
    <row r="151" spans="1:13" x14ac:dyDescent="0.3">
      <c r="A151" s="3">
        <v>45416</v>
      </c>
      <c r="B151" s="58"/>
      <c r="C151" s="58"/>
      <c r="D151" s="58"/>
      <c r="E151" s="58"/>
      <c r="F151" s="58"/>
      <c r="G151" s="58"/>
      <c r="H151" s="58"/>
      <c r="I151" s="2" t="s">
        <v>61</v>
      </c>
      <c r="J151" s="58"/>
      <c r="K151" s="58"/>
      <c r="L151" s="58"/>
      <c r="M151" s="58"/>
    </row>
    <row r="152" spans="1:13" x14ac:dyDescent="0.3">
      <c r="A152" s="3">
        <v>45416</v>
      </c>
      <c r="B152" s="58" t="s">
        <v>68</v>
      </c>
      <c r="C152" s="58" t="s">
        <v>169</v>
      </c>
      <c r="D152" s="58">
        <v>5000119539250</v>
      </c>
      <c r="E152" s="58">
        <v>5</v>
      </c>
      <c r="F152" s="58" t="s">
        <v>59</v>
      </c>
      <c r="G152" s="58">
        <v>0.33</v>
      </c>
      <c r="H152" s="58">
        <v>1.65</v>
      </c>
      <c r="I152" s="2">
        <v>1.75</v>
      </c>
      <c r="J152" s="58">
        <v>9.75</v>
      </c>
      <c r="K152" s="58"/>
      <c r="L152" s="58"/>
      <c r="M152" s="58">
        <v>50889450</v>
      </c>
    </row>
    <row r="153" spans="1:13" x14ac:dyDescent="0.3">
      <c r="A153" s="3">
        <v>45416</v>
      </c>
      <c r="B153" s="58"/>
      <c r="C153" s="58"/>
      <c r="D153" s="58"/>
      <c r="E153" s="58"/>
      <c r="F153" s="58"/>
      <c r="G153" s="58"/>
      <c r="H153" s="58"/>
      <c r="I153" s="2" t="s">
        <v>61</v>
      </c>
      <c r="J153" s="58"/>
      <c r="K153" s="58"/>
      <c r="L153" s="58"/>
      <c r="M153" s="58"/>
    </row>
    <row r="154" spans="1:13" x14ac:dyDescent="0.3">
      <c r="A154" s="3">
        <v>45416</v>
      </c>
      <c r="B154" s="58" t="s">
        <v>68</v>
      </c>
      <c r="C154" s="58" t="s">
        <v>170</v>
      </c>
      <c r="D154" s="58">
        <v>5059697267154</v>
      </c>
      <c r="E154" s="58">
        <v>3</v>
      </c>
      <c r="F154" s="58" t="s">
        <v>59</v>
      </c>
      <c r="G154" s="58">
        <v>0.36</v>
      </c>
      <c r="H154" s="58">
        <v>1.08</v>
      </c>
      <c r="I154" s="2">
        <v>1.2</v>
      </c>
      <c r="J154" s="58">
        <v>3.6</v>
      </c>
      <c r="K154" s="58"/>
      <c r="L154" s="58"/>
      <c r="M154" s="58">
        <v>91186608</v>
      </c>
    </row>
    <row r="155" spans="1:13" x14ac:dyDescent="0.3">
      <c r="A155" s="3">
        <v>45416</v>
      </c>
      <c r="B155" s="58"/>
      <c r="C155" s="58"/>
      <c r="D155" s="58"/>
      <c r="E155" s="58"/>
      <c r="F155" s="58"/>
      <c r="G155" s="58"/>
      <c r="H155" s="58"/>
      <c r="I155" s="2" t="s">
        <v>61</v>
      </c>
      <c r="J155" s="58"/>
      <c r="K155" s="58"/>
      <c r="L155" s="58"/>
      <c r="M155" s="58"/>
    </row>
    <row r="156" spans="1:13" x14ac:dyDescent="0.3">
      <c r="A156" s="3">
        <v>45416</v>
      </c>
      <c r="B156" s="58" t="s">
        <v>68</v>
      </c>
      <c r="C156" s="58" t="s">
        <v>72</v>
      </c>
      <c r="D156" s="58">
        <v>3269275</v>
      </c>
      <c r="E156" s="58">
        <v>5</v>
      </c>
      <c r="F156" s="58" t="s">
        <v>59</v>
      </c>
      <c r="G156" s="58">
        <v>7.0000000000000007E-2</v>
      </c>
      <c r="H156" s="58">
        <v>0.35</v>
      </c>
      <c r="I156" s="2">
        <v>1.1000000000000001</v>
      </c>
      <c r="J156" s="58">
        <v>5.5</v>
      </c>
      <c r="K156" s="58"/>
      <c r="L156" s="58"/>
      <c r="M156" s="58">
        <v>81301454</v>
      </c>
    </row>
    <row r="157" spans="1:13" x14ac:dyDescent="0.3">
      <c r="A157" s="3">
        <v>45416</v>
      </c>
      <c r="B157" s="58"/>
      <c r="C157" s="58"/>
      <c r="D157" s="58"/>
      <c r="E157" s="58"/>
      <c r="F157" s="58"/>
      <c r="G157" s="58"/>
      <c r="H157" s="58"/>
      <c r="I157" s="2" t="s">
        <v>61</v>
      </c>
      <c r="J157" s="58"/>
      <c r="K157" s="58"/>
      <c r="L157" s="58"/>
      <c r="M157" s="58"/>
    </row>
    <row r="158" spans="1:13" x14ac:dyDescent="0.3">
      <c r="A158" s="3">
        <v>45416</v>
      </c>
      <c r="B158" s="58" t="s">
        <v>68</v>
      </c>
      <c r="C158" s="58" t="s">
        <v>76</v>
      </c>
      <c r="D158" s="58">
        <v>3063330</v>
      </c>
      <c r="E158" s="58">
        <v>2</v>
      </c>
      <c r="F158" s="58" t="s">
        <v>59</v>
      </c>
      <c r="G158" s="58">
        <v>0.08</v>
      </c>
      <c r="H158" s="58">
        <v>0.16</v>
      </c>
      <c r="I158" s="2">
        <v>1.1000000000000001</v>
      </c>
      <c r="J158" s="58">
        <v>2.2000000000000002</v>
      </c>
      <c r="K158" s="58"/>
      <c r="L158" s="58"/>
      <c r="M158" s="58">
        <v>67880462</v>
      </c>
    </row>
    <row r="159" spans="1:13" x14ac:dyDescent="0.3">
      <c r="A159" s="3">
        <v>45416</v>
      </c>
      <c r="B159" s="58"/>
      <c r="C159" s="58"/>
      <c r="D159" s="58"/>
      <c r="E159" s="58"/>
      <c r="F159" s="58"/>
      <c r="G159" s="58"/>
      <c r="H159" s="58"/>
      <c r="I159" s="2" t="s">
        <v>61</v>
      </c>
      <c r="J159" s="58"/>
      <c r="K159" s="58"/>
      <c r="L159" s="58"/>
      <c r="M159" s="58"/>
    </row>
    <row r="160" spans="1:13" x14ac:dyDescent="0.3">
      <c r="A160" s="3">
        <v>45416</v>
      </c>
      <c r="B160" s="58" t="s">
        <v>68</v>
      </c>
      <c r="C160" s="58" t="s">
        <v>171</v>
      </c>
      <c r="D160" s="58">
        <v>5022824240061</v>
      </c>
      <c r="E160" s="58">
        <v>2</v>
      </c>
      <c r="F160" s="58" t="s">
        <v>59</v>
      </c>
      <c r="G160" s="58">
        <v>0.5</v>
      </c>
      <c r="H160" s="58">
        <v>1</v>
      </c>
      <c r="I160" s="2">
        <v>1.1000000000000001</v>
      </c>
      <c r="J160" s="58">
        <v>2.5</v>
      </c>
      <c r="K160" s="58"/>
      <c r="L160" s="58"/>
      <c r="M160" s="58">
        <v>61699364</v>
      </c>
    </row>
    <row r="161" spans="1:13" x14ac:dyDescent="0.3">
      <c r="A161" s="3">
        <v>45416</v>
      </c>
      <c r="B161" s="58"/>
      <c r="C161" s="58"/>
      <c r="D161" s="58"/>
      <c r="E161" s="58"/>
      <c r="F161" s="58"/>
      <c r="G161" s="58"/>
      <c r="H161" s="58"/>
      <c r="I161" s="2" t="s">
        <v>61</v>
      </c>
      <c r="J161" s="58"/>
      <c r="K161" s="58"/>
      <c r="L161" s="58"/>
      <c r="M161" s="58"/>
    </row>
    <row r="162" spans="1:13" x14ac:dyDescent="0.3">
      <c r="A162" s="3">
        <v>45416</v>
      </c>
      <c r="B162" s="58" t="s">
        <v>68</v>
      </c>
      <c r="C162" s="58" t="s">
        <v>79</v>
      </c>
      <c r="D162" s="58">
        <v>3269299</v>
      </c>
      <c r="E162" s="58">
        <v>4</v>
      </c>
      <c r="F162" s="58" t="s">
        <v>59</v>
      </c>
      <c r="G162" s="58">
        <v>0.09</v>
      </c>
      <c r="H162" s="58">
        <v>0.36</v>
      </c>
      <c r="I162" s="2">
        <v>1.1000000000000001</v>
      </c>
      <c r="J162" s="58">
        <v>4.4000000000000004</v>
      </c>
      <c r="K162" s="58"/>
      <c r="L162" s="58"/>
      <c r="M162" s="58">
        <v>81301517</v>
      </c>
    </row>
    <row r="163" spans="1:13" x14ac:dyDescent="0.3">
      <c r="A163" s="3">
        <v>45416</v>
      </c>
      <c r="B163" s="58"/>
      <c r="C163" s="58"/>
      <c r="D163" s="58"/>
      <c r="E163" s="58"/>
      <c r="F163" s="58"/>
      <c r="G163" s="58"/>
      <c r="H163" s="58"/>
      <c r="I163" s="2" t="s">
        <v>61</v>
      </c>
      <c r="J163" s="58"/>
      <c r="K163" s="58"/>
      <c r="L163" s="58"/>
      <c r="M163" s="58"/>
    </row>
    <row r="164" spans="1:13" x14ac:dyDescent="0.3">
      <c r="A164" s="3">
        <v>45416</v>
      </c>
      <c r="B164" s="58" t="s">
        <v>68</v>
      </c>
      <c r="C164" s="58" t="s">
        <v>172</v>
      </c>
      <c r="D164" s="58">
        <v>5010044010137</v>
      </c>
      <c r="E164" s="58">
        <v>1</v>
      </c>
      <c r="F164" s="58" t="s">
        <v>59</v>
      </c>
      <c r="G164" s="58">
        <v>0.25</v>
      </c>
      <c r="H164" s="58">
        <v>0.25</v>
      </c>
      <c r="I164" s="2">
        <v>1.1499999999999999</v>
      </c>
      <c r="J164" s="58">
        <v>1.3</v>
      </c>
      <c r="K164" s="58"/>
      <c r="L164" s="58"/>
      <c r="M164" s="58">
        <v>91782951</v>
      </c>
    </row>
    <row r="165" spans="1:13" x14ac:dyDescent="0.3">
      <c r="A165" s="3">
        <v>45416</v>
      </c>
      <c r="B165" s="58"/>
      <c r="C165" s="58"/>
      <c r="D165" s="58"/>
      <c r="E165" s="58"/>
      <c r="F165" s="58"/>
      <c r="G165" s="58"/>
      <c r="H165" s="58"/>
      <c r="I165" s="2" t="s">
        <v>61</v>
      </c>
      <c r="J165" s="58"/>
      <c r="K165" s="58"/>
      <c r="L165" s="58"/>
      <c r="M165" s="58"/>
    </row>
    <row r="166" spans="1:13" x14ac:dyDescent="0.3">
      <c r="A166" s="3">
        <v>45416</v>
      </c>
      <c r="B166" s="58" t="s">
        <v>68</v>
      </c>
      <c r="C166" s="58" t="s">
        <v>102</v>
      </c>
      <c r="D166" s="58">
        <v>5057753913267</v>
      </c>
      <c r="E166" s="58">
        <v>1</v>
      </c>
      <c r="F166" s="58" t="s">
        <v>59</v>
      </c>
      <c r="G166" s="58">
        <v>0.32</v>
      </c>
      <c r="H166" s="58">
        <v>0.32</v>
      </c>
      <c r="I166" s="2">
        <v>1.7</v>
      </c>
      <c r="J166" s="58">
        <v>1.7</v>
      </c>
      <c r="K166" s="58"/>
      <c r="L166" s="58"/>
      <c r="M166" s="58">
        <v>86019308</v>
      </c>
    </row>
    <row r="167" spans="1:13" x14ac:dyDescent="0.3">
      <c r="A167" s="3">
        <v>45416</v>
      </c>
      <c r="B167" s="58"/>
      <c r="C167" s="58"/>
      <c r="D167" s="58"/>
      <c r="E167" s="58"/>
      <c r="F167" s="58"/>
      <c r="G167" s="58"/>
      <c r="H167" s="58"/>
      <c r="I167" s="2" t="s">
        <v>61</v>
      </c>
      <c r="J167" s="58"/>
      <c r="K167" s="58"/>
      <c r="L167" s="58"/>
      <c r="M167" s="58"/>
    </row>
    <row r="168" spans="1:13" x14ac:dyDescent="0.3">
      <c r="A168" s="3">
        <v>45416</v>
      </c>
      <c r="B168" s="58" t="s">
        <v>68</v>
      </c>
      <c r="C168" s="58" t="s">
        <v>173</v>
      </c>
      <c r="D168" s="58">
        <v>5031021454072</v>
      </c>
      <c r="E168" s="58">
        <v>5</v>
      </c>
      <c r="F168" s="58" t="s">
        <v>59</v>
      </c>
      <c r="G168" s="58">
        <v>0.33</v>
      </c>
      <c r="H168" s="58">
        <v>1.67</v>
      </c>
      <c r="I168" s="2">
        <v>1.1000000000000001</v>
      </c>
      <c r="J168" s="58">
        <v>6.25</v>
      </c>
      <c r="K168" s="58"/>
      <c r="L168" s="58"/>
      <c r="M168" s="58">
        <v>52993426</v>
      </c>
    </row>
    <row r="169" spans="1:13" x14ac:dyDescent="0.3">
      <c r="A169" s="3">
        <v>45416</v>
      </c>
      <c r="B169" s="58"/>
      <c r="C169" s="58"/>
      <c r="D169" s="58"/>
      <c r="E169" s="58"/>
      <c r="F169" s="58"/>
      <c r="G169" s="58"/>
      <c r="H169" s="58"/>
      <c r="I169" s="2" t="s">
        <v>61</v>
      </c>
      <c r="J169" s="58"/>
      <c r="K169" s="58"/>
      <c r="L169" s="58"/>
      <c r="M169" s="58"/>
    </row>
    <row r="170" spans="1:13" x14ac:dyDescent="0.3">
      <c r="A170" s="3">
        <v>45416</v>
      </c>
      <c r="B170" s="58" t="s">
        <v>68</v>
      </c>
      <c r="C170" s="58" t="s">
        <v>77</v>
      </c>
      <c r="D170" s="58">
        <v>5057753912444</v>
      </c>
      <c r="E170" s="58">
        <v>3</v>
      </c>
      <c r="F170" s="58" t="s">
        <v>59</v>
      </c>
      <c r="G170" s="58">
        <v>0.22</v>
      </c>
      <c r="H170" s="58">
        <v>0.67</v>
      </c>
      <c r="I170" s="2">
        <v>0.9</v>
      </c>
      <c r="J170" s="58">
        <v>2.7</v>
      </c>
      <c r="K170" s="58"/>
      <c r="L170" s="58"/>
      <c r="M170" s="58">
        <v>87542625</v>
      </c>
    </row>
    <row r="171" spans="1:13" x14ac:dyDescent="0.3">
      <c r="A171" s="3">
        <v>45416</v>
      </c>
      <c r="B171" s="58"/>
      <c r="C171" s="58"/>
      <c r="D171" s="58"/>
      <c r="E171" s="58"/>
      <c r="F171" s="58"/>
      <c r="G171" s="58"/>
      <c r="H171" s="58"/>
      <c r="I171" s="2" t="s">
        <v>61</v>
      </c>
      <c r="J171" s="58"/>
      <c r="K171" s="58"/>
      <c r="L171" s="58"/>
      <c r="M171" s="58"/>
    </row>
    <row r="172" spans="1:13" x14ac:dyDescent="0.3">
      <c r="A172" s="3">
        <v>45416</v>
      </c>
      <c r="B172" s="58" t="s">
        <v>68</v>
      </c>
      <c r="C172" s="58" t="s">
        <v>174</v>
      </c>
      <c r="D172" s="58">
        <v>5018374525338</v>
      </c>
      <c r="E172" s="58">
        <v>1</v>
      </c>
      <c r="F172" s="58" t="s">
        <v>59</v>
      </c>
      <c r="G172" s="58">
        <v>0.67</v>
      </c>
      <c r="H172" s="58">
        <v>0.67</v>
      </c>
      <c r="I172" s="2">
        <v>10</v>
      </c>
      <c r="J172" s="58">
        <v>10</v>
      </c>
      <c r="K172" s="58"/>
      <c r="L172" s="58"/>
      <c r="M172" s="58">
        <v>51849721</v>
      </c>
    </row>
    <row r="173" spans="1:13" x14ac:dyDescent="0.3">
      <c r="A173" s="3">
        <v>45416</v>
      </c>
      <c r="B173" s="58"/>
      <c r="C173" s="58"/>
      <c r="D173" s="58"/>
      <c r="E173" s="58"/>
      <c r="F173" s="58"/>
      <c r="G173" s="58"/>
      <c r="H173" s="58"/>
      <c r="I173" s="2" t="s">
        <v>61</v>
      </c>
      <c r="J173" s="58"/>
      <c r="K173" s="58"/>
      <c r="L173" s="58"/>
      <c r="M173" s="58"/>
    </row>
    <row r="174" spans="1:13" x14ac:dyDescent="0.3">
      <c r="A174" s="3">
        <v>45416</v>
      </c>
      <c r="B174" s="58" t="s">
        <v>68</v>
      </c>
      <c r="C174" s="58" t="s">
        <v>75</v>
      </c>
      <c r="D174" s="58">
        <v>3277621</v>
      </c>
      <c r="E174" s="58">
        <v>3</v>
      </c>
      <c r="F174" s="58" t="s">
        <v>59</v>
      </c>
      <c r="G174" s="58">
        <v>0.08</v>
      </c>
      <c r="H174" s="58">
        <v>0.23</v>
      </c>
      <c r="I174" s="2">
        <v>1.2</v>
      </c>
      <c r="J174" s="58">
        <v>3.6</v>
      </c>
      <c r="K174" s="58"/>
      <c r="L174" s="58"/>
      <c r="M174" s="58">
        <v>83688234</v>
      </c>
    </row>
    <row r="175" spans="1:13" x14ac:dyDescent="0.3">
      <c r="A175" s="3">
        <v>45416</v>
      </c>
      <c r="B175" s="58"/>
      <c r="C175" s="58"/>
      <c r="D175" s="58"/>
      <c r="E175" s="58"/>
      <c r="F175" s="58"/>
      <c r="G175" s="58"/>
      <c r="H175" s="58"/>
      <c r="I175" s="2" t="s">
        <v>61</v>
      </c>
      <c r="J175" s="58"/>
      <c r="K175" s="58"/>
      <c r="L175" s="58"/>
      <c r="M175" s="58"/>
    </row>
    <row r="176" spans="1:13" x14ac:dyDescent="0.3">
      <c r="A176" s="3">
        <v>45417</v>
      </c>
      <c r="B176" s="58" t="s">
        <v>57</v>
      </c>
      <c r="C176" s="58" t="s">
        <v>175</v>
      </c>
      <c r="D176" s="58">
        <v>3249543</v>
      </c>
      <c r="E176" s="58">
        <v>1</v>
      </c>
      <c r="F176" s="58" t="s">
        <v>59</v>
      </c>
      <c r="G176" s="58">
        <v>0.78</v>
      </c>
      <c r="H176" s="58">
        <v>0.78</v>
      </c>
      <c r="I176" s="2">
        <v>3.2</v>
      </c>
      <c r="J176" s="58">
        <v>3.2</v>
      </c>
      <c r="K176" s="58"/>
      <c r="L176" s="58"/>
      <c r="M176" s="58">
        <v>77090863</v>
      </c>
    </row>
    <row r="177" spans="1:13" x14ac:dyDescent="0.3">
      <c r="A177" s="3">
        <v>45417</v>
      </c>
      <c r="B177" s="58"/>
      <c r="C177" s="58"/>
      <c r="D177" s="58"/>
      <c r="E177" s="58"/>
      <c r="F177" s="58"/>
      <c r="G177" s="58"/>
      <c r="H177" s="58"/>
      <c r="I177" s="2" t="s">
        <v>61</v>
      </c>
      <c r="J177" s="58"/>
      <c r="K177" s="58"/>
      <c r="L177" s="58"/>
      <c r="M177" s="58"/>
    </row>
    <row r="178" spans="1:13" x14ac:dyDescent="0.3">
      <c r="A178" s="3">
        <v>45417</v>
      </c>
      <c r="B178" s="58" t="s">
        <v>57</v>
      </c>
      <c r="C178" s="58" t="s">
        <v>176</v>
      </c>
      <c r="D178" s="58">
        <v>3268681</v>
      </c>
      <c r="E178" s="58">
        <v>2</v>
      </c>
      <c r="F178" s="58" t="s">
        <v>59</v>
      </c>
      <c r="G178" s="58">
        <v>0.01</v>
      </c>
      <c r="H178" s="58">
        <v>0.03</v>
      </c>
      <c r="I178" s="2">
        <v>0.75</v>
      </c>
      <c r="J178" s="58">
        <v>1.5</v>
      </c>
      <c r="K178" s="58"/>
      <c r="L178" s="58"/>
      <c r="M178" s="58">
        <v>81203743</v>
      </c>
    </row>
    <row r="179" spans="1:13" x14ac:dyDescent="0.3">
      <c r="A179" s="3">
        <v>45417</v>
      </c>
      <c r="B179" s="58"/>
      <c r="C179" s="58"/>
      <c r="D179" s="58"/>
      <c r="E179" s="58"/>
      <c r="F179" s="58"/>
      <c r="G179" s="58"/>
      <c r="H179" s="58"/>
      <c r="I179" s="2" t="s">
        <v>61</v>
      </c>
      <c r="J179" s="58"/>
      <c r="K179" s="58"/>
      <c r="L179" s="58"/>
      <c r="M179" s="58"/>
    </row>
    <row r="180" spans="1:13" x14ac:dyDescent="0.3">
      <c r="A180" s="3">
        <v>45417</v>
      </c>
      <c r="B180" s="58" t="s">
        <v>83</v>
      </c>
      <c r="C180" s="58" t="s">
        <v>177</v>
      </c>
      <c r="D180" s="58">
        <v>5057753922771</v>
      </c>
      <c r="E180" s="58">
        <v>1</v>
      </c>
      <c r="F180" s="58" t="s">
        <v>59</v>
      </c>
      <c r="G180" s="58">
        <v>0.44</v>
      </c>
      <c r="H180" s="58">
        <v>0.44</v>
      </c>
      <c r="I180" s="2">
        <v>3.75</v>
      </c>
      <c r="J180" s="58">
        <v>3.75</v>
      </c>
      <c r="K180" s="58"/>
      <c r="L180" s="58"/>
      <c r="M180" s="58">
        <v>87690040</v>
      </c>
    </row>
    <row r="181" spans="1:13" x14ac:dyDescent="0.3">
      <c r="A181" s="3">
        <v>45417</v>
      </c>
      <c r="B181" s="58"/>
      <c r="C181" s="58"/>
      <c r="D181" s="58"/>
      <c r="E181" s="58"/>
      <c r="F181" s="58"/>
      <c r="G181" s="58"/>
      <c r="H181" s="58"/>
      <c r="I181" s="2" t="s">
        <v>61</v>
      </c>
      <c r="J181" s="58"/>
      <c r="K181" s="58"/>
      <c r="L181" s="58"/>
      <c r="M181" s="58"/>
    </row>
    <row r="182" spans="1:13" x14ac:dyDescent="0.3">
      <c r="A182" s="3">
        <v>45417</v>
      </c>
      <c r="B182" s="58" t="s">
        <v>83</v>
      </c>
      <c r="C182" s="58" t="s">
        <v>178</v>
      </c>
      <c r="D182" s="58">
        <v>5057753600990</v>
      </c>
      <c r="E182" s="58">
        <v>2</v>
      </c>
      <c r="F182" s="58" t="s">
        <v>59</v>
      </c>
      <c r="G182" s="58">
        <v>0.64</v>
      </c>
      <c r="H182" s="58">
        <v>1.28</v>
      </c>
      <c r="I182" s="2">
        <v>4.55</v>
      </c>
      <c r="J182" s="58">
        <v>9.1</v>
      </c>
      <c r="K182" s="58"/>
      <c r="L182" s="58"/>
      <c r="M182" s="58">
        <v>85735591</v>
      </c>
    </row>
    <row r="183" spans="1:13" x14ac:dyDescent="0.3">
      <c r="A183" s="3">
        <v>45417</v>
      </c>
      <c r="B183" s="58"/>
      <c r="C183" s="58"/>
      <c r="D183" s="58"/>
      <c r="E183" s="58"/>
      <c r="F183" s="58"/>
      <c r="G183" s="58"/>
      <c r="H183" s="58"/>
      <c r="I183" s="2" t="s">
        <v>61</v>
      </c>
      <c r="J183" s="58"/>
      <c r="K183" s="58"/>
      <c r="L183" s="58"/>
      <c r="M183" s="58"/>
    </row>
    <row r="184" spans="1:13" x14ac:dyDescent="0.3">
      <c r="A184" s="3">
        <v>45417</v>
      </c>
      <c r="B184" s="58" t="s">
        <v>83</v>
      </c>
      <c r="C184" s="58" t="s">
        <v>179</v>
      </c>
      <c r="D184" s="58">
        <v>5057545878859</v>
      </c>
      <c r="E184" s="58">
        <v>2</v>
      </c>
      <c r="F184" s="58" t="s">
        <v>59</v>
      </c>
      <c r="G184" s="58">
        <v>0.48</v>
      </c>
      <c r="H184" s="58">
        <v>0.96</v>
      </c>
      <c r="I184" s="2">
        <v>0.95</v>
      </c>
      <c r="J184" s="58">
        <v>2.1</v>
      </c>
      <c r="K184" s="58"/>
      <c r="L184" s="58"/>
      <c r="M184" s="58">
        <v>84820791</v>
      </c>
    </row>
    <row r="185" spans="1:13" x14ac:dyDescent="0.3">
      <c r="A185" s="3">
        <v>45417</v>
      </c>
      <c r="B185" s="58"/>
      <c r="C185" s="58"/>
      <c r="D185" s="58"/>
      <c r="E185" s="58"/>
      <c r="F185" s="58"/>
      <c r="G185" s="58"/>
      <c r="H185" s="58"/>
      <c r="I185" s="2" t="s">
        <v>61</v>
      </c>
      <c r="J185" s="58"/>
      <c r="K185" s="58"/>
      <c r="L185" s="58"/>
      <c r="M185" s="58"/>
    </row>
    <row r="186" spans="1:13" x14ac:dyDescent="0.3">
      <c r="A186" s="3">
        <v>45417</v>
      </c>
      <c r="B186" s="58" t="s">
        <v>83</v>
      </c>
      <c r="C186" s="58" t="s">
        <v>180</v>
      </c>
      <c r="D186" s="58">
        <v>5053526662318</v>
      </c>
      <c r="E186" s="58">
        <v>3</v>
      </c>
      <c r="F186" s="58" t="s">
        <v>59</v>
      </c>
      <c r="G186" s="58">
        <v>0.22</v>
      </c>
      <c r="H186" s="58">
        <v>0.65</v>
      </c>
      <c r="I186" s="2">
        <v>5.5</v>
      </c>
      <c r="J186" s="58">
        <v>16.5</v>
      </c>
      <c r="K186" s="58"/>
      <c r="L186" s="58"/>
      <c r="M186" s="58">
        <v>63753896</v>
      </c>
    </row>
    <row r="187" spans="1:13" x14ac:dyDescent="0.3">
      <c r="A187" s="3">
        <v>45417</v>
      </c>
      <c r="B187" s="58"/>
      <c r="C187" s="58"/>
      <c r="D187" s="58"/>
      <c r="E187" s="58"/>
      <c r="F187" s="58"/>
      <c r="G187" s="58"/>
      <c r="H187" s="58"/>
      <c r="I187" s="2" t="s">
        <v>61</v>
      </c>
      <c r="J187" s="58"/>
      <c r="K187" s="58"/>
      <c r="L187" s="58"/>
      <c r="M187" s="58"/>
    </row>
    <row r="188" spans="1:13" x14ac:dyDescent="0.3">
      <c r="A188" s="3">
        <v>45417</v>
      </c>
      <c r="B188" s="58" t="s">
        <v>68</v>
      </c>
      <c r="C188" s="58" t="s">
        <v>75</v>
      </c>
      <c r="D188" s="58">
        <v>3277621</v>
      </c>
      <c r="E188" s="58">
        <v>1</v>
      </c>
      <c r="F188" s="58" t="s">
        <v>59</v>
      </c>
      <c r="G188" s="58">
        <v>0.08</v>
      </c>
      <c r="H188" s="58">
        <v>0.08</v>
      </c>
      <c r="I188" s="2">
        <v>1.2</v>
      </c>
      <c r="J188" s="58">
        <v>1.2</v>
      </c>
      <c r="K188" s="58"/>
      <c r="L188" s="58"/>
      <c r="M188" s="58">
        <v>83688234</v>
      </c>
    </row>
    <row r="189" spans="1:13" x14ac:dyDescent="0.3">
      <c r="A189" s="3">
        <v>45417</v>
      </c>
      <c r="B189" s="58"/>
      <c r="C189" s="58"/>
      <c r="D189" s="58"/>
      <c r="E189" s="58"/>
      <c r="F189" s="58"/>
      <c r="G189" s="58"/>
      <c r="H189" s="58"/>
      <c r="I189" s="2" t="s">
        <v>61</v>
      </c>
      <c r="J189" s="58"/>
      <c r="K189" s="58"/>
      <c r="L189" s="58"/>
      <c r="M189" s="58"/>
    </row>
    <row r="190" spans="1:13" x14ac:dyDescent="0.3">
      <c r="A190" s="3">
        <v>45417</v>
      </c>
      <c r="B190" s="58" t="s">
        <v>68</v>
      </c>
      <c r="C190" s="58" t="s">
        <v>181</v>
      </c>
      <c r="D190" s="58">
        <v>5027952012986</v>
      </c>
      <c r="E190" s="58">
        <v>1</v>
      </c>
      <c r="F190" s="58" t="s">
        <v>59</v>
      </c>
      <c r="G190" s="58">
        <v>0.26</v>
      </c>
      <c r="H190" s="58">
        <v>0.26</v>
      </c>
      <c r="I190" s="2">
        <v>2.85</v>
      </c>
      <c r="J190" s="58">
        <v>3.3</v>
      </c>
      <c r="K190" s="58"/>
      <c r="L190" s="58"/>
      <c r="M190" s="58">
        <v>85811126</v>
      </c>
    </row>
    <row r="191" spans="1:13" x14ac:dyDescent="0.3">
      <c r="A191" s="3">
        <v>45417</v>
      </c>
      <c r="B191" s="58"/>
      <c r="C191" s="58"/>
      <c r="D191" s="58"/>
      <c r="E191" s="58"/>
      <c r="F191" s="58"/>
      <c r="G191" s="58"/>
      <c r="H191" s="58"/>
      <c r="I191" s="2" t="s">
        <v>61</v>
      </c>
      <c r="J191" s="58"/>
      <c r="K191" s="58"/>
      <c r="L191" s="58"/>
      <c r="M191" s="58"/>
    </row>
    <row r="192" spans="1:13" x14ac:dyDescent="0.3">
      <c r="A192" s="3">
        <v>45417</v>
      </c>
      <c r="B192" s="58" t="s">
        <v>68</v>
      </c>
      <c r="C192" s="58" t="s">
        <v>143</v>
      </c>
      <c r="D192" s="58">
        <v>5057967395088</v>
      </c>
      <c r="E192" s="58">
        <v>1</v>
      </c>
      <c r="F192" s="58" t="s">
        <v>59</v>
      </c>
      <c r="G192" s="58">
        <v>0.46</v>
      </c>
      <c r="H192" s="58">
        <v>0.46</v>
      </c>
      <c r="I192" s="2">
        <v>1.7</v>
      </c>
      <c r="J192" s="58">
        <v>1.95</v>
      </c>
      <c r="K192" s="58"/>
      <c r="L192" s="58"/>
      <c r="M192" s="58">
        <v>86583952</v>
      </c>
    </row>
    <row r="193" spans="1:13" x14ac:dyDescent="0.3">
      <c r="A193" s="3">
        <v>45417</v>
      </c>
      <c r="B193" s="58"/>
      <c r="C193" s="58"/>
      <c r="D193" s="58"/>
      <c r="E193" s="58"/>
      <c r="F193" s="58"/>
      <c r="G193" s="58"/>
      <c r="H193" s="58"/>
      <c r="I193" s="2" t="s">
        <v>61</v>
      </c>
      <c r="J193" s="58"/>
      <c r="K193" s="58"/>
      <c r="L193" s="58"/>
      <c r="M193" s="58"/>
    </row>
    <row r="194" spans="1:13" x14ac:dyDescent="0.3">
      <c r="A194" s="3">
        <v>45417</v>
      </c>
      <c r="B194" s="58" t="s">
        <v>68</v>
      </c>
      <c r="C194" s="58" t="s">
        <v>140</v>
      </c>
      <c r="D194" s="58">
        <v>5010044005577</v>
      </c>
      <c r="E194" s="58">
        <v>1</v>
      </c>
      <c r="F194" s="58" t="s">
        <v>59</v>
      </c>
      <c r="G194" s="58">
        <v>0.3</v>
      </c>
      <c r="H194" s="58">
        <v>0.3</v>
      </c>
      <c r="I194" s="2">
        <v>1.85</v>
      </c>
      <c r="J194" s="58">
        <v>1.85</v>
      </c>
      <c r="K194" s="58"/>
      <c r="L194" s="58"/>
      <c r="M194" s="58">
        <v>78775835</v>
      </c>
    </row>
    <row r="195" spans="1:13" x14ac:dyDescent="0.3">
      <c r="A195" s="3">
        <v>45417</v>
      </c>
      <c r="B195" s="58"/>
      <c r="C195" s="58"/>
      <c r="D195" s="58"/>
      <c r="E195" s="58"/>
      <c r="F195" s="58"/>
      <c r="G195" s="58"/>
      <c r="H195" s="58"/>
      <c r="I195" s="2" t="s">
        <v>61</v>
      </c>
      <c r="J195" s="58"/>
      <c r="K195" s="58"/>
      <c r="L195" s="58"/>
      <c r="M195" s="58"/>
    </row>
    <row r="196" spans="1:13" x14ac:dyDescent="0.3">
      <c r="A196" s="3">
        <v>45417</v>
      </c>
      <c r="B196" s="58" t="s">
        <v>68</v>
      </c>
      <c r="C196" s="58" t="s">
        <v>182</v>
      </c>
      <c r="D196" s="58">
        <v>5010044007588</v>
      </c>
      <c r="E196" s="58">
        <v>1</v>
      </c>
      <c r="F196" s="58" t="s">
        <v>59</v>
      </c>
      <c r="G196" s="58">
        <v>0.25</v>
      </c>
      <c r="H196" s="58">
        <v>0.25</v>
      </c>
      <c r="I196" s="2">
        <v>1.75</v>
      </c>
      <c r="J196" s="58">
        <v>1.85</v>
      </c>
      <c r="K196" s="58"/>
      <c r="L196" s="58"/>
      <c r="M196" s="58">
        <v>85137452</v>
      </c>
    </row>
    <row r="197" spans="1:13" x14ac:dyDescent="0.3">
      <c r="A197" s="3">
        <v>45417</v>
      </c>
      <c r="B197" s="58"/>
      <c r="C197" s="58"/>
      <c r="D197" s="58"/>
      <c r="E197" s="58"/>
      <c r="F197" s="58"/>
      <c r="G197" s="58"/>
      <c r="H197" s="58"/>
      <c r="I197" s="2" t="s">
        <v>61</v>
      </c>
      <c r="J197" s="58"/>
      <c r="K197" s="58"/>
      <c r="L197" s="58"/>
      <c r="M197" s="58"/>
    </row>
    <row r="198" spans="1:13" x14ac:dyDescent="0.3">
      <c r="A198" s="3">
        <v>45417</v>
      </c>
      <c r="B198" s="58" t="s">
        <v>68</v>
      </c>
      <c r="C198" s="58" t="s">
        <v>79</v>
      </c>
      <c r="D198" s="58">
        <v>3269299</v>
      </c>
      <c r="E198" s="58">
        <v>1</v>
      </c>
      <c r="F198" s="58" t="s">
        <v>59</v>
      </c>
      <c r="G198" s="58">
        <v>0.09</v>
      </c>
      <c r="H198" s="58">
        <v>0.09</v>
      </c>
      <c r="I198" s="2">
        <v>1.1000000000000001</v>
      </c>
      <c r="J198" s="58">
        <v>1.1000000000000001</v>
      </c>
      <c r="K198" s="58"/>
      <c r="L198" s="58"/>
      <c r="M198" s="58">
        <v>81301517</v>
      </c>
    </row>
    <row r="199" spans="1:13" x14ac:dyDescent="0.3">
      <c r="A199" s="3">
        <v>45417</v>
      </c>
      <c r="B199" s="58"/>
      <c r="C199" s="58"/>
      <c r="D199" s="58"/>
      <c r="E199" s="58"/>
      <c r="F199" s="58"/>
      <c r="G199" s="58"/>
      <c r="H199" s="58"/>
      <c r="I199" s="2" t="s">
        <v>61</v>
      </c>
      <c r="J199" s="58"/>
      <c r="K199" s="58"/>
      <c r="L199" s="58"/>
      <c r="M199" s="58"/>
    </row>
    <row r="200" spans="1:13" x14ac:dyDescent="0.3">
      <c r="A200" s="3">
        <v>45417</v>
      </c>
      <c r="B200" s="58" t="s">
        <v>68</v>
      </c>
      <c r="C200" s="58" t="s">
        <v>72</v>
      </c>
      <c r="D200" s="58">
        <v>3269275</v>
      </c>
      <c r="E200" s="58">
        <v>11</v>
      </c>
      <c r="F200" s="58" t="s">
        <v>59</v>
      </c>
      <c r="G200" s="58">
        <v>7.0000000000000007E-2</v>
      </c>
      <c r="H200" s="58">
        <v>0.77</v>
      </c>
      <c r="I200" s="2">
        <v>1.1000000000000001</v>
      </c>
      <c r="J200" s="58">
        <v>12.1</v>
      </c>
      <c r="K200" s="58"/>
      <c r="L200" s="58"/>
      <c r="M200" s="58">
        <v>81301454</v>
      </c>
    </row>
    <row r="201" spans="1:13" x14ac:dyDescent="0.3">
      <c r="A201" s="3">
        <v>45417</v>
      </c>
      <c r="B201" s="58"/>
      <c r="C201" s="58"/>
      <c r="D201" s="58"/>
      <c r="E201" s="58"/>
      <c r="F201" s="58"/>
      <c r="G201" s="58"/>
      <c r="H201" s="58"/>
      <c r="I201" s="2" t="s">
        <v>61</v>
      </c>
      <c r="J201" s="58"/>
      <c r="K201" s="58"/>
      <c r="L201" s="58"/>
      <c r="M201" s="58"/>
    </row>
    <row r="202" spans="1:13" x14ac:dyDescent="0.3">
      <c r="A202" s="3">
        <v>45417</v>
      </c>
      <c r="B202" s="58" t="s">
        <v>68</v>
      </c>
      <c r="C202" s="58" t="s">
        <v>183</v>
      </c>
      <c r="D202" s="58">
        <v>5057545619520</v>
      </c>
      <c r="E202" s="58">
        <v>1</v>
      </c>
      <c r="F202" s="58" t="s">
        <v>59</v>
      </c>
      <c r="G202" s="58">
        <v>0.82</v>
      </c>
      <c r="H202" s="58">
        <v>0.82</v>
      </c>
      <c r="I202" s="2">
        <v>0.75</v>
      </c>
      <c r="J202" s="58">
        <v>0.85</v>
      </c>
      <c r="K202" s="58"/>
      <c r="L202" s="58"/>
      <c r="M202" s="58">
        <v>84525708</v>
      </c>
    </row>
    <row r="203" spans="1:13" x14ac:dyDescent="0.3">
      <c r="A203" s="3">
        <v>45417</v>
      </c>
      <c r="B203" s="58"/>
      <c r="C203" s="58"/>
      <c r="D203" s="58"/>
      <c r="E203" s="58"/>
      <c r="F203" s="58"/>
      <c r="G203" s="58"/>
      <c r="H203" s="58"/>
      <c r="I203" s="2" t="s">
        <v>61</v>
      </c>
      <c r="J203" s="58"/>
      <c r="K203" s="58"/>
      <c r="L203" s="58"/>
      <c r="M203" s="58"/>
    </row>
    <row r="204" spans="1:13" x14ac:dyDescent="0.3">
      <c r="A204" s="3">
        <v>45417</v>
      </c>
      <c r="B204" s="58" t="s">
        <v>68</v>
      </c>
      <c r="C204" s="58" t="s">
        <v>76</v>
      </c>
      <c r="D204" s="58">
        <v>3063330</v>
      </c>
      <c r="E204" s="58">
        <v>14</v>
      </c>
      <c r="F204" s="58" t="s">
        <v>59</v>
      </c>
      <c r="G204" s="58">
        <v>0.08</v>
      </c>
      <c r="H204" s="58">
        <v>1.1200000000000001</v>
      </c>
      <c r="I204" s="2">
        <v>1.1000000000000001</v>
      </c>
      <c r="J204" s="58">
        <v>15.4</v>
      </c>
      <c r="K204" s="58"/>
      <c r="L204" s="58"/>
      <c r="M204" s="58">
        <v>67880462</v>
      </c>
    </row>
    <row r="205" spans="1:13" x14ac:dyDescent="0.3">
      <c r="A205" s="3">
        <v>45417</v>
      </c>
      <c r="B205" s="58"/>
      <c r="C205" s="58"/>
      <c r="D205" s="58"/>
      <c r="E205" s="58"/>
      <c r="F205" s="58"/>
      <c r="G205" s="58"/>
      <c r="H205" s="58"/>
      <c r="I205" s="2" t="s">
        <v>61</v>
      </c>
      <c r="J205" s="58"/>
      <c r="K205" s="58"/>
      <c r="L205" s="58"/>
      <c r="M205" s="58"/>
    </row>
    <row r="206" spans="1:13" x14ac:dyDescent="0.3">
      <c r="A206" s="3">
        <v>45417</v>
      </c>
      <c r="B206" s="58" t="s">
        <v>68</v>
      </c>
      <c r="C206" s="58" t="s">
        <v>184</v>
      </c>
      <c r="D206" s="58">
        <v>5052003232372</v>
      </c>
      <c r="E206" s="58">
        <v>6</v>
      </c>
      <c r="F206" s="58" t="s">
        <v>59</v>
      </c>
      <c r="G206" s="58">
        <v>0.23</v>
      </c>
      <c r="H206" s="58">
        <v>1.37</v>
      </c>
      <c r="I206" s="2">
        <v>0.8</v>
      </c>
      <c r="J206" s="58">
        <v>5.4</v>
      </c>
      <c r="K206" s="58"/>
      <c r="L206" s="58"/>
      <c r="M206" s="58">
        <v>60100332</v>
      </c>
    </row>
    <row r="207" spans="1:13" x14ac:dyDescent="0.3">
      <c r="A207" s="3">
        <v>45417</v>
      </c>
      <c r="B207" s="58"/>
      <c r="C207" s="58"/>
      <c r="D207" s="58"/>
      <c r="E207" s="58"/>
      <c r="F207" s="58"/>
      <c r="G207" s="58"/>
      <c r="H207" s="58"/>
      <c r="I207" s="2" t="s">
        <v>61</v>
      </c>
      <c r="J207" s="58"/>
      <c r="K207" s="58"/>
      <c r="L207" s="58"/>
      <c r="M207" s="58"/>
    </row>
    <row r="208" spans="1:13" x14ac:dyDescent="0.3">
      <c r="A208" s="3">
        <v>45417</v>
      </c>
      <c r="B208" s="58" t="s">
        <v>68</v>
      </c>
      <c r="C208" s="58" t="s">
        <v>185</v>
      </c>
      <c r="D208" s="58">
        <v>5018297006495</v>
      </c>
      <c r="E208" s="58">
        <v>3</v>
      </c>
      <c r="F208" s="58" t="s">
        <v>59</v>
      </c>
      <c r="G208" s="58">
        <v>0.44</v>
      </c>
      <c r="H208" s="58">
        <v>1.32</v>
      </c>
      <c r="I208" s="2">
        <v>2.1</v>
      </c>
      <c r="J208" s="58">
        <v>6.3</v>
      </c>
      <c r="K208" s="58"/>
      <c r="L208" s="58"/>
      <c r="M208" s="58">
        <v>84478458</v>
      </c>
    </row>
    <row r="209" spans="1:13" x14ac:dyDescent="0.3">
      <c r="A209" s="3">
        <v>45417</v>
      </c>
      <c r="B209" s="58"/>
      <c r="C209" s="58"/>
      <c r="D209" s="58"/>
      <c r="E209" s="58"/>
      <c r="F209" s="58"/>
      <c r="G209" s="58"/>
      <c r="H209" s="58"/>
      <c r="I209" s="2" t="s">
        <v>61</v>
      </c>
      <c r="J209" s="58"/>
      <c r="K209" s="58"/>
      <c r="L209" s="58"/>
      <c r="M209" s="58"/>
    </row>
    <row r="210" spans="1:13" x14ac:dyDescent="0.3">
      <c r="A210" s="3">
        <v>45418</v>
      </c>
      <c r="B210" s="58" t="s">
        <v>68</v>
      </c>
      <c r="C210" s="58" t="s">
        <v>186</v>
      </c>
      <c r="D210" s="58">
        <v>5059512103643</v>
      </c>
      <c r="E210" s="58">
        <v>1</v>
      </c>
      <c r="F210" s="58" t="s">
        <v>59</v>
      </c>
      <c r="G210" s="58">
        <v>0.17</v>
      </c>
      <c r="H210" s="58">
        <v>0.17</v>
      </c>
      <c r="I210" s="2">
        <v>1.1000000000000001</v>
      </c>
      <c r="J210" s="58">
        <v>1.1000000000000001</v>
      </c>
      <c r="K210" s="58"/>
      <c r="L210" s="58"/>
      <c r="M210" s="58">
        <v>87799776</v>
      </c>
    </row>
    <row r="211" spans="1:13" x14ac:dyDescent="0.3">
      <c r="A211" s="3">
        <v>45418</v>
      </c>
      <c r="B211" s="58"/>
      <c r="C211" s="58"/>
      <c r="D211" s="58"/>
      <c r="E211" s="58"/>
      <c r="F211" s="58"/>
      <c r="G211" s="58"/>
      <c r="H211" s="58"/>
      <c r="I211" s="2" t="s">
        <v>61</v>
      </c>
      <c r="J211" s="58"/>
      <c r="K211" s="58"/>
      <c r="L211" s="58"/>
      <c r="M211" s="58"/>
    </row>
    <row r="212" spans="1:13" x14ac:dyDescent="0.3">
      <c r="A212" s="3">
        <v>45418</v>
      </c>
      <c r="B212" s="58" t="s">
        <v>68</v>
      </c>
      <c r="C212" s="58" t="s">
        <v>187</v>
      </c>
      <c r="D212" s="58">
        <v>5054268158985</v>
      </c>
      <c r="E212" s="58">
        <v>1</v>
      </c>
      <c r="F212" s="58" t="s">
        <v>59</v>
      </c>
      <c r="G212" s="58">
        <v>0.05</v>
      </c>
      <c r="H212" s="58">
        <v>0.05</v>
      </c>
      <c r="I212" s="2">
        <v>1.95</v>
      </c>
      <c r="J212" s="58">
        <v>1.95</v>
      </c>
      <c r="K212" s="58"/>
      <c r="L212" s="58"/>
      <c r="M212" s="58">
        <v>76466179</v>
      </c>
    </row>
    <row r="213" spans="1:13" x14ac:dyDescent="0.3">
      <c r="A213" s="3">
        <v>45418</v>
      </c>
      <c r="B213" s="58"/>
      <c r="C213" s="58"/>
      <c r="D213" s="58"/>
      <c r="E213" s="58"/>
      <c r="F213" s="58"/>
      <c r="G213" s="58"/>
      <c r="H213" s="58"/>
      <c r="I213" s="2" t="s">
        <v>61</v>
      </c>
      <c r="J213" s="58"/>
      <c r="K213" s="58"/>
      <c r="L213" s="58"/>
      <c r="M213" s="58"/>
    </row>
    <row r="214" spans="1:13" x14ac:dyDescent="0.3">
      <c r="A214" s="3">
        <v>45418</v>
      </c>
      <c r="B214" s="58" t="s">
        <v>68</v>
      </c>
      <c r="C214" s="58" t="s">
        <v>188</v>
      </c>
      <c r="D214" s="58">
        <v>5057967341559</v>
      </c>
      <c r="E214" s="58">
        <v>9</v>
      </c>
      <c r="F214" s="58" t="s">
        <v>59</v>
      </c>
      <c r="G214" s="58">
        <v>0.25</v>
      </c>
      <c r="H214" s="58">
        <v>2.2400000000000002</v>
      </c>
      <c r="I214" s="2">
        <v>1.45</v>
      </c>
      <c r="J214" s="58">
        <v>13.05</v>
      </c>
      <c r="K214" s="58"/>
      <c r="L214" s="58"/>
      <c r="M214" s="58">
        <v>86476630</v>
      </c>
    </row>
    <row r="215" spans="1:13" x14ac:dyDescent="0.3">
      <c r="A215" s="3">
        <v>45418</v>
      </c>
      <c r="B215" s="58"/>
      <c r="C215" s="58"/>
      <c r="D215" s="58"/>
      <c r="E215" s="58"/>
      <c r="F215" s="58"/>
      <c r="G215" s="58"/>
      <c r="H215" s="58"/>
      <c r="I215" s="2" t="s">
        <v>61</v>
      </c>
      <c r="J215" s="58"/>
      <c r="K215" s="58"/>
      <c r="L215" s="58"/>
      <c r="M215" s="58"/>
    </row>
    <row r="216" spans="1:13" x14ac:dyDescent="0.3">
      <c r="A216" s="3">
        <v>45418</v>
      </c>
      <c r="B216" s="58" t="s">
        <v>57</v>
      </c>
      <c r="C216" s="58" t="s">
        <v>165</v>
      </c>
      <c r="D216" s="58">
        <v>3259450</v>
      </c>
      <c r="E216" s="58">
        <v>1</v>
      </c>
      <c r="F216" s="58" t="s">
        <v>59</v>
      </c>
      <c r="G216" s="58">
        <v>0.53</v>
      </c>
      <c r="H216" s="58">
        <v>0.53</v>
      </c>
      <c r="I216" s="2">
        <v>3.2</v>
      </c>
      <c r="J216" s="58">
        <v>3.2</v>
      </c>
      <c r="K216" s="58"/>
      <c r="L216" s="58"/>
      <c r="M216" s="58">
        <v>78798290</v>
      </c>
    </row>
    <row r="217" spans="1:13" x14ac:dyDescent="0.3">
      <c r="A217" s="3">
        <v>45418</v>
      </c>
      <c r="B217" s="58"/>
      <c r="C217" s="58"/>
      <c r="D217" s="58"/>
      <c r="E217" s="58"/>
      <c r="F217" s="58"/>
      <c r="G217" s="58"/>
      <c r="H217" s="58"/>
      <c r="I217" s="2" t="s">
        <v>61</v>
      </c>
      <c r="J217" s="58"/>
      <c r="K217" s="58"/>
      <c r="L217" s="58"/>
      <c r="M217" s="58"/>
    </row>
    <row r="218" spans="1:13" x14ac:dyDescent="0.3">
      <c r="A218" s="3">
        <v>45418</v>
      </c>
      <c r="B218" s="58" t="s">
        <v>57</v>
      </c>
      <c r="C218" s="58" t="s">
        <v>167</v>
      </c>
      <c r="D218" s="58">
        <v>3340042</v>
      </c>
      <c r="E218" s="58">
        <v>2</v>
      </c>
      <c r="F218" s="58" t="s">
        <v>59</v>
      </c>
      <c r="G218" s="58">
        <v>0.19</v>
      </c>
      <c r="H218" s="58">
        <v>0.39</v>
      </c>
      <c r="I218" s="2">
        <v>1.1499999999999999</v>
      </c>
      <c r="J218" s="58">
        <v>2.2999999999999998</v>
      </c>
      <c r="K218" s="58"/>
      <c r="L218" s="58"/>
      <c r="M218" s="58">
        <v>86330716</v>
      </c>
    </row>
    <row r="219" spans="1:13" x14ac:dyDescent="0.3">
      <c r="A219" s="3">
        <v>45418</v>
      </c>
      <c r="B219" s="58"/>
      <c r="C219" s="58"/>
      <c r="D219" s="58"/>
      <c r="E219" s="58"/>
      <c r="F219" s="58"/>
      <c r="G219" s="58"/>
      <c r="H219" s="58"/>
      <c r="I219" s="2" t="s">
        <v>61</v>
      </c>
      <c r="J219" s="58"/>
      <c r="K219" s="58"/>
      <c r="L219" s="58"/>
      <c r="M219" s="58"/>
    </row>
    <row r="220" spans="1:13" x14ac:dyDescent="0.3">
      <c r="A220" s="3">
        <v>45418</v>
      </c>
      <c r="B220" s="58" t="s">
        <v>57</v>
      </c>
      <c r="C220" s="58" t="s">
        <v>189</v>
      </c>
      <c r="D220" s="58">
        <v>10066096</v>
      </c>
      <c r="E220" s="58">
        <v>1</v>
      </c>
      <c r="F220" s="58" t="s">
        <v>59</v>
      </c>
      <c r="G220" s="58">
        <v>0.53</v>
      </c>
      <c r="H220" s="58">
        <v>0.53</v>
      </c>
      <c r="I220" s="2">
        <v>2.1</v>
      </c>
      <c r="J220" s="58">
        <v>2.1</v>
      </c>
      <c r="K220" s="58"/>
      <c r="L220" s="58"/>
      <c r="M220" s="58">
        <v>57431537</v>
      </c>
    </row>
    <row r="221" spans="1:13" x14ac:dyDescent="0.3">
      <c r="A221" s="3">
        <v>45418</v>
      </c>
      <c r="B221" s="58"/>
      <c r="C221" s="58"/>
      <c r="D221" s="58"/>
      <c r="E221" s="58"/>
      <c r="F221" s="58"/>
      <c r="G221" s="58"/>
      <c r="H221" s="58"/>
      <c r="I221" s="2" t="s">
        <v>61</v>
      </c>
      <c r="J221" s="58"/>
      <c r="K221" s="58"/>
      <c r="L221" s="58"/>
      <c r="M221" s="58"/>
    </row>
    <row r="222" spans="1:13" x14ac:dyDescent="0.3">
      <c r="A222" s="3">
        <v>45418</v>
      </c>
      <c r="B222" s="58" t="s">
        <v>57</v>
      </c>
      <c r="C222" s="58" t="s">
        <v>190</v>
      </c>
      <c r="D222" s="58">
        <v>10008546</v>
      </c>
      <c r="E222" s="58">
        <v>1</v>
      </c>
      <c r="F222" s="58" t="s">
        <v>59</v>
      </c>
      <c r="G222" s="58">
        <v>0.59</v>
      </c>
      <c r="H222" s="58">
        <v>0.59</v>
      </c>
      <c r="I222" s="2">
        <v>2.4</v>
      </c>
      <c r="J222" s="58">
        <v>2.2999999999999998</v>
      </c>
      <c r="K222" s="58"/>
      <c r="L222" s="58"/>
      <c r="M222" s="58">
        <v>57753093</v>
      </c>
    </row>
    <row r="223" spans="1:13" x14ac:dyDescent="0.3">
      <c r="A223" s="3">
        <v>45418</v>
      </c>
      <c r="B223" s="58"/>
      <c r="C223" s="58"/>
      <c r="D223" s="58"/>
      <c r="E223" s="58"/>
      <c r="F223" s="58"/>
      <c r="G223" s="58"/>
      <c r="H223" s="58"/>
      <c r="I223" s="2" t="s">
        <v>61</v>
      </c>
      <c r="J223" s="58"/>
      <c r="K223" s="58"/>
      <c r="L223" s="58"/>
      <c r="M223" s="58"/>
    </row>
    <row r="224" spans="1:13" x14ac:dyDescent="0.3">
      <c r="A224" s="3">
        <v>45418</v>
      </c>
      <c r="B224" s="58" t="s">
        <v>57</v>
      </c>
      <c r="C224" s="58" t="s">
        <v>191</v>
      </c>
      <c r="D224" s="58">
        <v>10113950</v>
      </c>
      <c r="E224" s="58">
        <v>1</v>
      </c>
      <c r="F224" s="58" t="s">
        <v>59</v>
      </c>
      <c r="G224" s="58">
        <v>0.45</v>
      </c>
      <c r="H224" s="58">
        <v>0.45</v>
      </c>
      <c r="I224" s="2">
        <v>1.4</v>
      </c>
      <c r="J224" s="58">
        <v>1.4</v>
      </c>
      <c r="K224" s="58"/>
      <c r="L224" s="58"/>
      <c r="M224" s="58">
        <v>68153089</v>
      </c>
    </row>
    <row r="225" spans="1:13" x14ac:dyDescent="0.3">
      <c r="A225" s="3">
        <v>45418</v>
      </c>
      <c r="B225" s="58"/>
      <c r="C225" s="58"/>
      <c r="D225" s="58"/>
      <c r="E225" s="58"/>
      <c r="F225" s="58"/>
      <c r="G225" s="58"/>
      <c r="H225" s="58"/>
      <c r="I225" s="2" t="s">
        <v>61</v>
      </c>
      <c r="J225" s="58"/>
      <c r="K225" s="58"/>
      <c r="L225" s="58"/>
      <c r="M225" s="58"/>
    </row>
    <row r="226" spans="1:13" x14ac:dyDescent="0.3">
      <c r="A226" s="3">
        <v>45418</v>
      </c>
      <c r="B226" s="58" t="s">
        <v>83</v>
      </c>
      <c r="C226" s="58" t="s">
        <v>192</v>
      </c>
      <c r="D226" s="58">
        <v>89981122</v>
      </c>
      <c r="E226" s="58">
        <v>1</v>
      </c>
      <c r="F226" s="58" t="s">
        <v>59</v>
      </c>
      <c r="G226" s="58">
        <v>0.48</v>
      </c>
      <c r="H226" s="58">
        <v>0.48</v>
      </c>
      <c r="I226" s="2">
        <v>3.5</v>
      </c>
      <c r="J226" s="58">
        <v>3.5</v>
      </c>
      <c r="K226" s="58"/>
      <c r="L226" s="58"/>
      <c r="M226" s="58">
        <v>89981122</v>
      </c>
    </row>
    <row r="227" spans="1:13" x14ac:dyDescent="0.3">
      <c r="A227" s="3">
        <v>45418</v>
      </c>
      <c r="B227" s="58"/>
      <c r="C227" s="58"/>
      <c r="D227" s="58"/>
      <c r="E227" s="58"/>
      <c r="F227" s="58"/>
      <c r="G227" s="58"/>
      <c r="H227" s="58"/>
      <c r="I227" s="2" t="s">
        <v>61</v>
      </c>
      <c r="J227" s="58"/>
      <c r="K227" s="58"/>
      <c r="L227" s="58"/>
      <c r="M227" s="58"/>
    </row>
    <row r="228" spans="1:13" x14ac:dyDescent="0.3">
      <c r="A228" s="3">
        <v>45418</v>
      </c>
      <c r="B228" s="58" t="s">
        <v>83</v>
      </c>
      <c r="C228" s="58" t="s">
        <v>193</v>
      </c>
      <c r="D228" s="58">
        <v>5059697710421</v>
      </c>
      <c r="E228" s="58">
        <v>2</v>
      </c>
      <c r="F228" s="58" t="s">
        <v>59</v>
      </c>
      <c r="G228" s="58">
        <v>0.18</v>
      </c>
      <c r="H228" s="58">
        <v>0.35</v>
      </c>
      <c r="I228" s="2">
        <v>3.45</v>
      </c>
      <c r="J228" s="58">
        <v>6.9</v>
      </c>
      <c r="K228" s="58"/>
      <c r="L228" s="58"/>
      <c r="M228" s="58">
        <v>92326903</v>
      </c>
    </row>
    <row r="229" spans="1:13" x14ac:dyDescent="0.3">
      <c r="A229" s="3">
        <v>45418</v>
      </c>
      <c r="B229" s="58"/>
      <c r="C229" s="58"/>
      <c r="D229" s="58"/>
      <c r="E229" s="58"/>
      <c r="F229" s="58"/>
      <c r="G229" s="58"/>
      <c r="H229" s="58"/>
      <c r="I229" s="2" t="s">
        <v>61</v>
      </c>
      <c r="J229" s="58"/>
      <c r="K229" s="58"/>
      <c r="L229" s="58"/>
      <c r="M229" s="58"/>
    </row>
    <row r="230" spans="1:13" x14ac:dyDescent="0.3">
      <c r="A230" s="3">
        <v>45418</v>
      </c>
      <c r="B230" s="58" t="s">
        <v>83</v>
      </c>
      <c r="C230" s="58" t="s">
        <v>194</v>
      </c>
      <c r="D230" s="58">
        <v>5000342000428</v>
      </c>
      <c r="E230" s="58">
        <v>4</v>
      </c>
      <c r="F230" s="58" t="s">
        <v>59</v>
      </c>
      <c r="G230" s="58">
        <v>0.14000000000000001</v>
      </c>
      <c r="H230" s="58">
        <v>0.56000000000000005</v>
      </c>
      <c r="I230" s="2">
        <v>2.6</v>
      </c>
      <c r="J230" s="58">
        <v>10.4</v>
      </c>
      <c r="K230" s="58"/>
      <c r="L230" s="58"/>
      <c r="M230" s="58">
        <v>91886546</v>
      </c>
    </row>
    <row r="231" spans="1:13" x14ac:dyDescent="0.3">
      <c r="A231" s="3">
        <v>45418</v>
      </c>
      <c r="B231" s="58"/>
      <c r="C231" s="58"/>
      <c r="D231" s="58"/>
      <c r="E231" s="58"/>
      <c r="F231" s="58"/>
      <c r="G231" s="58"/>
      <c r="H231" s="58"/>
      <c r="I231" s="2" t="s">
        <v>61</v>
      </c>
      <c r="J231" s="58"/>
      <c r="K231" s="58"/>
      <c r="L231" s="58"/>
      <c r="M231" s="58"/>
    </row>
    <row r="232" spans="1:13" x14ac:dyDescent="0.3">
      <c r="A232" s="3">
        <v>45418</v>
      </c>
      <c r="B232" s="58" t="s">
        <v>83</v>
      </c>
      <c r="C232" s="58" t="s">
        <v>195</v>
      </c>
      <c r="D232" s="58">
        <v>5057753928919</v>
      </c>
      <c r="E232" s="58">
        <v>2</v>
      </c>
      <c r="F232" s="58" t="s">
        <v>59</v>
      </c>
      <c r="G232" s="58">
        <v>0.28999999999999998</v>
      </c>
      <c r="H232" s="58">
        <v>0.57999999999999996</v>
      </c>
      <c r="I232" s="2">
        <v>2.2999999999999998</v>
      </c>
      <c r="J232" s="58">
        <v>4.5999999999999996</v>
      </c>
      <c r="K232" s="58"/>
      <c r="L232" s="58"/>
      <c r="M232" s="58">
        <v>87739416</v>
      </c>
    </row>
    <row r="233" spans="1:13" x14ac:dyDescent="0.3">
      <c r="A233" s="3">
        <v>45418</v>
      </c>
      <c r="B233" s="58"/>
      <c r="C233" s="58"/>
      <c r="D233" s="58"/>
      <c r="E233" s="58"/>
      <c r="F233" s="58"/>
      <c r="G233" s="58"/>
      <c r="H233" s="58"/>
      <c r="I233" s="2" t="s">
        <v>61</v>
      </c>
      <c r="J233" s="58"/>
      <c r="K233" s="58"/>
      <c r="L233" s="58"/>
      <c r="M233" s="58"/>
    </row>
    <row r="234" spans="1:13" x14ac:dyDescent="0.3">
      <c r="A234" s="3">
        <v>45418</v>
      </c>
      <c r="B234" s="58" t="s">
        <v>83</v>
      </c>
      <c r="C234" s="58" t="s">
        <v>196</v>
      </c>
      <c r="D234" s="58">
        <v>5054269155655</v>
      </c>
      <c r="E234" s="58">
        <v>2</v>
      </c>
      <c r="F234" s="58" t="s">
        <v>59</v>
      </c>
      <c r="G234" s="58">
        <v>0.7</v>
      </c>
      <c r="H234" s="58">
        <v>1.4</v>
      </c>
      <c r="I234" s="2">
        <v>2.7</v>
      </c>
      <c r="J234" s="58">
        <v>5.4</v>
      </c>
      <c r="K234" s="58"/>
      <c r="L234" s="58"/>
      <c r="M234" s="58">
        <v>78939274</v>
      </c>
    </row>
    <row r="235" spans="1:13" x14ac:dyDescent="0.3">
      <c r="A235" s="3">
        <v>45418</v>
      </c>
      <c r="B235" s="58"/>
      <c r="C235" s="58"/>
      <c r="D235" s="58"/>
      <c r="E235" s="58"/>
      <c r="F235" s="58"/>
      <c r="G235" s="58"/>
      <c r="H235" s="58"/>
      <c r="I235" s="2" t="s">
        <v>61</v>
      </c>
      <c r="J235" s="58"/>
      <c r="K235" s="58"/>
      <c r="L235" s="58"/>
      <c r="M235" s="58"/>
    </row>
    <row r="236" spans="1:13" ht="14.4" customHeight="1" x14ac:dyDescent="0.3">
      <c r="A236" s="3">
        <v>45418</v>
      </c>
      <c r="B236" s="58" t="s">
        <v>83</v>
      </c>
      <c r="C236" s="58" t="s">
        <v>197</v>
      </c>
      <c r="D236" s="58">
        <v>5060360506203</v>
      </c>
      <c r="E236" s="58">
        <v>5</v>
      </c>
      <c r="F236" s="58" t="s">
        <v>59</v>
      </c>
      <c r="G236" s="58">
        <v>0.5</v>
      </c>
      <c r="H236" s="58">
        <v>2.5</v>
      </c>
      <c r="I236" s="2">
        <v>2.9</v>
      </c>
      <c r="J236" s="58">
        <v>13.75</v>
      </c>
      <c r="K236" s="58"/>
      <c r="L236" s="58"/>
      <c r="M236" s="58">
        <v>88890821</v>
      </c>
    </row>
    <row r="237" spans="1:13" x14ac:dyDescent="0.3">
      <c r="A237" s="3">
        <v>45418</v>
      </c>
      <c r="B237" s="58"/>
      <c r="C237" s="58"/>
      <c r="D237" s="58"/>
      <c r="E237" s="58"/>
      <c r="F237" s="58"/>
      <c r="G237" s="58"/>
      <c r="H237" s="58"/>
      <c r="I237" s="2" t="s">
        <v>61</v>
      </c>
      <c r="J237" s="58"/>
      <c r="K237" s="58"/>
      <c r="L237" s="58"/>
      <c r="M237" s="58"/>
    </row>
    <row r="238" spans="1:13" x14ac:dyDescent="0.3">
      <c r="A238" s="3">
        <v>45418</v>
      </c>
      <c r="B238" s="58" t="s">
        <v>83</v>
      </c>
      <c r="C238" s="58" t="s">
        <v>198</v>
      </c>
      <c r="D238" s="58">
        <v>5013683305589</v>
      </c>
      <c r="E238" s="58">
        <v>3</v>
      </c>
      <c r="F238" s="58" t="s">
        <v>59</v>
      </c>
      <c r="G238" s="58">
        <v>0.22</v>
      </c>
      <c r="H238" s="58">
        <v>0.66</v>
      </c>
      <c r="I238" s="2">
        <v>2.5</v>
      </c>
      <c r="J238" s="58">
        <v>8.25</v>
      </c>
      <c r="K238" s="58"/>
      <c r="L238" s="58"/>
      <c r="M238" s="58">
        <v>54682889</v>
      </c>
    </row>
    <row r="239" spans="1:13" x14ac:dyDescent="0.3">
      <c r="A239" s="3">
        <v>45418</v>
      </c>
      <c r="B239" s="58"/>
      <c r="C239" s="58"/>
      <c r="D239" s="58"/>
      <c r="E239" s="58"/>
      <c r="F239" s="58"/>
      <c r="G239" s="58"/>
      <c r="H239" s="58"/>
      <c r="I239" s="2" t="s">
        <v>61</v>
      </c>
      <c r="J239" s="58"/>
      <c r="K239" s="58"/>
      <c r="L239" s="58"/>
      <c r="M239" s="58"/>
    </row>
    <row r="240" spans="1:13" x14ac:dyDescent="0.3">
      <c r="A240" s="3">
        <v>45419</v>
      </c>
      <c r="B240" s="58" t="s">
        <v>83</v>
      </c>
      <c r="C240" s="58" t="s">
        <v>199</v>
      </c>
      <c r="D240" s="58">
        <v>3446850</v>
      </c>
      <c r="E240" s="58">
        <v>3</v>
      </c>
      <c r="F240" s="58" t="s">
        <v>59</v>
      </c>
      <c r="G240" s="58">
        <v>0.21</v>
      </c>
      <c r="H240" s="58">
        <v>0.64</v>
      </c>
      <c r="I240" s="2">
        <v>2.85</v>
      </c>
      <c r="J240" s="58">
        <v>8.5500000000000007</v>
      </c>
      <c r="K240" s="58"/>
      <c r="L240" s="58"/>
      <c r="M240" s="58">
        <v>89971816</v>
      </c>
    </row>
    <row r="241" spans="2:13" x14ac:dyDescent="0.3">
      <c r="B241" s="58"/>
      <c r="C241" s="58"/>
      <c r="D241" s="58"/>
      <c r="E241" s="58"/>
      <c r="F241" s="58"/>
      <c r="G241" s="58"/>
      <c r="H241" s="58"/>
      <c r="I241" s="2" t="s">
        <v>61</v>
      </c>
      <c r="J241" s="58"/>
      <c r="K241" s="58"/>
      <c r="L241" s="58"/>
      <c r="M241" s="58"/>
    </row>
    <row r="242" spans="2:13" x14ac:dyDescent="0.3">
      <c r="B242" s="58" t="s">
        <v>83</v>
      </c>
      <c r="C242" s="58" t="s">
        <v>200</v>
      </c>
      <c r="D242" s="58">
        <v>3000984</v>
      </c>
      <c r="E242" s="58">
        <v>1</v>
      </c>
      <c r="F242" s="58" t="s">
        <v>59</v>
      </c>
      <c r="G242" s="58">
        <v>0.19</v>
      </c>
      <c r="H242" s="58">
        <v>0.19</v>
      </c>
      <c r="I242" s="2">
        <v>2.6</v>
      </c>
      <c r="J242" s="58">
        <v>2.6</v>
      </c>
      <c r="K242" s="58"/>
      <c r="L242" s="58"/>
      <c r="M242" s="58">
        <v>50805913</v>
      </c>
    </row>
    <row r="243" spans="2:13" x14ac:dyDescent="0.3">
      <c r="B243" s="58"/>
      <c r="C243" s="58"/>
      <c r="D243" s="58"/>
      <c r="E243" s="58"/>
      <c r="F243" s="58"/>
      <c r="G243" s="58"/>
      <c r="H243" s="58"/>
      <c r="I243" s="2" t="s">
        <v>61</v>
      </c>
      <c r="J243" s="58"/>
      <c r="K243" s="58"/>
      <c r="L243" s="58"/>
      <c r="M243" s="58"/>
    </row>
    <row r="244" spans="2:13" x14ac:dyDescent="0.3">
      <c r="B244" s="58" t="s">
        <v>83</v>
      </c>
      <c r="C244" s="58" t="s">
        <v>201</v>
      </c>
      <c r="D244" s="58">
        <v>5036589200970</v>
      </c>
      <c r="E244" s="58">
        <v>1</v>
      </c>
      <c r="F244" s="58" t="s">
        <v>59</v>
      </c>
      <c r="G244" s="58">
        <v>0.47</v>
      </c>
      <c r="H244" s="58">
        <v>0.47</v>
      </c>
      <c r="I244" s="2">
        <v>2.35</v>
      </c>
      <c r="J244" s="58">
        <v>2.35</v>
      </c>
      <c r="K244" s="58"/>
      <c r="L244" s="58"/>
      <c r="M244" s="58">
        <v>57761152</v>
      </c>
    </row>
    <row r="245" spans="2:13" x14ac:dyDescent="0.3">
      <c r="B245" s="58"/>
      <c r="C245" s="58"/>
      <c r="D245" s="58"/>
      <c r="E245" s="58"/>
      <c r="F245" s="58"/>
      <c r="G245" s="58"/>
      <c r="H245" s="58"/>
      <c r="I245" s="2" t="s">
        <v>61</v>
      </c>
      <c r="J245" s="58"/>
      <c r="K245" s="58"/>
      <c r="L245" s="58"/>
      <c r="M245" s="58"/>
    </row>
    <row r="246" spans="2:13" x14ac:dyDescent="0.3">
      <c r="B246" s="58" t="s">
        <v>83</v>
      </c>
      <c r="C246" s="58" t="s">
        <v>202</v>
      </c>
      <c r="D246" s="58">
        <v>5052109903343</v>
      </c>
      <c r="E246" s="58">
        <v>5</v>
      </c>
      <c r="F246" s="58" t="s">
        <v>59</v>
      </c>
      <c r="G246" s="58">
        <v>0.23</v>
      </c>
      <c r="H246" s="58">
        <v>1.1299999999999999</v>
      </c>
      <c r="I246" s="2">
        <v>3.25</v>
      </c>
      <c r="J246" s="58">
        <v>18.75</v>
      </c>
      <c r="K246" s="58"/>
      <c r="L246" s="58"/>
      <c r="M246" s="58">
        <v>70639929</v>
      </c>
    </row>
    <row r="247" spans="2:13" x14ac:dyDescent="0.3">
      <c r="B247" s="58"/>
      <c r="C247" s="58"/>
      <c r="D247" s="58"/>
      <c r="E247" s="58"/>
      <c r="F247" s="58"/>
      <c r="G247" s="58"/>
      <c r="H247" s="58"/>
      <c r="I247" s="2" t="s">
        <v>61</v>
      </c>
      <c r="J247" s="58"/>
      <c r="K247" s="58"/>
      <c r="L247" s="58"/>
      <c r="M247" s="58"/>
    </row>
    <row r="248" spans="2:13" x14ac:dyDescent="0.3">
      <c r="B248" s="58" t="s">
        <v>83</v>
      </c>
      <c r="C248" s="58" t="s">
        <v>203</v>
      </c>
      <c r="D248" s="58">
        <v>5059697710438</v>
      </c>
      <c r="E248" s="58">
        <v>4</v>
      </c>
      <c r="F248" s="58" t="s">
        <v>59</v>
      </c>
      <c r="G248" s="58">
        <v>0.12</v>
      </c>
      <c r="H248" s="58">
        <v>0.48</v>
      </c>
      <c r="I248" s="2">
        <v>3.75</v>
      </c>
      <c r="J248" s="58">
        <v>15</v>
      </c>
      <c r="K248" s="58"/>
      <c r="L248" s="58"/>
      <c r="M248" s="58">
        <v>92745990</v>
      </c>
    </row>
    <row r="249" spans="2:13" x14ac:dyDescent="0.3">
      <c r="B249" s="58"/>
      <c r="C249" s="58"/>
      <c r="D249" s="58"/>
      <c r="E249" s="58"/>
      <c r="F249" s="58"/>
      <c r="G249" s="58"/>
      <c r="H249" s="58"/>
      <c r="I249" s="2" t="s">
        <v>61</v>
      </c>
      <c r="J249" s="58"/>
      <c r="K249" s="58"/>
      <c r="L249" s="58"/>
      <c r="M249" s="58"/>
    </row>
    <row r="250" spans="2:13" x14ac:dyDescent="0.3">
      <c r="B250" s="58" t="s">
        <v>83</v>
      </c>
      <c r="C250" s="58" t="s">
        <v>204</v>
      </c>
      <c r="D250" s="58">
        <v>5201054017012</v>
      </c>
      <c r="E250" s="58">
        <v>1</v>
      </c>
      <c r="F250" s="58" t="s">
        <v>59</v>
      </c>
      <c r="G250" s="58">
        <v>0.16</v>
      </c>
      <c r="H250" s="58">
        <v>0.16</v>
      </c>
      <c r="I250" s="2">
        <v>1.6</v>
      </c>
      <c r="J250" s="58">
        <v>1.6</v>
      </c>
      <c r="K250" s="58"/>
      <c r="L250" s="58"/>
      <c r="M250" s="58">
        <v>89628389</v>
      </c>
    </row>
    <row r="251" spans="2:13" x14ac:dyDescent="0.3">
      <c r="B251" s="58"/>
      <c r="C251" s="58"/>
      <c r="D251" s="58"/>
      <c r="E251" s="58"/>
      <c r="F251" s="58"/>
      <c r="G251" s="58"/>
      <c r="H251" s="58"/>
      <c r="I251" s="2" t="s">
        <v>61</v>
      </c>
      <c r="J251" s="58"/>
      <c r="K251" s="58"/>
      <c r="L251" s="58"/>
      <c r="M251" s="58"/>
    </row>
    <row r="252" spans="2:13" x14ac:dyDescent="0.3">
      <c r="B252" s="58" t="s">
        <v>83</v>
      </c>
      <c r="C252" s="58" t="s">
        <v>205</v>
      </c>
      <c r="D252" s="58">
        <v>5057753917999</v>
      </c>
      <c r="E252" s="58">
        <v>6</v>
      </c>
      <c r="F252" s="58" t="s">
        <v>59</v>
      </c>
      <c r="G252" s="58">
        <v>0.64</v>
      </c>
      <c r="H252" s="58">
        <v>3.86</v>
      </c>
      <c r="I252" s="2">
        <v>5.4</v>
      </c>
      <c r="J252" s="58">
        <v>32.4</v>
      </c>
      <c r="K252" s="58"/>
      <c r="L252" s="58"/>
      <c r="M252" s="58">
        <v>87892164</v>
      </c>
    </row>
    <row r="253" spans="2:13" x14ac:dyDescent="0.3">
      <c r="B253" s="58"/>
      <c r="C253" s="58"/>
      <c r="D253" s="58"/>
      <c r="E253" s="58"/>
      <c r="F253" s="58"/>
      <c r="G253" s="58"/>
      <c r="H253" s="58"/>
      <c r="I253" s="2" t="s">
        <v>61</v>
      </c>
      <c r="J253" s="58"/>
      <c r="K253" s="58"/>
      <c r="L253" s="58"/>
      <c r="M253" s="58"/>
    </row>
    <row r="254" spans="2:13" x14ac:dyDescent="0.3">
      <c r="B254" s="58" t="s">
        <v>83</v>
      </c>
      <c r="C254" s="58" t="s">
        <v>206</v>
      </c>
      <c r="D254" s="58">
        <v>4025500243579</v>
      </c>
      <c r="E254" s="58">
        <v>4</v>
      </c>
      <c r="F254" s="58" t="s">
        <v>59</v>
      </c>
      <c r="G254" s="58">
        <v>0.17</v>
      </c>
      <c r="H254" s="58">
        <v>0.66</v>
      </c>
      <c r="I254" s="2">
        <v>1</v>
      </c>
      <c r="J254" s="58">
        <v>4</v>
      </c>
      <c r="K254" s="58"/>
      <c r="L254" s="58"/>
      <c r="M254" s="58">
        <v>86644224</v>
      </c>
    </row>
    <row r="255" spans="2:13" x14ac:dyDescent="0.3">
      <c r="B255" s="58"/>
      <c r="C255" s="58"/>
      <c r="D255" s="58"/>
      <c r="E255" s="58"/>
      <c r="F255" s="58"/>
      <c r="G255" s="58"/>
      <c r="H255" s="58"/>
      <c r="I255" s="2" t="s">
        <v>61</v>
      </c>
      <c r="J255" s="58"/>
      <c r="K255" s="58"/>
      <c r="L255" s="58"/>
      <c r="M255" s="58"/>
    </row>
    <row r="256" spans="2:13" x14ac:dyDescent="0.3">
      <c r="B256" s="58" t="s">
        <v>83</v>
      </c>
      <c r="C256" s="58" t="s">
        <v>207</v>
      </c>
      <c r="D256" s="58">
        <v>3045320518283</v>
      </c>
      <c r="E256" s="58">
        <v>1</v>
      </c>
      <c r="F256" s="58" t="s">
        <v>59</v>
      </c>
      <c r="G256" s="58">
        <v>0.44</v>
      </c>
      <c r="H256" s="58">
        <v>0.44</v>
      </c>
      <c r="I256" s="2">
        <v>3.2</v>
      </c>
      <c r="J256" s="58">
        <v>3.7</v>
      </c>
      <c r="K256" s="58"/>
      <c r="L256" s="58"/>
      <c r="M256" s="58">
        <v>59840009</v>
      </c>
    </row>
    <row r="257" spans="2:13" x14ac:dyDescent="0.3">
      <c r="B257" s="58"/>
      <c r="C257" s="58"/>
      <c r="D257" s="58"/>
      <c r="E257" s="58"/>
      <c r="F257" s="58"/>
      <c r="G257" s="58"/>
      <c r="H257" s="58"/>
      <c r="I257" s="2" t="s">
        <v>61</v>
      </c>
      <c r="J257" s="58"/>
      <c r="K257" s="58"/>
      <c r="L257" s="58"/>
      <c r="M257" s="58"/>
    </row>
    <row r="258" spans="2:13" x14ac:dyDescent="0.3">
      <c r="B258" s="58" t="s">
        <v>83</v>
      </c>
      <c r="C258" s="58" t="s">
        <v>208</v>
      </c>
      <c r="D258" s="58">
        <v>5053947082658</v>
      </c>
      <c r="E258" s="58">
        <v>3</v>
      </c>
      <c r="F258" s="58" t="s">
        <v>59</v>
      </c>
      <c r="G258" s="58">
        <v>0.21</v>
      </c>
      <c r="H258" s="58">
        <v>0.64</v>
      </c>
      <c r="I258" s="2">
        <v>2.8</v>
      </c>
      <c r="J258" s="58">
        <v>8.4</v>
      </c>
      <c r="K258" s="58"/>
      <c r="L258" s="58"/>
      <c r="M258" s="58">
        <v>73779228</v>
      </c>
    </row>
    <row r="259" spans="2:13" x14ac:dyDescent="0.3">
      <c r="B259" s="58"/>
      <c r="C259" s="58"/>
      <c r="D259" s="58"/>
      <c r="E259" s="58"/>
      <c r="F259" s="58"/>
      <c r="G259" s="58"/>
      <c r="H259" s="58"/>
      <c r="I259" s="2" t="s">
        <v>61</v>
      </c>
      <c r="J259" s="58"/>
      <c r="K259" s="58"/>
      <c r="L259" s="58"/>
      <c r="M259" s="58"/>
    </row>
    <row r="260" spans="2:13" x14ac:dyDescent="0.3">
      <c r="B260" s="58" t="s">
        <v>83</v>
      </c>
      <c r="C260" s="58" t="s">
        <v>179</v>
      </c>
      <c r="D260" s="58">
        <v>5057545878859</v>
      </c>
      <c r="E260" s="58">
        <v>3</v>
      </c>
      <c r="F260" s="58" t="s">
        <v>59</v>
      </c>
      <c r="G260" s="58">
        <v>0.48</v>
      </c>
      <c r="H260" s="58">
        <v>1.44</v>
      </c>
      <c r="I260" s="2">
        <v>0.95</v>
      </c>
      <c r="J260" s="58">
        <v>3.15</v>
      </c>
      <c r="K260" s="58"/>
      <c r="L260" s="58"/>
      <c r="M260" s="58">
        <v>84820791</v>
      </c>
    </row>
    <row r="261" spans="2:13" x14ac:dyDescent="0.3">
      <c r="B261" s="58"/>
      <c r="C261" s="58"/>
      <c r="D261" s="58"/>
      <c r="E261" s="58"/>
      <c r="F261" s="58"/>
      <c r="G261" s="58"/>
      <c r="H261" s="58"/>
      <c r="I261" s="2" t="s">
        <v>61</v>
      </c>
      <c r="J261" s="58"/>
      <c r="K261" s="58"/>
      <c r="L261" s="58"/>
      <c r="M261" s="58"/>
    </row>
    <row r="262" spans="2:13" x14ac:dyDescent="0.3">
      <c r="B262" s="58" t="s">
        <v>57</v>
      </c>
      <c r="C262" s="58" t="s">
        <v>67</v>
      </c>
      <c r="D262" s="58">
        <v>3257272</v>
      </c>
      <c r="E262" s="58">
        <v>1</v>
      </c>
      <c r="F262" s="58" t="s">
        <v>59</v>
      </c>
      <c r="G262" s="58">
        <v>0.17</v>
      </c>
      <c r="H262" s="58">
        <v>0.17</v>
      </c>
      <c r="I262" s="2">
        <v>2.1</v>
      </c>
      <c r="J262" s="58">
        <v>2.1</v>
      </c>
      <c r="K262" s="58"/>
      <c r="L262" s="58"/>
      <c r="M262" s="58">
        <v>78589566</v>
      </c>
    </row>
    <row r="263" spans="2:13" x14ac:dyDescent="0.3">
      <c r="B263" s="58"/>
      <c r="C263" s="58"/>
      <c r="D263" s="58"/>
      <c r="E263" s="58"/>
      <c r="F263" s="58"/>
      <c r="G263" s="58"/>
      <c r="H263" s="58"/>
      <c r="I263" s="2" t="s">
        <v>61</v>
      </c>
      <c r="J263" s="58"/>
      <c r="K263" s="58"/>
      <c r="L263" s="58"/>
      <c r="M263" s="58"/>
    </row>
    <row r="264" spans="2:13" x14ac:dyDescent="0.3">
      <c r="B264" s="58" t="s">
        <v>57</v>
      </c>
      <c r="C264" s="58" t="s">
        <v>209</v>
      </c>
      <c r="D264" s="58">
        <v>10004685</v>
      </c>
      <c r="E264" s="58">
        <v>5</v>
      </c>
      <c r="F264" s="58" t="s">
        <v>59</v>
      </c>
      <c r="G264" s="58">
        <v>0.21</v>
      </c>
      <c r="H264" s="58">
        <v>1.07</v>
      </c>
      <c r="I264" s="2">
        <v>1.35</v>
      </c>
      <c r="J264" s="58">
        <v>7</v>
      </c>
      <c r="K264" s="58"/>
      <c r="L264" s="58"/>
      <c r="M264" s="58">
        <v>66081902</v>
      </c>
    </row>
    <row r="265" spans="2:13" x14ac:dyDescent="0.3">
      <c r="B265" s="58"/>
      <c r="C265" s="58"/>
      <c r="D265" s="58"/>
      <c r="E265" s="58"/>
      <c r="F265" s="58"/>
      <c r="G265" s="58"/>
      <c r="H265" s="58"/>
      <c r="I265" s="2" t="s">
        <v>61</v>
      </c>
      <c r="J265" s="58"/>
      <c r="K265" s="58"/>
      <c r="L265" s="58"/>
      <c r="M265" s="58"/>
    </row>
    <row r="266" spans="2:13" x14ac:dyDescent="0.3">
      <c r="B266" s="58" t="s">
        <v>57</v>
      </c>
      <c r="C266" s="58" t="s">
        <v>210</v>
      </c>
      <c r="D266" s="58">
        <v>3246986</v>
      </c>
      <c r="E266" s="58">
        <v>1</v>
      </c>
      <c r="F266" s="58" t="s">
        <v>59</v>
      </c>
      <c r="G266" s="58">
        <v>0.37</v>
      </c>
      <c r="H266" s="58">
        <v>0.37</v>
      </c>
      <c r="I266" s="2">
        <v>1.8</v>
      </c>
      <c r="J266" s="58">
        <v>2.15</v>
      </c>
      <c r="K266" s="58"/>
      <c r="L266" s="58"/>
      <c r="M266" s="58">
        <v>76466006</v>
      </c>
    </row>
    <row r="267" spans="2:13" x14ac:dyDescent="0.3">
      <c r="B267" s="58"/>
      <c r="C267" s="58"/>
      <c r="D267" s="58"/>
      <c r="E267" s="58"/>
      <c r="F267" s="58"/>
      <c r="G267" s="58"/>
      <c r="H267" s="58"/>
      <c r="I267" s="2" t="s">
        <v>61</v>
      </c>
      <c r="J267" s="58"/>
      <c r="K267" s="58"/>
      <c r="L267" s="58"/>
      <c r="M267" s="58"/>
    </row>
    <row r="268" spans="2:13" x14ac:dyDescent="0.3">
      <c r="B268" s="58" t="s">
        <v>57</v>
      </c>
      <c r="C268" s="58" t="s">
        <v>120</v>
      </c>
      <c r="D268" s="58">
        <v>10088777</v>
      </c>
      <c r="E268" s="58">
        <v>15</v>
      </c>
      <c r="F268" s="58" t="s">
        <v>59</v>
      </c>
      <c r="G268" s="58">
        <v>0.32</v>
      </c>
      <c r="H268" s="58">
        <v>4.8499999999999996</v>
      </c>
      <c r="I268" s="2">
        <v>1</v>
      </c>
      <c r="J268" s="58">
        <v>15</v>
      </c>
      <c r="K268" s="58"/>
      <c r="L268" s="58"/>
      <c r="M268" s="58">
        <v>57450831</v>
      </c>
    </row>
    <row r="269" spans="2:13" x14ac:dyDescent="0.3">
      <c r="B269" s="58"/>
      <c r="C269" s="58"/>
      <c r="D269" s="58"/>
      <c r="E269" s="58"/>
      <c r="F269" s="58"/>
      <c r="G269" s="58"/>
      <c r="H269" s="58"/>
      <c r="I269" s="2" t="s">
        <v>61</v>
      </c>
      <c r="J269" s="58"/>
      <c r="K269" s="58"/>
      <c r="L269" s="58"/>
      <c r="M269" s="58"/>
    </row>
    <row r="270" spans="2:13" x14ac:dyDescent="0.3">
      <c r="B270" s="58" t="s">
        <v>57</v>
      </c>
      <c r="C270" s="58" t="s">
        <v>211</v>
      </c>
      <c r="D270" s="58">
        <v>3250020</v>
      </c>
      <c r="E270" s="58">
        <v>2</v>
      </c>
      <c r="F270" s="58" t="s">
        <v>59</v>
      </c>
      <c r="G270" s="58">
        <v>0.69</v>
      </c>
      <c r="H270" s="58">
        <v>1.38</v>
      </c>
      <c r="I270" s="2">
        <v>1.7</v>
      </c>
      <c r="J270" s="58">
        <v>3.4</v>
      </c>
      <c r="K270" s="58"/>
      <c r="L270" s="58"/>
      <c r="M270" s="58">
        <v>77116489</v>
      </c>
    </row>
    <row r="271" spans="2:13" x14ac:dyDescent="0.3">
      <c r="B271" s="58"/>
      <c r="C271" s="58"/>
      <c r="D271" s="58"/>
      <c r="E271" s="58"/>
      <c r="F271" s="58"/>
      <c r="G271" s="58"/>
      <c r="H271" s="58"/>
      <c r="I271" s="2" t="s">
        <v>61</v>
      </c>
      <c r="J271" s="58"/>
      <c r="K271" s="58"/>
      <c r="L271" s="58"/>
      <c r="M271" s="58"/>
    </row>
    <row r="272" spans="2:13" x14ac:dyDescent="0.3">
      <c r="B272" s="58" t="s">
        <v>57</v>
      </c>
      <c r="C272" s="58" t="s">
        <v>212</v>
      </c>
      <c r="D272" s="58">
        <v>3271162</v>
      </c>
      <c r="E272" s="58">
        <v>1</v>
      </c>
      <c r="F272" s="58" t="s">
        <v>59</v>
      </c>
      <c r="G272" s="58">
        <v>0.24</v>
      </c>
      <c r="H272" s="58">
        <v>0.24</v>
      </c>
      <c r="I272" s="2">
        <v>1.6</v>
      </c>
      <c r="J272" s="58">
        <v>1.7</v>
      </c>
      <c r="K272" s="58"/>
      <c r="L272" s="58"/>
      <c r="M272" s="58">
        <v>67461198</v>
      </c>
    </row>
    <row r="273" spans="1:13" x14ac:dyDescent="0.3">
      <c r="B273" s="58"/>
      <c r="C273" s="58"/>
      <c r="D273" s="58"/>
      <c r="E273" s="58"/>
      <c r="F273" s="58"/>
      <c r="G273" s="58"/>
      <c r="H273" s="58"/>
      <c r="I273" s="2" t="s">
        <v>61</v>
      </c>
      <c r="J273" s="58"/>
      <c r="K273" s="58"/>
      <c r="L273" s="58"/>
      <c r="M273" s="58"/>
    </row>
    <row r="274" spans="1:13" x14ac:dyDescent="0.3">
      <c r="B274" s="58" t="s">
        <v>57</v>
      </c>
      <c r="C274" s="58" t="s">
        <v>213</v>
      </c>
      <c r="D274" s="58">
        <v>3340561</v>
      </c>
      <c r="E274" s="58">
        <v>2</v>
      </c>
      <c r="F274" s="58" t="s">
        <v>59</v>
      </c>
      <c r="G274" s="58">
        <v>0.59</v>
      </c>
      <c r="H274" s="58">
        <v>1.18</v>
      </c>
      <c r="I274" s="2">
        <v>3.85</v>
      </c>
      <c r="J274" s="58">
        <v>7.7</v>
      </c>
      <c r="K274" s="58"/>
      <c r="L274" s="58"/>
      <c r="M274" s="58">
        <v>86474246</v>
      </c>
    </row>
    <row r="275" spans="1:13" x14ac:dyDescent="0.3">
      <c r="B275" s="58"/>
      <c r="C275" s="58"/>
      <c r="D275" s="58"/>
      <c r="E275" s="58"/>
      <c r="F275" s="58"/>
      <c r="G275" s="58"/>
      <c r="H275" s="58"/>
      <c r="I275" s="2" t="s">
        <v>61</v>
      </c>
      <c r="J275" s="58"/>
      <c r="K275" s="58"/>
      <c r="L275" s="58"/>
      <c r="M275" s="58"/>
    </row>
    <row r="276" spans="1:13" x14ac:dyDescent="0.3">
      <c r="B276" s="58" t="s">
        <v>57</v>
      </c>
      <c r="C276" s="58" t="s">
        <v>98</v>
      </c>
      <c r="D276" s="58">
        <v>3424773</v>
      </c>
      <c r="E276" s="58">
        <v>1</v>
      </c>
      <c r="F276" s="58" t="s">
        <v>59</v>
      </c>
      <c r="G276" s="58">
        <v>0.33</v>
      </c>
      <c r="H276" s="58">
        <v>0.33</v>
      </c>
      <c r="I276" s="2">
        <v>1.5</v>
      </c>
      <c r="J276" s="58">
        <v>1.5</v>
      </c>
      <c r="K276" s="58"/>
      <c r="L276" s="58"/>
      <c r="M276" s="58">
        <v>92332446</v>
      </c>
    </row>
    <row r="277" spans="1:13" x14ac:dyDescent="0.3">
      <c r="B277" s="58"/>
      <c r="C277" s="58"/>
      <c r="D277" s="58"/>
      <c r="E277" s="58"/>
      <c r="F277" s="58"/>
      <c r="G277" s="58"/>
      <c r="H277" s="58"/>
      <c r="I277" s="2" t="s">
        <v>61</v>
      </c>
      <c r="J277" s="58"/>
      <c r="K277" s="58"/>
      <c r="L277" s="58"/>
      <c r="M277" s="58"/>
    </row>
    <row r="278" spans="1:13" x14ac:dyDescent="0.3">
      <c r="A278" s="3">
        <v>45420</v>
      </c>
      <c r="B278" s="58" t="s">
        <v>83</v>
      </c>
      <c r="C278" s="58" t="s">
        <v>214</v>
      </c>
      <c r="D278" s="58">
        <v>5059697761478</v>
      </c>
      <c r="E278" s="58">
        <v>2</v>
      </c>
      <c r="F278" s="58" t="s">
        <v>59</v>
      </c>
      <c r="G278" s="58">
        <v>0.31</v>
      </c>
      <c r="H278" s="58">
        <v>0.63</v>
      </c>
      <c r="I278" s="2">
        <v>3</v>
      </c>
      <c r="J278" s="58">
        <v>6</v>
      </c>
      <c r="K278" s="58"/>
      <c r="L278" s="58"/>
      <c r="M278" s="58">
        <v>92380837</v>
      </c>
    </row>
    <row r="279" spans="1:13" x14ac:dyDescent="0.3">
      <c r="B279" s="58"/>
      <c r="C279" s="58"/>
      <c r="D279" s="58"/>
      <c r="E279" s="58"/>
      <c r="F279" s="58"/>
      <c r="G279" s="58"/>
      <c r="H279" s="58"/>
      <c r="I279" s="2" t="s">
        <v>61</v>
      </c>
      <c r="J279" s="58"/>
      <c r="K279" s="58"/>
      <c r="L279" s="58"/>
      <c r="M279" s="58"/>
    </row>
    <row r="280" spans="1:13" x14ac:dyDescent="0.3">
      <c r="B280" s="58" t="s">
        <v>83</v>
      </c>
      <c r="C280" s="58" t="s">
        <v>215</v>
      </c>
      <c r="D280" s="58">
        <v>5057373396556</v>
      </c>
      <c r="E280" s="58">
        <v>1</v>
      </c>
      <c r="F280" s="58" t="s">
        <v>59</v>
      </c>
      <c r="G280" s="58">
        <v>0.34</v>
      </c>
      <c r="H280" s="58">
        <v>0.34</v>
      </c>
      <c r="I280" s="2">
        <v>2.6</v>
      </c>
      <c r="J280" s="58">
        <v>2.6</v>
      </c>
      <c r="K280" s="58"/>
      <c r="L280" s="58"/>
      <c r="M280" s="58">
        <v>63703766</v>
      </c>
    </row>
    <row r="281" spans="1:13" x14ac:dyDescent="0.3">
      <c r="B281" s="58"/>
      <c r="C281" s="58"/>
      <c r="D281" s="58"/>
      <c r="E281" s="58"/>
      <c r="F281" s="58"/>
      <c r="G281" s="58"/>
      <c r="H281" s="58"/>
      <c r="I281" s="2" t="s">
        <v>61</v>
      </c>
      <c r="J281" s="58"/>
      <c r="K281" s="58"/>
      <c r="L281" s="58"/>
      <c r="M281" s="58"/>
    </row>
    <row r="282" spans="1:13" x14ac:dyDescent="0.3">
      <c r="B282" s="58" t="s">
        <v>57</v>
      </c>
      <c r="C282" s="58" t="s">
        <v>166</v>
      </c>
      <c r="D282" s="58">
        <v>10073452</v>
      </c>
      <c r="E282" s="58">
        <v>5</v>
      </c>
      <c r="F282" s="58" t="s">
        <v>59</v>
      </c>
      <c r="G282" s="58">
        <v>0.08</v>
      </c>
      <c r="H282" s="58">
        <v>0.42</v>
      </c>
      <c r="I282" s="2">
        <v>0.3</v>
      </c>
      <c r="J282" s="58">
        <v>1.5</v>
      </c>
      <c r="K282" s="58"/>
      <c r="L282" s="58"/>
      <c r="M282" s="58">
        <v>60906295</v>
      </c>
    </row>
    <row r="283" spans="1:13" x14ac:dyDescent="0.3">
      <c r="B283" s="58"/>
      <c r="C283" s="58"/>
      <c r="D283" s="58"/>
      <c r="E283" s="58"/>
      <c r="F283" s="58"/>
      <c r="G283" s="58"/>
      <c r="H283" s="58"/>
      <c r="I283" s="2" t="s">
        <v>61</v>
      </c>
      <c r="J283" s="58"/>
      <c r="K283" s="58"/>
      <c r="L283" s="58"/>
      <c r="M283" s="58"/>
    </row>
    <row r="284" spans="1:13" x14ac:dyDescent="0.3">
      <c r="B284" s="58" t="s">
        <v>68</v>
      </c>
      <c r="C284" s="58" t="s">
        <v>184</v>
      </c>
      <c r="D284" s="58">
        <v>5052003232372</v>
      </c>
      <c r="E284" s="58">
        <v>5</v>
      </c>
      <c r="F284" s="58" t="s">
        <v>59</v>
      </c>
      <c r="G284" s="58">
        <v>0.23</v>
      </c>
      <c r="H284" s="58">
        <v>1.1399999999999999</v>
      </c>
      <c r="I284" s="2">
        <v>0.8</v>
      </c>
      <c r="J284" s="58">
        <v>4.5</v>
      </c>
      <c r="K284" s="58"/>
      <c r="L284" s="58"/>
      <c r="M284" s="58">
        <v>60100332</v>
      </c>
    </row>
    <row r="285" spans="1:13" x14ac:dyDescent="0.3">
      <c r="B285" s="58"/>
      <c r="C285" s="58"/>
      <c r="D285" s="58"/>
      <c r="E285" s="58"/>
      <c r="F285" s="58"/>
      <c r="G285" s="58"/>
      <c r="H285" s="58"/>
      <c r="I285" s="2" t="s">
        <v>61</v>
      </c>
      <c r="J285" s="58"/>
      <c r="K285" s="58"/>
      <c r="L285" s="58"/>
      <c r="M285" s="58"/>
    </row>
    <row r="286" spans="1:13" x14ac:dyDescent="0.3">
      <c r="B286" s="58" t="s">
        <v>68</v>
      </c>
      <c r="C286" s="58" t="s">
        <v>103</v>
      </c>
      <c r="D286" s="58">
        <v>5054268240291</v>
      </c>
      <c r="E286" s="58">
        <v>1</v>
      </c>
      <c r="F286" s="58" t="s">
        <v>59</v>
      </c>
      <c r="G286" s="58">
        <v>0.43</v>
      </c>
      <c r="H286" s="58">
        <v>0.43</v>
      </c>
      <c r="I286" s="2">
        <v>2.2999999999999998</v>
      </c>
      <c r="J286" s="58">
        <v>2.2999999999999998</v>
      </c>
      <c r="K286" s="58"/>
      <c r="L286" s="58"/>
      <c r="M286" s="58">
        <v>76539134</v>
      </c>
    </row>
    <row r="287" spans="1:13" x14ac:dyDescent="0.3">
      <c r="B287" s="58"/>
      <c r="C287" s="58"/>
      <c r="D287" s="58"/>
      <c r="E287" s="58"/>
      <c r="F287" s="58"/>
      <c r="G287" s="58"/>
      <c r="H287" s="58"/>
      <c r="I287" s="2" t="s">
        <v>61</v>
      </c>
      <c r="J287" s="58"/>
      <c r="K287" s="58"/>
      <c r="L287" s="58"/>
      <c r="M287" s="58"/>
    </row>
    <row r="288" spans="1:13" x14ac:dyDescent="0.3">
      <c r="B288" s="58" t="s">
        <v>68</v>
      </c>
      <c r="C288" s="58" t="s">
        <v>216</v>
      </c>
      <c r="D288" s="58">
        <v>5053526592615</v>
      </c>
      <c r="E288" s="58">
        <v>1</v>
      </c>
      <c r="F288" s="58" t="s">
        <v>59</v>
      </c>
      <c r="G288" s="58">
        <v>0.26</v>
      </c>
      <c r="H288" s="58">
        <v>0.26</v>
      </c>
      <c r="I288" s="2">
        <v>1.95</v>
      </c>
      <c r="J288" s="58">
        <v>1.95</v>
      </c>
      <c r="K288" s="58"/>
      <c r="L288" s="58"/>
      <c r="M288" s="58">
        <v>75589703</v>
      </c>
    </row>
    <row r="289" spans="2:13" x14ac:dyDescent="0.3">
      <c r="B289" s="58"/>
      <c r="C289" s="58"/>
      <c r="D289" s="58"/>
      <c r="E289" s="58"/>
      <c r="F289" s="58"/>
      <c r="G289" s="58"/>
      <c r="H289" s="58"/>
      <c r="I289" s="2" t="s">
        <v>61</v>
      </c>
      <c r="J289" s="58"/>
      <c r="K289" s="58"/>
      <c r="L289" s="58"/>
      <c r="M289" s="58"/>
    </row>
    <row r="290" spans="2:13" x14ac:dyDescent="0.3">
      <c r="B290" s="58" t="s">
        <v>68</v>
      </c>
      <c r="C290" s="58" t="s">
        <v>104</v>
      </c>
      <c r="D290" s="58">
        <v>5057753909550</v>
      </c>
      <c r="E290" s="58">
        <v>7</v>
      </c>
      <c r="F290" s="58" t="s">
        <v>59</v>
      </c>
      <c r="G290" s="58">
        <v>0.22</v>
      </c>
      <c r="H290" s="58">
        <v>1.55</v>
      </c>
      <c r="I290" s="2">
        <v>0.8</v>
      </c>
      <c r="J290" s="58">
        <v>5.6</v>
      </c>
      <c r="K290" s="58"/>
      <c r="L290" s="58"/>
      <c r="M290" s="58">
        <v>87588997</v>
      </c>
    </row>
    <row r="291" spans="2:13" x14ac:dyDescent="0.3">
      <c r="B291" s="58"/>
      <c r="C291" s="58"/>
      <c r="D291" s="58"/>
      <c r="E291" s="58"/>
      <c r="F291" s="58"/>
      <c r="G291" s="58"/>
      <c r="H291" s="58"/>
      <c r="I291" s="2" t="s">
        <v>61</v>
      </c>
      <c r="J291" s="58"/>
      <c r="K291" s="58"/>
      <c r="L291" s="58"/>
      <c r="M291" s="58"/>
    </row>
    <row r="292" spans="2:13" x14ac:dyDescent="0.3">
      <c r="B292" s="58" t="s">
        <v>68</v>
      </c>
      <c r="C292" s="58" t="s">
        <v>186</v>
      </c>
      <c r="D292" s="58">
        <v>5059512103643</v>
      </c>
      <c r="E292" s="58">
        <v>1</v>
      </c>
      <c r="F292" s="58" t="s">
        <v>59</v>
      </c>
      <c r="G292" s="58">
        <v>0.17</v>
      </c>
      <c r="H292" s="58">
        <v>0.17</v>
      </c>
      <c r="I292" s="2">
        <v>1.1000000000000001</v>
      </c>
      <c r="J292" s="58">
        <v>1.1000000000000001</v>
      </c>
      <c r="K292" s="58"/>
      <c r="L292" s="58"/>
      <c r="M292" s="58">
        <v>87799776</v>
      </c>
    </row>
    <row r="293" spans="2:13" x14ac:dyDescent="0.3">
      <c r="B293" s="58"/>
      <c r="C293" s="58"/>
      <c r="D293" s="58"/>
      <c r="E293" s="58"/>
      <c r="F293" s="58"/>
      <c r="G293" s="58"/>
      <c r="H293" s="58"/>
      <c r="I293" s="2" t="s">
        <v>61</v>
      </c>
      <c r="J293" s="58"/>
      <c r="K293" s="58"/>
      <c r="L293" s="58"/>
      <c r="M293" s="58"/>
    </row>
    <row r="294" spans="2:13" x14ac:dyDescent="0.3">
      <c r="B294" s="58" t="s">
        <v>68</v>
      </c>
      <c r="C294" s="58" t="s">
        <v>217</v>
      </c>
      <c r="D294" s="58">
        <v>5057545889619</v>
      </c>
      <c r="E294" s="58">
        <v>3</v>
      </c>
      <c r="F294" s="58" t="s">
        <v>59</v>
      </c>
      <c r="G294" s="58">
        <v>0.3</v>
      </c>
      <c r="H294" s="58">
        <v>0.89</v>
      </c>
      <c r="I294" s="2">
        <v>0.9</v>
      </c>
      <c r="J294" s="58">
        <v>2.7</v>
      </c>
      <c r="K294" s="58"/>
      <c r="L294" s="58"/>
      <c r="M294" s="58">
        <v>84827904</v>
      </c>
    </row>
    <row r="295" spans="2:13" x14ac:dyDescent="0.3">
      <c r="B295" s="58"/>
      <c r="C295" s="58"/>
      <c r="D295" s="58"/>
      <c r="E295" s="58"/>
      <c r="F295" s="58"/>
      <c r="G295" s="58"/>
      <c r="H295" s="58"/>
      <c r="I295" s="2" t="s">
        <v>61</v>
      </c>
      <c r="J295" s="58"/>
      <c r="K295" s="58"/>
      <c r="L295" s="58"/>
      <c r="M295" s="58"/>
    </row>
    <row r="296" spans="2:13" x14ac:dyDescent="0.3">
      <c r="B296" s="58" t="s">
        <v>68</v>
      </c>
      <c r="C296" s="58" t="s">
        <v>77</v>
      </c>
      <c r="D296" s="58">
        <v>5057753912444</v>
      </c>
      <c r="E296" s="58">
        <v>6</v>
      </c>
      <c r="F296" s="58" t="s">
        <v>59</v>
      </c>
      <c r="G296" s="58">
        <v>0.22</v>
      </c>
      <c r="H296" s="58">
        <v>1.34</v>
      </c>
      <c r="I296" s="2">
        <v>0.8</v>
      </c>
      <c r="J296" s="58">
        <v>5.4</v>
      </c>
      <c r="K296" s="58"/>
      <c r="L296" s="58"/>
      <c r="M296" s="58">
        <v>87542625</v>
      </c>
    </row>
    <row r="297" spans="2:13" x14ac:dyDescent="0.3">
      <c r="B297" s="58"/>
      <c r="C297" s="58"/>
      <c r="D297" s="58"/>
      <c r="E297" s="58"/>
      <c r="F297" s="58"/>
      <c r="G297" s="58"/>
      <c r="H297" s="58"/>
      <c r="I297" s="2" t="s">
        <v>61</v>
      </c>
      <c r="J297" s="58"/>
      <c r="K297" s="58"/>
      <c r="L297" s="58"/>
      <c r="M297" s="58"/>
    </row>
    <row r="298" spans="2:13" x14ac:dyDescent="0.3">
      <c r="B298" s="58" t="s">
        <v>68</v>
      </c>
      <c r="C298" s="58" t="s">
        <v>72</v>
      </c>
      <c r="D298" s="58">
        <v>3269275</v>
      </c>
      <c r="E298" s="58">
        <v>1</v>
      </c>
      <c r="F298" s="58" t="s">
        <v>59</v>
      </c>
      <c r="G298" s="58">
        <v>7.0000000000000007E-2</v>
      </c>
      <c r="H298" s="58">
        <v>7.0000000000000007E-2</v>
      </c>
      <c r="I298" s="2">
        <v>1.1000000000000001</v>
      </c>
      <c r="J298" s="58">
        <v>1.1000000000000001</v>
      </c>
      <c r="K298" s="58"/>
      <c r="L298" s="58"/>
      <c r="M298" s="58">
        <v>81301454</v>
      </c>
    </row>
    <row r="299" spans="2:13" x14ac:dyDescent="0.3">
      <c r="B299" s="58"/>
      <c r="C299" s="58"/>
      <c r="D299" s="58"/>
      <c r="E299" s="58"/>
      <c r="F299" s="58"/>
      <c r="G299" s="58"/>
      <c r="H299" s="58"/>
      <c r="I299" s="2" t="s">
        <v>61</v>
      </c>
      <c r="J299" s="58"/>
      <c r="K299" s="58"/>
      <c r="L299" s="58"/>
      <c r="M299" s="58"/>
    </row>
    <row r="300" spans="2:13" x14ac:dyDescent="0.3">
      <c r="B300" s="58" t="s">
        <v>68</v>
      </c>
      <c r="C300" s="58" t="s">
        <v>218</v>
      </c>
      <c r="D300" s="58">
        <v>5054775580187</v>
      </c>
      <c r="E300" s="58">
        <v>1</v>
      </c>
      <c r="F300" s="58" t="s">
        <v>59</v>
      </c>
      <c r="G300" s="58">
        <v>0.48</v>
      </c>
      <c r="H300" s="58">
        <v>0.48</v>
      </c>
      <c r="I300" s="2">
        <v>2.2999999999999998</v>
      </c>
      <c r="J300" s="58">
        <v>2.2999999999999998</v>
      </c>
      <c r="K300" s="58"/>
      <c r="L300" s="58"/>
      <c r="M300" s="58">
        <v>76557849</v>
      </c>
    </row>
    <row r="301" spans="2:13" x14ac:dyDescent="0.3">
      <c r="B301" s="58"/>
      <c r="C301" s="58"/>
      <c r="D301" s="58"/>
      <c r="E301" s="58"/>
      <c r="F301" s="58"/>
      <c r="G301" s="58"/>
      <c r="H301" s="58"/>
      <c r="I301" s="2" t="s">
        <v>61</v>
      </c>
      <c r="J301" s="58"/>
      <c r="K301" s="58"/>
      <c r="L301" s="58"/>
      <c r="M301" s="58"/>
    </row>
    <row r="302" spans="2:13" x14ac:dyDescent="0.3">
      <c r="B302" s="58" t="s">
        <v>68</v>
      </c>
      <c r="C302" s="58" t="s">
        <v>76</v>
      </c>
      <c r="D302" s="58">
        <v>3063330</v>
      </c>
      <c r="E302" s="58">
        <v>10</v>
      </c>
      <c r="F302" s="58" t="s">
        <v>59</v>
      </c>
      <c r="G302" s="58">
        <v>0.08</v>
      </c>
      <c r="H302" s="58">
        <v>0.8</v>
      </c>
      <c r="I302" s="2">
        <v>1.1000000000000001</v>
      </c>
      <c r="J302" s="58">
        <v>11</v>
      </c>
      <c r="K302" s="58"/>
      <c r="L302" s="58"/>
      <c r="M302" s="58">
        <v>67880462</v>
      </c>
    </row>
    <row r="303" spans="2:13" x14ac:dyDescent="0.3">
      <c r="B303" s="58"/>
      <c r="C303" s="58"/>
      <c r="D303" s="58"/>
      <c r="E303" s="58"/>
      <c r="F303" s="58"/>
      <c r="G303" s="58"/>
      <c r="H303" s="58"/>
      <c r="I303" s="2" t="s">
        <v>61</v>
      </c>
      <c r="J303" s="58"/>
      <c r="K303" s="58"/>
      <c r="L303" s="58"/>
      <c r="M303" s="58"/>
    </row>
    <row r="304" spans="2:13" x14ac:dyDescent="0.3">
      <c r="B304" s="58" t="s">
        <v>124</v>
      </c>
      <c r="C304" s="58" t="s">
        <v>219</v>
      </c>
      <c r="D304" s="58">
        <v>5057753932657</v>
      </c>
      <c r="E304" s="58">
        <v>2</v>
      </c>
      <c r="F304" s="58" t="s">
        <v>59</v>
      </c>
      <c r="G304" s="58">
        <v>0.27</v>
      </c>
      <c r="H304" s="58">
        <v>0.55000000000000004</v>
      </c>
      <c r="I304" s="2">
        <v>2.6</v>
      </c>
      <c r="J304" s="58">
        <v>6</v>
      </c>
      <c r="K304" s="58"/>
      <c r="L304" s="58"/>
      <c r="M304" s="58">
        <v>87874877</v>
      </c>
    </row>
    <row r="305" spans="1:13" x14ac:dyDescent="0.3">
      <c r="B305" s="58"/>
      <c r="C305" s="58"/>
      <c r="D305" s="58"/>
      <c r="E305" s="58"/>
      <c r="F305" s="58"/>
      <c r="G305" s="58"/>
      <c r="H305" s="58"/>
      <c r="I305" s="2" t="s">
        <v>61</v>
      </c>
      <c r="J305" s="58"/>
      <c r="K305" s="58"/>
      <c r="L305" s="58"/>
      <c r="M305" s="58"/>
    </row>
    <row r="306" spans="1:13" x14ac:dyDescent="0.3">
      <c r="A306" s="3">
        <v>45421</v>
      </c>
      <c r="B306" s="58" t="s">
        <v>83</v>
      </c>
      <c r="C306" s="58" t="s">
        <v>220</v>
      </c>
      <c r="D306" s="58">
        <v>5411188116615</v>
      </c>
      <c r="E306" s="58">
        <v>3</v>
      </c>
      <c r="F306" s="58" t="s">
        <v>59</v>
      </c>
      <c r="G306" s="58">
        <v>1.05</v>
      </c>
      <c r="H306" s="58">
        <v>3.14</v>
      </c>
      <c r="I306" s="2">
        <v>2.2999999999999998</v>
      </c>
      <c r="J306" s="58">
        <v>6.9</v>
      </c>
      <c r="K306" s="58"/>
      <c r="L306" s="58"/>
      <c r="M306" s="58">
        <v>76274694</v>
      </c>
    </row>
    <row r="307" spans="1:13" x14ac:dyDescent="0.3">
      <c r="B307" s="58"/>
      <c r="C307" s="58"/>
      <c r="D307" s="58"/>
      <c r="E307" s="58"/>
      <c r="F307" s="58"/>
      <c r="G307" s="58"/>
      <c r="H307" s="58"/>
      <c r="I307" s="2" t="s">
        <v>61</v>
      </c>
      <c r="J307" s="58"/>
      <c r="K307" s="58"/>
      <c r="L307" s="58"/>
      <c r="M307" s="58"/>
    </row>
    <row r="308" spans="1:13" x14ac:dyDescent="0.3">
      <c r="B308" s="58" t="s">
        <v>83</v>
      </c>
      <c r="C308" s="58" t="s">
        <v>221</v>
      </c>
      <c r="D308" s="58">
        <v>3055533</v>
      </c>
      <c r="E308" s="58">
        <v>1</v>
      </c>
      <c r="F308" s="58" t="s">
        <v>59</v>
      </c>
      <c r="G308" s="58">
        <v>0.19</v>
      </c>
      <c r="H308" s="58">
        <v>0.19</v>
      </c>
      <c r="I308" s="2">
        <v>2.6</v>
      </c>
      <c r="J308" s="58">
        <v>2.6</v>
      </c>
      <c r="K308" s="58"/>
      <c r="L308" s="58"/>
      <c r="M308" s="58">
        <v>63527456</v>
      </c>
    </row>
    <row r="309" spans="1:13" x14ac:dyDescent="0.3">
      <c r="B309" s="58"/>
      <c r="C309" s="58"/>
      <c r="D309" s="58"/>
      <c r="E309" s="58"/>
      <c r="F309" s="58"/>
      <c r="G309" s="58"/>
      <c r="H309" s="58"/>
      <c r="I309" s="2" t="s">
        <v>61</v>
      </c>
      <c r="J309" s="58"/>
      <c r="K309" s="58"/>
      <c r="L309" s="58"/>
      <c r="M309" s="58"/>
    </row>
    <row r="310" spans="1:13" x14ac:dyDescent="0.3">
      <c r="B310" s="58" t="s">
        <v>83</v>
      </c>
      <c r="C310" s="58" t="s">
        <v>222</v>
      </c>
      <c r="D310" s="58">
        <v>5057753897697</v>
      </c>
      <c r="E310" s="58">
        <v>1</v>
      </c>
      <c r="F310" s="58" t="s">
        <v>59</v>
      </c>
      <c r="G310" s="58">
        <v>7.0000000000000007E-2</v>
      </c>
      <c r="H310" s="58">
        <v>7.0000000000000007E-2</v>
      </c>
      <c r="I310" s="2">
        <v>1.3</v>
      </c>
      <c r="J310" s="58">
        <v>1.3</v>
      </c>
      <c r="K310" s="58"/>
      <c r="L310" s="58"/>
      <c r="M310" s="58">
        <v>87796290</v>
      </c>
    </row>
    <row r="311" spans="1:13" x14ac:dyDescent="0.3">
      <c r="B311" s="58"/>
      <c r="C311" s="58"/>
      <c r="D311" s="58"/>
      <c r="E311" s="58"/>
      <c r="F311" s="58"/>
      <c r="G311" s="58"/>
      <c r="H311" s="58"/>
      <c r="I311" s="2" t="s">
        <v>61</v>
      </c>
      <c r="J311" s="58"/>
      <c r="K311" s="58"/>
      <c r="L311" s="58"/>
      <c r="M311" s="58"/>
    </row>
    <row r="312" spans="1:13" x14ac:dyDescent="0.3">
      <c r="B312" s="58" t="s">
        <v>57</v>
      </c>
      <c r="C312" s="58" t="s">
        <v>97</v>
      </c>
      <c r="D312" s="58">
        <v>3471319</v>
      </c>
      <c r="E312" s="58">
        <v>1</v>
      </c>
      <c r="F312" s="58" t="s">
        <v>59</v>
      </c>
      <c r="G312" s="58">
        <v>0.32</v>
      </c>
      <c r="H312" s="58">
        <v>0.32</v>
      </c>
      <c r="I312" s="2">
        <v>1.5</v>
      </c>
      <c r="J312" s="58">
        <v>1.5</v>
      </c>
      <c r="K312" s="58"/>
      <c r="L312" s="58"/>
      <c r="M312" s="58">
        <v>91826428</v>
      </c>
    </row>
    <row r="313" spans="1:13" x14ac:dyDescent="0.3">
      <c r="B313" s="58"/>
      <c r="C313" s="58"/>
      <c r="D313" s="58"/>
      <c r="E313" s="58"/>
      <c r="F313" s="58"/>
      <c r="G313" s="58"/>
      <c r="H313" s="58"/>
      <c r="I313" s="2" t="s">
        <v>61</v>
      </c>
      <c r="J313" s="58"/>
      <c r="K313" s="58"/>
      <c r="L313" s="58"/>
      <c r="M313" s="58"/>
    </row>
    <row r="314" spans="1:13" x14ac:dyDescent="0.3">
      <c r="B314" s="58" t="s">
        <v>68</v>
      </c>
      <c r="C314" s="58" t="s">
        <v>223</v>
      </c>
      <c r="D314" s="58">
        <v>5057967342105</v>
      </c>
      <c r="E314" s="58">
        <v>5</v>
      </c>
      <c r="F314" s="58" t="s">
        <v>59</v>
      </c>
      <c r="G314" s="58">
        <v>0.26</v>
      </c>
      <c r="H314" s="58">
        <v>1.31</v>
      </c>
      <c r="I314" s="2">
        <v>1.2</v>
      </c>
      <c r="J314" s="58">
        <v>6.5</v>
      </c>
      <c r="K314" s="58"/>
      <c r="L314" s="58"/>
      <c r="M314" s="58">
        <v>86489085</v>
      </c>
    </row>
    <row r="315" spans="1:13" x14ac:dyDescent="0.3">
      <c r="B315" s="58"/>
      <c r="C315" s="58"/>
      <c r="D315" s="58"/>
      <c r="E315" s="58"/>
      <c r="F315" s="58"/>
      <c r="G315" s="58"/>
      <c r="H315" s="58"/>
      <c r="I315" s="2" t="s">
        <v>61</v>
      </c>
      <c r="J315" s="58"/>
      <c r="K315" s="58"/>
      <c r="L315" s="58"/>
      <c r="M315" s="58"/>
    </row>
    <row r="316" spans="1:13" x14ac:dyDescent="0.3">
      <c r="B316" s="58" t="s">
        <v>68</v>
      </c>
      <c r="C316" s="58" t="s">
        <v>79</v>
      </c>
      <c r="D316" s="58">
        <v>3269299</v>
      </c>
      <c r="E316" s="58">
        <v>10</v>
      </c>
      <c r="F316" s="58" t="s">
        <v>59</v>
      </c>
      <c r="G316" s="58">
        <v>0.09</v>
      </c>
      <c r="H316" s="58">
        <v>0.9</v>
      </c>
      <c r="I316" s="2">
        <v>1.1000000000000001</v>
      </c>
      <c r="J316" s="58">
        <v>11</v>
      </c>
      <c r="K316" s="58"/>
      <c r="L316" s="58"/>
      <c r="M316" s="58">
        <v>81301517</v>
      </c>
    </row>
    <row r="317" spans="1:13" x14ac:dyDescent="0.3">
      <c r="B317" s="58"/>
      <c r="C317" s="58"/>
      <c r="D317" s="58"/>
      <c r="E317" s="58"/>
      <c r="F317" s="58"/>
      <c r="G317" s="58"/>
      <c r="H317" s="58"/>
      <c r="I317" s="2" t="s">
        <v>61</v>
      </c>
      <c r="J317" s="58"/>
      <c r="K317" s="58"/>
      <c r="L317" s="58"/>
      <c r="M317" s="58"/>
    </row>
    <row r="318" spans="1:13" x14ac:dyDescent="0.3">
      <c r="B318" s="58" t="s">
        <v>68</v>
      </c>
      <c r="C318" s="58" t="s">
        <v>72</v>
      </c>
      <c r="D318" s="58">
        <v>3269275</v>
      </c>
      <c r="E318" s="58">
        <v>8</v>
      </c>
      <c r="F318" s="58" t="s">
        <v>59</v>
      </c>
      <c r="G318" s="58">
        <v>7.0000000000000007E-2</v>
      </c>
      <c r="H318" s="58">
        <v>0.56000000000000005</v>
      </c>
      <c r="I318" s="2">
        <v>1.1000000000000001</v>
      </c>
      <c r="J318" s="58">
        <v>8.8000000000000007</v>
      </c>
      <c r="K318" s="58"/>
      <c r="L318" s="58"/>
      <c r="M318" s="58">
        <v>81301454</v>
      </c>
    </row>
    <row r="319" spans="1:13" x14ac:dyDescent="0.3">
      <c r="B319" s="58"/>
      <c r="C319" s="58"/>
      <c r="D319" s="58"/>
      <c r="E319" s="58"/>
      <c r="F319" s="58"/>
      <c r="G319" s="58"/>
      <c r="H319" s="58"/>
      <c r="I319" s="2" t="s">
        <v>61</v>
      </c>
      <c r="J319" s="58"/>
      <c r="K319" s="58"/>
      <c r="L319" s="58"/>
      <c r="M319" s="58"/>
    </row>
    <row r="320" spans="1:13" x14ac:dyDescent="0.3">
      <c r="B320" s="58" t="s">
        <v>68</v>
      </c>
      <c r="C320" s="58" t="s">
        <v>80</v>
      </c>
      <c r="D320" s="58">
        <v>3048979</v>
      </c>
      <c r="E320" s="58">
        <v>8</v>
      </c>
      <c r="F320" s="58" t="s">
        <v>59</v>
      </c>
      <c r="G320" s="58">
        <v>0.09</v>
      </c>
      <c r="H320" s="58">
        <v>0.72</v>
      </c>
      <c r="I320" s="2">
        <v>1.1000000000000001</v>
      </c>
      <c r="J320" s="58">
        <v>8.8000000000000007</v>
      </c>
      <c r="K320" s="58"/>
      <c r="L320" s="58"/>
      <c r="M320" s="58">
        <v>52412171</v>
      </c>
    </row>
    <row r="321" spans="1:13" x14ac:dyDescent="0.3">
      <c r="B321" s="58"/>
      <c r="C321" s="58"/>
      <c r="D321" s="58"/>
      <c r="E321" s="58"/>
      <c r="F321" s="58"/>
      <c r="G321" s="58"/>
      <c r="H321" s="58"/>
      <c r="I321" s="2" t="s">
        <v>61</v>
      </c>
      <c r="J321" s="58"/>
      <c r="K321" s="58"/>
      <c r="L321" s="58"/>
      <c r="M321" s="58"/>
    </row>
    <row r="322" spans="1:13" x14ac:dyDescent="0.3">
      <c r="B322" s="58" t="s">
        <v>68</v>
      </c>
      <c r="C322" s="58" t="s">
        <v>76</v>
      </c>
      <c r="D322" s="58">
        <v>3063330</v>
      </c>
      <c r="E322" s="58">
        <v>8</v>
      </c>
      <c r="F322" s="58" t="s">
        <v>59</v>
      </c>
      <c r="G322" s="58">
        <v>0.08</v>
      </c>
      <c r="H322" s="58">
        <v>0.64</v>
      </c>
      <c r="I322" s="2">
        <v>1.1000000000000001</v>
      </c>
      <c r="J322" s="58">
        <v>8.8000000000000007</v>
      </c>
      <c r="K322" s="58"/>
      <c r="L322" s="58"/>
      <c r="M322" s="58">
        <v>67880462</v>
      </c>
    </row>
    <row r="323" spans="1:13" x14ac:dyDescent="0.3">
      <c r="B323" s="58"/>
      <c r="C323" s="58"/>
      <c r="D323" s="58"/>
      <c r="E323" s="58"/>
      <c r="F323" s="58"/>
      <c r="G323" s="58"/>
      <c r="H323" s="58"/>
      <c r="I323" s="2" t="s">
        <v>61</v>
      </c>
      <c r="J323" s="58"/>
      <c r="K323" s="58"/>
      <c r="L323" s="58"/>
      <c r="M323" s="58"/>
    </row>
    <row r="324" spans="1:13" x14ac:dyDescent="0.3">
      <c r="B324" s="58" t="s">
        <v>68</v>
      </c>
      <c r="C324" s="58" t="s">
        <v>75</v>
      </c>
      <c r="D324" s="58">
        <v>3277621</v>
      </c>
      <c r="E324" s="58">
        <v>6</v>
      </c>
      <c r="F324" s="58" t="s">
        <v>59</v>
      </c>
      <c r="G324" s="58">
        <v>0.08</v>
      </c>
      <c r="H324" s="58">
        <v>0.46</v>
      </c>
      <c r="I324" s="2">
        <v>1.1000000000000001</v>
      </c>
      <c r="J324" s="58">
        <v>7.2</v>
      </c>
      <c r="K324" s="58"/>
      <c r="L324" s="58"/>
      <c r="M324" s="58">
        <v>83688234</v>
      </c>
    </row>
    <row r="325" spans="1:13" x14ac:dyDescent="0.3">
      <c r="B325" s="58"/>
      <c r="C325" s="58"/>
      <c r="D325" s="58"/>
      <c r="E325" s="58"/>
      <c r="F325" s="58"/>
      <c r="G325" s="58"/>
      <c r="H325" s="58"/>
      <c r="I325" s="2" t="s">
        <v>61</v>
      </c>
      <c r="J325" s="58"/>
      <c r="K325" s="58"/>
      <c r="L325" s="58"/>
      <c r="M325" s="58"/>
    </row>
    <row r="326" spans="1:13" x14ac:dyDescent="0.3">
      <c r="B326" s="58" t="s">
        <v>68</v>
      </c>
      <c r="C326" s="58" t="s">
        <v>104</v>
      </c>
      <c r="D326" s="58">
        <v>5057753909550</v>
      </c>
      <c r="E326" s="58">
        <v>9</v>
      </c>
      <c r="F326" s="58" t="s">
        <v>59</v>
      </c>
      <c r="G326" s="58">
        <v>0.22</v>
      </c>
      <c r="H326" s="58">
        <v>2</v>
      </c>
      <c r="I326" s="2">
        <v>0.8</v>
      </c>
      <c r="J326" s="58">
        <v>7.2</v>
      </c>
      <c r="K326" s="58"/>
      <c r="L326" s="58"/>
      <c r="M326" s="58">
        <v>87588997</v>
      </c>
    </row>
    <row r="327" spans="1:13" x14ac:dyDescent="0.3">
      <c r="B327" s="58"/>
      <c r="C327" s="58"/>
      <c r="D327" s="58"/>
      <c r="E327" s="58"/>
      <c r="F327" s="58"/>
      <c r="G327" s="58"/>
      <c r="H327" s="58"/>
      <c r="I327" s="2" t="s">
        <v>61</v>
      </c>
      <c r="J327" s="58"/>
      <c r="K327" s="58"/>
      <c r="L327" s="58"/>
      <c r="M327" s="58"/>
    </row>
    <row r="328" spans="1:13" x14ac:dyDescent="0.3">
      <c r="A328" s="3">
        <v>45422</v>
      </c>
      <c r="B328" s="58" t="s">
        <v>68</v>
      </c>
      <c r="C328" s="58" t="s">
        <v>224</v>
      </c>
      <c r="D328" s="58">
        <v>5054268028660</v>
      </c>
      <c r="E328" s="58">
        <v>1</v>
      </c>
      <c r="F328" s="58" t="s">
        <v>59</v>
      </c>
      <c r="G328" s="58">
        <v>0.46</v>
      </c>
      <c r="H328" s="58">
        <v>0.46</v>
      </c>
      <c r="I328" s="2">
        <v>1.3</v>
      </c>
      <c r="J328" s="58">
        <v>1.3</v>
      </c>
      <c r="K328" s="58"/>
      <c r="L328" s="58"/>
      <c r="M328" s="58">
        <v>76298245</v>
      </c>
    </row>
    <row r="329" spans="1:13" x14ac:dyDescent="0.3">
      <c r="B329" s="58"/>
      <c r="C329" s="58"/>
      <c r="D329" s="58"/>
      <c r="E329" s="58"/>
      <c r="F329" s="58"/>
      <c r="G329" s="58"/>
      <c r="H329" s="58"/>
      <c r="I329" s="2" t="s">
        <v>61</v>
      </c>
      <c r="J329" s="58"/>
      <c r="K329" s="58"/>
      <c r="L329" s="58"/>
      <c r="M329" s="58"/>
    </row>
    <row r="330" spans="1:13" x14ac:dyDescent="0.3">
      <c r="B330" s="58" t="s">
        <v>68</v>
      </c>
      <c r="C330" s="58" t="s">
        <v>75</v>
      </c>
      <c r="D330" s="58">
        <v>3277621</v>
      </c>
      <c r="E330" s="58">
        <v>6</v>
      </c>
      <c r="F330" s="58" t="s">
        <v>59</v>
      </c>
      <c r="G330" s="58">
        <v>0.08</v>
      </c>
      <c r="H330" s="58">
        <v>0.46</v>
      </c>
      <c r="I330" s="2">
        <v>1.1000000000000001</v>
      </c>
      <c r="J330" s="58">
        <v>7.2</v>
      </c>
      <c r="K330" s="58"/>
      <c r="L330" s="58"/>
      <c r="M330" s="58">
        <v>83688234</v>
      </c>
    </row>
    <row r="331" spans="1:13" x14ac:dyDescent="0.3">
      <c r="B331" s="58"/>
      <c r="C331" s="58"/>
      <c r="D331" s="58"/>
      <c r="E331" s="58"/>
      <c r="F331" s="58"/>
      <c r="G331" s="58"/>
      <c r="H331" s="58"/>
      <c r="I331" s="2" t="s">
        <v>61</v>
      </c>
      <c r="J331" s="58"/>
      <c r="K331" s="58"/>
      <c r="L331" s="58"/>
      <c r="M331" s="58"/>
    </row>
    <row r="332" spans="1:13" x14ac:dyDescent="0.3">
      <c r="B332" s="58" t="s">
        <v>68</v>
      </c>
      <c r="C332" s="58" t="s">
        <v>80</v>
      </c>
      <c r="D332" s="58">
        <v>3048979</v>
      </c>
      <c r="E332" s="58">
        <v>4</v>
      </c>
      <c r="F332" s="58" t="s">
        <v>59</v>
      </c>
      <c r="G332" s="58">
        <v>0.09</v>
      </c>
      <c r="H332" s="58">
        <v>0.36</v>
      </c>
      <c r="I332" s="2">
        <v>1.1000000000000001</v>
      </c>
      <c r="J332" s="58">
        <v>4.4000000000000004</v>
      </c>
      <c r="K332" s="58"/>
      <c r="L332" s="58"/>
      <c r="M332" s="58">
        <v>52412171</v>
      </c>
    </row>
    <row r="333" spans="1:13" x14ac:dyDescent="0.3">
      <c r="B333" s="58"/>
      <c r="C333" s="58"/>
      <c r="D333" s="58"/>
      <c r="E333" s="58"/>
      <c r="F333" s="58"/>
      <c r="G333" s="58"/>
      <c r="H333" s="58"/>
      <c r="I333" s="2" t="s">
        <v>61</v>
      </c>
      <c r="J333" s="58"/>
      <c r="K333" s="58"/>
      <c r="L333" s="58"/>
      <c r="M333" s="58"/>
    </row>
    <row r="334" spans="1:13" x14ac:dyDescent="0.3">
      <c r="B334" s="58" t="s">
        <v>68</v>
      </c>
      <c r="C334" s="58" t="s">
        <v>184</v>
      </c>
      <c r="D334" s="58">
        <v>5052003232372</v>
      </c>
      <c r="E334" s="58">
        <v>4</v>
      </c>
      <c r="F334" s="58" t="s">
        <v>59</v>
      </c>
      <c r="G334" s="58">
        <v>0.23</v>
      </c>
      <c r="H334" s="58">
        <v>0.91</v>
      </c>
      <c r="I334" s="2">
        <v>0.8</v>
      </c>
      <c r="J334" s="58">
        <v>3.6</v>
      </c>
      <c r="K334" s="58"/>
      <c r="L334" s="58"/>
      <c r="M334" s="58">
        <v>60100332</v>
      </c>
    </row>
    <row r="335" spans="1:13" x14ac:dyDescent="0.3">
      <c r="B335" s="58"/>
      <c r="C335" s="58"/>
      <c r="D335" s="58"/>
      <c r="E335" s="58"/>
      <c r="F335" s="58"/>
      <c r="G335" s="58"/>
      <c r="H335" s="58"/>
      <c r="I335" s="2" t="s">
        <v>61</v>
      </c>
      <c r="J335" s="58"/>
      <c r="K335" s="58"/>
      <c r="L335" s="58"/>
      <c r="M335" s="58"/>
    </row>
    <row r="336" spans="1:13" x14ac:dyDescent="0.3">
      <c r="B336" s="58" t="s">
        <v>68</v>
      </c>
      <c r="C336" s="58" t="s">
        <v>72</v>
      </c>
      <c r="D336" s="58">
        <v>3269275</v>
      </c>
      <c r="E336" s="58">
        <v>9</v>
      </c>
      <c r="F336" s="58" t="s">
        <v>59</v>
      </c>
      <c r="G336" s="58">
        <v>7.0000000000000007E-2</v>
      </c>
      <c r="H336" s="58">
        <v>0.63</v>
      </c>
      <c r="I336" s="2">
        <v>1.1000000000000001</v>
      </c>
      <c r="J336" s="58">
        <v>9.9</v>
      </c>
      <c r="K336" s="58"/>
      <c r="L336" s="58"/>
      <c r="M336" s="58">
        <v>81301454</v>
      </c>
    </row>
    <row r="337" spans="2:13" x14ac:dyDescent="0.3">
      <c r="B337" s="58"/>
      <c r="C337" s="58"/>
      <c r="D337" s="58"/>
      <c r="E337" s="58"/>
      <c r="F337" s="58"/>
      <c r="G337" s="58"/>
      <c r="H337" s="58"/>
      <c r="I337" s="2" t="s">
        <v>61</v>
      </c>
      <c r="J337" s="58"/>
      <c r="K337" s="58"/>
      <c r="L337" s="58"/>
      <c r="M337" s="58"/>
    </row>
    <row r="338" spans="2:13" x14ac:dyDescent="0.3">
      <c r="B338" s="58" t="s">
        <v>68</v>
      </c>
      <c r="C338" s="58" t="s">
        <v>79</v>
      </c>
      <c r="D338" s="58">
        <v>3269299</v>
      </c>
      <c r="E338" s="58">
        <v>3</v>
      </c>
      <c r="F338" s="58" t="s">
        <v>59</v>
      </c>
      <c r="G338" s="58">
        <v>0.09</v>
      </c>
      <c r="H338" s="58">
        <v>0.27</v>
      </c>
      <c r="I338" s="2">
        <v>1.1000000000000001</v>
      </c>
      <c r="J338" s="58">
        <v>3.3</v>
      </c>
      <c r="K338" s="58"/>
      <c r="L338" s="58"/>
      <c r="M338" s="58">
        <v>81301517</v>
      </c>
    </row>
    <row r="339" spans="2:13" x14ac:dyDescent="0.3">
      <c r="B339" s="58"/>
      <c r="C339" s="58"/>
      <c r="D339" s="58"/>
      <c r="E339" s="58"/>
      <c r="F339" s="58"/>
      <c r="G339" s="58"/>
      <c r="H339" s="58"/>
      <c r="I339" s="2" t="s">
        <v>61</v>
      </c>
      <c r="J339" s="58"/>
      <c r="K339" s="58"/>
      <c r="L339" s="58"/>
      <c r="M339" s="58"/>
    </row>
    <row r="340" spans="2:13" x14ac:dyDescent="0.3">
      <c r="B340" s="58" t="s">
        <v>68</v>
      </c>
      <c r="C340" s="58" t="s">
        <v>76</v>
      </c>
      <c r="D340" s="58">
        <v>3063330</v>
      </c>
      <c r="E340" s="58">
        <v>3</v>
      </c>
      <c r="F340" s="58" t="s">
        <v>59</v>
      </c>
      <c r="G340" s="58">
        <v>0.08</v>
      </c>
      <c r="H340" s="58">
        <v>0.24</v>
      </c>
      <c r="I340" s="2">
        <v>1.1000000000000001</v>
      </c>
      <c r="J340" s="58">
        <v>3.3</v>
      </c>
      <c r="K340" s="58"/>
      <c r="L340" s="58"/>
      <c r="M340" s="58">
        <v>67880462</v>
      </c>
    </row>
    <row r="341" spans="2:13" x14ac:dyDescent="0.3">
      <c r="B341" s="58"/>
      <c r="C341" s="58"/>
      <c r="D341" s="58"/>
      <c r="E341" s="58"/>
      <c r="F341" s="58"/>
      <c r="G341" s="58"/>
      <c r="H341" s="58"/>
      <c r="I341" s="2" t="s">
        <v>61</v>
      </c>
      <c r="J341" s="58"/>
      <c r="K341" s="58"/>
      <c r="L341" s="58"/>
      <c r="M341" s="58"/>
    </row>
    <row r="342" spans="2:13" x14ac:dyDescent="0.3">
      <c r="B342" s="58" t="s">
        <v>68</v>
      </c>
      <c r="C342" s="58" t="s">
        <v>145</v>
      </c>
      <c r="D342" s="58">
        <v>5059512103650</v>
      </c>
      <c r="E342" s="58">
        <v>3</v>
      </c>
      <c r="F342" s="58" t="s">
        <v>59</v>
      </c>
      <c r="G342" s="58">
        <v>0.14000000000000001</v>
      </c>
      <c r="H342" s="58">
        <v>0.44</v>
      </c>
      <c r="I342" s="2">
        <v>1.1000000000000001</v>
      </c>
      <c r="J342" s="58">
        <v>3.3</v>
      </c>
      <c r="K342" s="58"/>
      <c r="L342" s="58"/>
      <c r="M342" s="58">
        <v>88303971</v>
      </c>
    </row>
    <row r="343" spans="2:13" x14ac:dyDescent="0.3">
      <c r="B343" s="58"/>
      <c r="C343" s="58"/>
      <c r="D343" s="58"/>
      <c r="E343" s="58"/>
      <c r="F343" s="58"/>
      <c r="G343" s="58"/>
      <c r="H343" s="58"/>
      <c r="I343" s="2" t="s">
        <v>61</v>
      </c>
      <c r="J343" s="58"/>
      <c r="K343" s="58"/>
      <c r="L343" s="58"/>
      <c r="M343" s="58"/>
    </row>
    <row r="344" spans="2:13" x14ac:dyDescent="0.3">
      <c r="B344" s="58" t="s">
        <v>83</v>
      </c>
      <c r="C344" s="58" t="s">
        <v>139</v>
      </c>
      <c r="D344" s="58">
        <v>3035498</v>
      </c>
      <c r="E344" s="58">
        <v>1</v>
      </c>
      <c r="F344" s="58" t="s">
        <v>59</v>
      </c>
      <c r="G344" s="58">
        <v>0.2</v>
      </c>
      <c r="H344" s="58">
        <v>0.2</v>
      </c>
      <c r="I344" s="2">
        <v>2.6</v>
      </c>
      <c r="J344" s="58">
        <v>2.6</v>
      </c>
      <c r="K344" s="58"/>
      <c r="L344" s="58"/>
      <c r="M344" s="58">
        <v>55183885</v>
      </c>
    </row>
    <row r="345" spans="2:13" x14ac:dyDescent="0.3">
      <c r="B345" s="58"/>
      <c r="C345" s="58"/>
      <c r="D345" s="58"/>
      <c r="E345" s="58"/>
      <c r="F345" s="58"/>
      <c r="G345" s="58"/>
      <c r="H345" s="58"/>
      <c r="I345" s="2" t="s">
        <v>61</v>
      </c>
      <c r="J345" s="58"/>
      <c r="K345" s="58"/>
      <c r="L345" s="58"/>
      <c r="M345" s="58"/>
    </row>
    <row r="346" spans="2:13" x14ac:dyDescent="0.3">
      <c r="B346" s="58" t="s">
        <v>83</v>
      </c>
      <c r="C346" s="58" t="s">
        <v>225</v>
      </c>
      <c r="D346" s="58">
        <v>3231340</v>
      </c>
      <c r="E346" s="58">
        <v>2</v>
      </c>
      <c r="F346" s="58" t="s">
        <v>59</v>
      </c>
      <c r="G346" s="58">
        <v>0.19</v>
      </c>
      <c r="H346" s="58">
        <v>0.38</v>
      </c>
      <c r="I346" s="2">
        <v>2.85</v>
      </c>
      <c r="J346" s="58">
        <v>5.7</v>
      </c>
      <c r="K346" s="58"/>
      <c r="L346" s="58"/>
      <c r="M346" s="58">
        <v>71248434</v>
      </c>
    </row>
    <row r="347" spans="2:13" x14ac:dyDescent="0.3">
      <c r="B347" s="58"/>
      <c r="C347" s="58"/>
      <c r="D347" s="58"/>
      <c r="E347" s="58"/>
      <c r="F347" s="58"/>
      <c r="G347" s="58"/>
      <c r="H347" s="58"/>
      <c r="I347" s="2" t="s">
        <v>61</v>
      </c>
      <c r="J347" s="58"/>
      <c r="K347" s="58"/>
      <c r="L347" s="58"/>
      <c r="M347" s="58"/>
    </row>
    <row r="348" spans="2:13" x14ac:dyDescent="0.3">
      <c r="B348" s="58" t="s">
        <v>83</v>
      </c>
      <c r="C348" s="58" t="s">
        <v>226</v>
      </c>
      <c r="D348" s="58">
        <v>5054775579167</v>
      </c>
      <c r="E348" s="58">
        <v>1</v>
      </c>
      <c r="F348" s="58" t="s">
        <v>59</v>
      </c>
      <c r="G348" s="58">
        <v>0.33</v>
      </c>
      <c r="H348" s="58">
        <v>0.33</v>
      </c>
      <c r="I348" s="2">
        <v>3.15</v>
      </c>
      <c r="J348" s="58">
        <v>3.15</v>
      </c>
      <c r="K348" s="58"/>
      <c r="L348" s="58"/>
      <c r="M348" s="58">
        <v>80763490</v>
      </c>
    </row>
    <row r="349" spans="2:13" x14ac:dyDescent="0.3">
      <c r="B349" s="58"/>
      <c r="C349" s="58"/>
      <c r="D349" s="58"/>
      <c r="E349" s="58"/>
      <c r="F349" s="58"/>
      <c r="G349" s="58"/>
      <c r="H349" s="58"/>
      <c r="I349" s="2" t="s">
        <v>61</v>
      </c>
      <c r="J349" s="58"/>
      <c r="K349" s="58"/>
      <c r="L349" s="58"/>
      <c r="M349" s="58"/>
    </row>
    <row r="350" spans="2:13" x14ac:dyDescent="0.3">
      <c r="B350" s="58" t="s">
        <v>83</v>
      </c>
      <c r="C350" s="58" t="s">
        <v>227</v>
      </c>
      <c r="D350" s="58">
        <v>3046487</v>
      </c>
      <c r="E350" s="58">
        <v>2</v>
      </c>
      <c r="F350" s="58" t="s">
        <v>59</v>
      </c>
      <c r="G350" s="58">
        <v>0.2</v>
      </c>
      <c r="H350" s="58">
        <v>0.4</v>
      </c>
      <c r="I350" s="2">
        <v>2.85</v>
      </c>
      <c r="J350" s="58">
        <v>5.7</v>
      </c>
      <c r="K350" s="58"/>
      <c r="L350" s="58"/>
      <c r="M350" s="58">
        <v>52925658</v>
      </c>
    </row>
    <row r="351" spans="2:13" x14ac:dyDescent="0.3">
      <c r="B351" s="58"/>
      <c r="C351" s="58"/>
      <c r="D351" s="58"/>
      <c r="E351" s="58"/>
      <c r="F351" s="58"/>
      <c r="G351" s="58"/>
      <c r="H351" s="58"/>
      <c r="I351" s="2" t="s">
        <v>61</v>
      </c>
      <c r="J351" s="58"/>
      <c r="K351" s="58"/>
      <c r="L351" s="58"/>
      <c r="M351" s="58"/>
    </row>
    <row r="352" spans="2:13" x14ac:dyDescent="0.3">
      <c r="B352" s="58" t="s">
        <v>83</v>
      </c>
      <c r="C352" s="58" t="s">
        <v>228</v>
      </c>
      <c r="D352" s="58">
        <v>5411188103387</v>
      </c>
      <c r="E352" s="58">
        <v>1</v>
      </c>
      <c r="F352" s="58" t="s">
        <v>59</v>
      </c>
      <c r="G352" s="58">
        <v>0.52</v>
      </c>
      <c r="H352" s="58">
        <v>0.52</v>
      </c>
      <c r="I352" s="2">
        <v>2.1</v>
      </c>
      <c r="J352" s="58">
        <v>2.4</v>
      </c>
      <c r="K352" s="58"/>
      <c r="L352" s="58"/>
      <c r="M352" s="58">
        <v>64280186</v>
      </c>
    </row>
    <row r="353" spans="2:13" x14ac:dyDescent="0.3">
      <c r="B353" s="58"/>
      <c r="C353" s="58"/>
      <c r="D353" s="58"/>
      <c r="E353" s="58"/>
      <c r="F353" s="58"/>
      <c r="G353" s="58"/>
      <c r="H353" s="58"/>
      <c r="I353" s="2" t="s">
        <v>61</v>
      </c>
      <c r="J353" s="58"/>
      <c r="K353" s="58"/>
      <c r="L353" s="58"/>
      <c r="M353" s="58"/>
    </row>
    <row r="354" spans="2:13" x14ac:dyDescent="0.3">
      <c r="B354" s="58" t="s">
        <v>83</v>
      </c>
      <c r="C354" s="58" t="s">
        <v>229</v>
      </c>
      <c r="D354" s="58">
        <v>5059697747380</v>
      </c>
      <c r="E354" s="58">
        <v>1</v>
      </c>
      <c r="F354" s="58" t="s">
        <v>59</v>
      </c>
      <c r="G354" s="58">
        <v>1.05</v>
      </c>
      <c r="H354" s="58">
        <v>1.05</v>
      </c>
      <c r="I354" s="2">
        <v>6.6</v>
      </c>
      <c r="J354" s="58">
        <v>6.6</v>
      </c>
      <c r="K354" s="58"/>
      <c r="L354" s="58"/>
      <c r="M354" s="58">
        <v>92373541</v>
      </c>
    </row>
    <row r="355" spans="2:13" x14ac:dyDescent="0.3">
      <c r="B355" s="58"/>
      <c r="C355" s="58"/>
      <c r="D355" s="58"/>
      <c r="E355" s="58"/>
      <c r="F355" s="58"/>
      <c r="G355" s="58"/>
      <c r="H355" s="58"/>
      <c r="I355" s="2" t="s">
        <v>61</v>
      </c>
      <c r="J355" s="58"/>
      <c r="K355" s="58"/>
      <c r="L355" s="58"/>
      <c r="M355" s="58"/>
    </row>
    <row r="356" spans="2:13" x14ac:dyDescent="0.3">
      <c r="B356" s="58" t="s">
        <v>83</v>
      </c>
      <c r="C356" s="58" t="s">
        <v>230</v>
      </c>
      <c r="D356" s="58">
        <v>3055519</v>
      </c>
      <c r="E356" s="58">
        <v>1</v>
      </c>
      <c r="F356" s="58" t="s">
        <v>59</v>
      </c>
      <c r="G356" s="58">
        <v>0.24</v>
      </c>
      <c r="H356" s="58">
        <v>0.24</v>
      </c>
      <c r="I356" s="2">
        <v>2.6</v>
      </c>
      <c r="J356" s="58">
        <v>2.6</v>
      </c>
      <c r="K356" s="58"/>
      <c r="L356" s="58"/>
      <c r="M356" s="58">
        <v>63527387</v>
      </c>
    </row>
    <row r="357" spans="2:13" x14ac:dyDescent="0.3">
      <c r="B357" s="58"/>
      <c r="C357" s="58"/>
      <c r="D357" s="58"/>
      <c r="E357" s="58"/>
      <c r="F357" s="58"/>
      <c r="G357" s="58"/>
      <c r="H357" s="58"/>
      <c r="I357" s="2" t="s">
        <v>61</v>
      </c>
      <c r="J357" s="58"/>
      <c r="K357" s="58"/>
      <c r="L357" s="58"/>
      <c r="M357" s="58"/>
    </row>
    <row r="358" spans="2:13" x14ac:dyDescent="0.3">
      <c r="B358" s="58" t="s">
        <v>83</v>
      </c>
      <c r="C358" s="58" t="s">
        <v>231</v>
      </c>
      <c r="D358" s="58">
        <v>5057753908454</v>
      </c>
      <c r="E358" s="58">
        <v>3</v>
      </c>
      <c r="F358" s="58" t="s">
        <v>59</v>
      </c>
      <c r="G358" s="58">
        <v>0.05</v>
      </c>
      <c r="H358" s="58">
        <v>0.15</v>
      </c>
      <c r="I358" s="2">
        <v>2.1</v>
      </c>
      <c r="J358" s="58">
        <v>6.3</v>
      </c>
      <c r="K358" s="58"/>
      <c r="L358" s="58"/>
      <c r="M358" s="58">
        <v>85999001</v>
      </c>
    </row>
    <row r="359" spans="2:13" x14ac:dyDescent="0.3">
      <c r="B359" s="58"/>
      <c r="C359" s="58"/>
      <c r="D359" s="58"/>
      <c r="E359" s="58"/>
      <c r="F359" s="58"/>
      <c r="G359" s="58"/>
      <c r="H359" s="58"/>
      <c r="I359" s="2" t="s">
        <v>61</v>
      </c>
      <c r="J359" s="58"/>
      <c r="K359" s="58"/>
      <c r="L359" s="58"/>
      <c r="M359" s="58"/>
    </row>
    <row r="360" spans="2:13" x14ac:dyDescent="0.3">
      <c r="B360" s="58" t="s">
        <v>83</v>
      </c>
      <c r="C360" s="58" t="s">
        <v>232</v>
      </c>
      <c r="D360" s="58">
        <v>3038550</v>
      </c>
      <c r="E360" s="58">
        <v>5</v>
      </c>
      <c r="F360" s="58" t="s">
        <v>59</v>
      </c>
      <c r="G360" s="58">
        <v>0.18</v>
      </c>
      <c r="H360" s="58">
        <v>0.89</v>
      </c>
      <c r="I360" s="2">
        <v>2.6</v>
      </c>
      <c r="J360" s="58">
        <v>13</v>
      </c>
      <c r="K360" s="58"/>
      <c r="L360" s="58"/>
      <c r="M360" s="58">
        <v>56698614</v>
      </c>
    </row>
    <row r="361" spans="2:13" x14ac:dyDescent="0.3">
      <c r="B361" s="58"/>
      <c r="C361" s="58"/>
      <c r="D361" s="58"/>
      <c r="E361" s="58"/>
      <c r="F361" s="58"/>
      <c r="G361" s="58"/>
      <c r="H361" s="58"/>
      <c r="I361" s="2" t="s">
        <v>61</v>
      </c>
      <c r="J361" s="58"/>
      <c r="K361" s="58"/>
      <c r="L361" s="58"/>
      <c r="M361" s="58"/>
    </row>
    <row r="362" spans="2:13" x14ac:dyDescent="0.3">
      <c r="B362" s="58" t="s">
        <v>83</v>
      </c>
      <c r="C362" s="58" t="s">
        <v>233</v>
      </c>
      <c r="D362" s="58">
        <v>3041741</v>
      </c>
      <c r="E362" s="58">
        <v>3</v>
      </c>
      <c r="F362" s="58" t="s">
        <v>59</v>
      </c>
      <c r="G362" s="58">
        <v>0.18</v>
      </c>
      <c r="H362" s="58">
        <v>0.55000000000000004</v>
      </c>
      <c r="I362" s="2">
        <v>2.85</v>
      </c>
      <c r="J362" s="58">
        <v>8.5500000000000007</v>
      </c>
      <c r="K362" s="58"/>
      <c r="L362" s="58"/>
      <c r="M362" s="58">
        <v>57815055</v>
      </c>
    </row>
    <row r="363" spans="2:13" x14ac:dyDescent="0.3">
      <c r="B363" s="58"/>
      <c r="C363" s="58"/>
      <c r="D363" s="58"/>
      <c r="E363" s="58"/>
      <c r="F363" s="58"/>
      <c r="G363" s="58"/>
      <c r="H363" s="58"/>
      <c r="I363" s="2" t="s">
        <v>61</v>
      </c>
      <c r="J363" s="58"/>
      <c r="K363" s="58"/>
      <c r="L363" s="58"/>
      <c r="M363" s="58"/>
    </row>
    <row r="364" spans="2:13" x14ac:dyDescent="0.3">
      <c r="B364" s="58" t="s">
        <v>83</v>
      </c>
      <c r="C364" s="58" t="s">
        <v>234</v>
      </c>
      <c r="D364" s="58">
        <v>5053526262983</v>
      </c>
      <c r="E364" s="58">
        <v>2</v>
      </c>
      <c r="F364" s="58" t="s">
        <v>59</v>
      </c>
      <c r="G364" s="58">
        <v>0.12</v>
      </c>
      <c r="H364" s="58">
        <v>0.24</v>
      </c>
      <c r="I364" s="2">
        <v>0.9</v>
      </c>
      <c r="J364" s="58">
        <v>1.8</v>
      </c>
      <c r="K364" s="58"/>
      <c r="L364" s="58"/>
      <c r="M364" s="58">
        <v>75174710</v>
      </c>
    </row>
    <row r="365" spans="2:13" x14ac:dyDescent="0.3">
      <c r="B365" s="58"/>
      <c r="C365" s="58"/>
      <c r="D365" s="58"/>
      <c r="E365" s="58"/>
      <c r="F365" s="58"/>
      <c r="G365" s="58"/>
      <c r="H365" s="58"/>
      <c r="I365" s="2" t="s">
        <v>61</v>
      </c>
      <c r="J365" s="58"/>
      <c r="K365" s="58"/>
      <c r="L365" s="58"/>
      <c r="M365" s="58"/>
    </row>
    <row r="366" spans="2:13" x14ac:dyDescent="0.3">
      <c r="B366" s="58" t="s">
        <v>83</v>
      </c>
      <c r="C366" s="58" t="s">
        <v>235</v>
      </c>
      <c r="D366" s="58">
        <v>7610900299072</v>
      </c>
      <c r="E366" s="58">
        <v>1</v>
      </c>
      <c r="F366" s="58" t="s">
        <v>59</v>
      </c>
      <c r="G366" s="58">
        <v>0.47</v>
      </c>
      <c r="H366" s="58">
        <v>0.47</v>
      </c>
      <c r="I366" s="2">
        <v>1.85</v>
      </c>
      <c r="J366" s="58">
        <v>1.75</v>
      </c>
      <c r="K366" s="58"/>
      <c r="L366" s="58"/>
      <c r="M366" s="58">
        <v>92056617</v>
      </c>
    </row>
    <row r="367" spans="2:13" x14ac:dyDescent="0.3">
      <c r="B367" s="58"/>
      <c r="C367" s="58"/>
      <c r="D367" s="58"/>
      <c r="E367" s="58"/>
      <c r="F367" s="58"/>
      <c r="G367" s="58"/>
      <c r="H367" s="58"/>
      <c r="I367" s="2" t="s">
        <v>61</v>
      </c>
      <c r="J367" s="58"/>
      <c r="K367" s="58"/>
      <c r="L367" s="58"/>
      <c r="M367" s="58"/>
    </row>
    <row r="368" spans="2:13" x14ac:dyDescent="0.3">
      <c r="B368" s="58" t="s">
        <v>83</v>
      </c>
      <c r="C368" s="58" t="s">
        <v>135</v>
      </c>
      <c r="D368" s="58">
        <v>3297537</v>
      </c>
      <c r="E368" s="58">
        <v>4</v>
      </c>
      <c r="F368" s="58" t="s">
        <v>59</v>
      </c>
      <c r="G368" s="58">
        <v>0.2</v>
      </c>
      <c r="H368" s="58">
        <v>0.8</v>
      </c>
      <c r="I368" s="2">
        <v>2.85</v>
      </c>
      <c r="J368" s="58">
        <v>11.4</v>
      </c>
      <c r="K368" s="58"/>
      <c r="L368" s="58"/>
      <c r="M368" s="58">
        <v>87228497</v>
      </c>
    </row>
    <row r="369" spans="2:13" x14ac:dyDescent="0.3">
      <c r="B369" s="58"/>
      <c r="C369" s="58"/>
      <c r="D369" s="58"/>
      <c r="E369" s="58"/>
      <c r="F369" s="58"/>
      <c r="G369" s="58"/>
      <c r="H369" s="58"/>
      <c r="I369" s="2" t="s">
        <v>61</v>
      </c>
      <c r="J369" s="58"/>
      <c r="K369" s="58"/>
      <c r="L369" s="58"/>
      <c r="M369" s="58"/>
    </row>
    <row r="370" spans="2:13" x14ac:dyDescent="0.3">
      <c r="B370" s="58" t="s">
        <v>83</v>
      </c>
      <c r="C370" s="58" t="s">
        <v>236</v>
      </c>
      <c r="D370" s="58">
        <v>5059697751066</v>
      </c>
      <c r="E370" s="58">
        <v>2</v>
      </c>
      <c r="F370" s="58" t="s">
        <v>59</v>
      </c>
      <c r="G370" s="58">
        <v>0.43</v>
      </c>
      <c r="H370" s="58">
        <v>0.86</v>
      </c>
      <c r="I370" s="2">
        <v>3.5</v>
      </c>
      <c r="J370" s="58">
        <v>7</v>
      </c>
      <c r="K370" s="58"/>
      <c r="L370" s="58"/>
      <c r="M370" s="58">
        <v>89986407</v>
      </c>
    </row>
    <row r="371" spans="2:13" x14ac:dyDescent="0.3">
      <c r="B371" s="58"/>
      <c r="C371" s="58"/>
      <c r="D371" s="58"/>
      <c r="E371" s="58"/>
      <c r="F371" s="58"/>
      <c r="G371" s="58"/>
      <c r="H371" s="58"/>
      <c r="I371" s="2" t="s">
        <v>61</v>
      </c>
      <c r="J371" s="58"/>
      <c r="K371" s="58"/>
      <c r="L371" s="58"/>
      <c r="M371" s="58"/>
    </row>
    <row r="372" spans="2:13" x14ac:dyDescent="0.3">
      <c r="B372" s="58" t="s">
        <v>83</v>
      </c>
      <c r="C372" s="58" t="s">
        <v>237</v>
      </c>
      <c r="D372" s="58">
        <v>5051140265441</v>
      </c>
      <c r="E372" s="58">
        <v>2</v>
      </c>
      <c r="F372" s="58" t="s">
        <v>59</v>
      </c>
      <c r="G372" s="58">
        <v>0.28000000000000003</v>
      </c>
      <c r="H372" s="58">
        <v>0.56000000000000005</v>
      </c>
      <c r="I372" s="2">
        <v>3</v>
      </c>
      <c r="J372" s="58">
        <v>6</v>
      </c>
      <c r="K372" s="58"/>
      <c r="L372" s="58"/>
      <c r="M372" s="58">
        <v>59120136</v>
      </c>
    </row>
    <row r="373" spans="2:13" x14ac:dyDescent="0.3">
      <c r="B373" s="58"/>
      <c r="C373" s="58"/>
      <c r="D373" s="58"/>
      <c r="E373" s="58"/>
      <c r="F373" s="58"/>
      <c r="G373" s="58"/>
      <c r="H373" s="58"/>
      <c r="I373" s="2" t="s">
        <v>61</v>
      </c>
      <c r="J373" s="58"/>
      <c r="K373" s="58"/>
      <c r="L373" s="58"/>
      <c r="M373" s="58"/>
    </row>
    <row r="374" spans="2:13" x14ac:dyDescent="0.3">
      <c r="B374" s="58" t="s">
        <v>83</v>
      </c>
      <c r="C374" s="58" t="s">
        <v>238</v>
      </c>
      <c r="D374" s="58">
        <v>3048214</v>
      </c>
      <c r="E374" s="58">
        <v>2</v>
      </c>
      <c r="F374" s="58" t="s">
        <v>59</v>
      </c>
      <c r="G374" s="58">
        <v>0.13</v>
      </c>
      <c r="H374" s="58">
        <v>0.27</v>
      </c>
      <c r="I374" s="2">
        <v>1.5</v>
      </c>
      <c r="J374" s="58">
        <v>3</v>
      </c>
      <c r="K374" s="58"/>
      <c r="L374" s="58"/>
      <c r="M374" s="58">
        <v>58958137</v>
      </c>
    </row>
    <row r="375" spans="2:13" x14ac:dyDescent="0.3">
      <c r="B375" s="58"/>
      <c r="C375" s="58"/>
      <c r="D375" s="58"/>
      <c r="E375" s="58"/>
      <c r="F375" s="58"/>
      <c r="G375" s="58"/>
      <c r="H375" s="58"/>
      <c r="I375" s="2" t="s">
        <v>61</v>
      </c>
      <c r="J375" s="58"/>
      <c r="K375" s="58"/>
      <c r="L375" s="58"/>
      <c r="M375" s="58"/>
    </row>
    <row r="376" spans="2:13" x14ac:dyDescent="0.3">
      <c r="B376" s="58" t="s">
        <v>57</v>
      </c>
      <c r="C376" s="58" t="s">
        <v>239</v>
      </c>
      <c r="D376" s="58">
        <v>5053526262907</v>
      </c>
      <c r="E376" s="58">
        <v>3</v>
      </c>
      <c r="F376" s="58" t="s">
        <v>59</v>
      </c>
      <c r="G376" s="58">
        <v>0.2</v>
      </c>
      <c r="H376" s="58">
        <v>0.61</v>
      </c>
      <c r="I376" s="2">
        <v>1.4</v>
      </c>
      <c r="J376" s="58">
        <v>4.2</v>
      </c>
      <c r="K376" s="58"/>
      <c r="L376" s="58"/>
      <c r="M376" s="58">
        <v>66081862</v>
      </c>
    </row>
    <row r="377" spans="2:13" x14ac:dyDescent="0.3">
      <c r="B377" s="58"/>
      <c r="C377" s="58"/>
      <c r="D377" s="58"/>
      <c r="E377" s="58"/>
      <c r="F377" s="58"/>
      <c r="G377" s="58"/>
      <c r="H377" s="58"/>
      <c r="I377" s="2" t="s">
        <v>61</v>
      </c>
      <c r="J377" s="58"/>
      <c r="K377" s="58"/>
      <c r="L377" s="58"/>
      <c r="M377" s="58"/>
    </row>
    <row r="378" spans="2:13" x14ac:dyDescent="0.3">
      <c r="B378" s="58" t="s">
        <v>57</v>
      </c>
      <c r="C378" s="58" t="s">
        <v>168</v>
      </c>
      <c r="D378" s="58">
        <v>3265420</v>
      </c>
      <c r="E378" s="58">
        <v>1</v>
      </c>
      <c r="F378" s="58" t="s">
        <v>59</v>
      </c>
      <c r="G378" s="58">
        <v>0.32</v>
      </c>
      <c r="H378" s="58">
        <v>0.32</v>
      </c>
      <c r="I378" s="2">
        <v>1.4</v>
      </c>
      <c r="J378" s="58">
        <v>1.4</v>
      </c>
      <c r="K378" s="58"/>
      <c r="L378" s="58"/>
      <c r="M378" s="58">
        <v>80568030</v>
      </c>
    </row>
    <row r="379" spans="2:13" x14ac:dyDescent="0.3">
      <c r="B379" s="58"/>
      <c r="C379" s="58"/>
      <c r="D379" s="58"/>
      <c r="E379" s="58"/>
      <c r="F379" s="58"/>
      <c r="G379" s="58"/>
      <c r="H379" s="58"/>
      <c r="I379" s="2" t="s">
        <v>61</v>
      </c>
      <c r="J379" s="58"/>
      <c r="K379" s="58"/>
      <c r="L379" s="58"/>
      <c r="M379" s="58"/>
    </row>
    <row r="380" spans="2:13" x14ac:dyDescent="0.3">
      <c r="B380" s="58" t="s">
        <v>57</v>
      </c>
      <c r="C380" s="58" t="s">
        <v>240</v>
      </c>
      <c r="D380" s="58">
        <v>3316788</v>
      </c>
      <c r="E380" s="58">
        <v>1</v>
      </c>
      <c r="F380" s="58" t="s">
        <v>59</v>
      </c>
      <c r="G380" s="58">
        <v>0.35</v>
      </c>
      <c r="H380" s="58">
        <v>0.35</v>
      </c>
      <c r="I380" s="2">
        <v>0.95</v>
      </c>
      <c r="J380" s="58">
        <v>0.95</v>
      </c>
      <c r="K380" s="58"/>
      <c r="L380" s="58"/>
      <c r="M380" s="58">
        <v>87694018</v>
      </c>
    </row>
    <row r="381" spans="2:13" x14ac:dyDescent="0.3">
      <c r="B381" s="58"/>
      <c r="C381" s="58"/>
      <c r="D381" s="58"/>
      <c r="E381" s="58"/>
      <c r="F381" s="58"/>
      <c r="G381" s="58"/>
      <c r="H381" s="58"/>
      <c r="I381" s="2" t="s">
        <v>61</v>
      </c>
      <c r="J381" s="58"/>
      <c r="K381" s="58"/>
      <c r="L381" s="58"/>
      <c r="M381" s="58"/>
    </row>
    <row r="382" spans="2:13" x14ac:dyDescent="0.3">
      <c r="B382" s="58" t="s">
        <v>57</v>
      </c>
      <c r="C382" s="58" t="s">
        <v>241</v>
      </c>
      <c r="D382" s="58">
        <v>5057373398444</v>
      </c>
      <c r="E382" s="58">
        <v>3</v>
      </c>
      <c r="F382" s="58" t="s">
        <v>59</v>
      </c>
      <c r="G382" s="58">
        <v>0.2</v>
      </c>
      <c r="H382" s="58">
        <v>0.61</v>
      </c>
      <c r="I382" s="2">
        <v>1.35</v>
      </c>
      <c r="J382" s="58">
        <v>4.2</v>
      </c>
      <c r="K382" s="58"/>
      <c r="L382" s="58"/>
      <c r="M382" s="58">
        <v>82947863</v>
      </c>
    </row>
    <row r="383" spans="2:13" x14ac:dyDescent="0.3">
      <c r="B383" s="58"/>
      <c r="C383" s="58"/>
      <c r="D383" s="58"/>
      <c r="E383" s="58"/>
      <c r="F383" s="58"/>
      <c r="G383" s="58"/>
      <c r="H383" s="58"/>
      <c r="I383" s="2" t="s">
        <v>61</v>
      </c>
      <c r="J383" s="58"/>
      <c r="K383" s="58"/>
      <c r="L383" s="58"/>
      <c r="M383" s="58"/>
    </row>
    <row r="384" spans="2:13" x14ac:dyDescent="0.3">
      <c r="B384" s="58" t="s">
        <v>57</v>
      </c>
      <c r="C384" s="58" t="s">
        <v>242</v>
      </c>
      <c r="D384" s="58">
        <v>3234495</v>
      </c>
      <c r="E384" s="58">
        <v>2</v>
      </c>
      <c r="F384" s="58" t="s">
        <v>59</v>
      </c>
      <c r="G384" s="58">
        <v>0.18</v>
      </c>
      <c r="H384" s="58">
        <v>0.36</v>
      </c>
      <c r="I384" s="2">
        <v>1.2</v>
      </c>
      <c r="J384" s="58">
        <v>2.4</v>
      </c>
      <c r="K384" s="58"/>
      <c r="L384" s="58"/>
      <c r="M384" s="58">
        <v>68190522</v>
      </c>
    </row>
    <row r="385" spans="1:13" x14ac:dyDescent="0.3">
      <c r="B385" s="58"/>
      <c r="C385" s="58"/>
      <c r="D385" s="58"/>
      <c r="E385" s="58"/>
      <c r="F385" s="58"/>
      <c r="G385" s="58"/>
      <c r="H385" s="58"/>
      <c r="I385" s="2" t="s">
        <v>61</v>
      </c>
      <c r="J385" s="58"/>
      <c r="K385" s="58"/>
      <c r="L385" s="58"/>
      <c r="M385" s="58"/>
    </row>
    <row r="386" spans="1:13" x14ac:dyDescent="0.3">
      <c r="B386" t="s">
        <v>243</v>
      </c>
      <c r="C386" t="s">
        <v>244</v>
      </c>
      <c r="E386">
        <v>20</v>
      </c>
      <c r="F386" t="s">
        <v>30</v>
      </c>
      <c r="G386">
        <v>2.38</v>
      </c>
      <c r="H386">
        <f>E386*G386</f>
        <v>47.599999999999994</v>
      </c>
      <c r="I386">
        <v>2.2999999999999998</v>
      </c>
      <c r="J386" s="7">
        <f>H386*I386</f>
        <v>109.47999999999998</v>
      </c>
    </row>
    <row r="387" spans="1:13" ht="28.8" x14ac:dyDescent="0.3">
      <c r="A387" s="3">
        <v>45423</v>
      </c>
      <c r="B387" t="s">
        <v>57</v>
      </c>
      <c r="C387" t="s">
        <v>116</v>
      </c>
      <c r="D387">
        <v>3272657</v>
      </c>
      <c r="E387">
        <v>6</v>
      </c>
      <c r="F387" t="s">
        <v>59</v>
      </c>
      <c r="G387">
        <v>0.53</v>
      </c>
      <c r="H387">
        <v>3.2</v>
      </c>
      <c r="I387" s="19" t="s">
        <v>245</v>
      </c>
      <c r="J387">
        <v>2.7</v>
      </c>
      <c r="M387">
        <v>82150132</v>
      </c>
    </row>
    <row r="388" spans="1:13" ht="28.8" x14ac:dyDescent="0.3">
      <c r="B388" t="s">
        <v>57</v>
      </c>
      <c r="C388" t="s">
        <v>121</v>
      </c>
      <c r="D388">
        <v>3235713</v>
      </c>
      <c r="E388">
        <v>1</v>
      </c>
      <c r="F388" t="s">
        <v>59</v>
      </c>
      <c r="G388">
        <v>0.19</v>
      </c>
      <c r="H388">
        <v>0.19</v>
      </c>
      <c r="I388" s="19" t="s">
        <v>246</v>
      </c>
      <c r="J388">
        <v>1.1000000000000001</v>
      </c>
      <c r="M388">
        <v>74310217</v>
      </c>
    </row>
    <row r="389" spans="1:13" ht="28.8" x14ac:dyDescent="0.3">
      <c r="B389" t="s">
        <v>57</v>
      </c>
      <c r="C389" t="s">
        <v>247</v>
      </c>
      <c r="D389">
        <v>10098752</v>
      </c>
      <c r="E389">
        <v>1</v>
      </c>
      <c r="F389" t="s">
        <v>59</v>
      </c>
      <c r="G389">
        <v>0.5</v>
      </c>
      <c r="H389">
        <v>0.5</v>
      </c>
      <c r="I389" s="19" t="s">
        <v>248</v>
      </c>
      <c r="J389">
        <v>1.4</v>
      </c>
      <c r="M389">
        <v>65268091</v>
      </c>
    </row>
    <row r="390" spans="1:13" ht="28.8" x14ac:dyDescent="0.3">
      <c r="B390" t="s">
        <v>57</v>
      </c>
      <c r="C390" t="s">
        <v>249</v>
      </c>
      <c r="D390">
        <v>3334690</v>
      </c>
      <c r="E390">
        <v>4</v>
      </c>
      <c r="F390" t="s">
        <v>59</v>
      </c>
      <c r="G390">
        <v>0.45</v>
      </c>
      <c r="H390">
        <v>1.82</v>
      </c>
      <c r="I390" s="19" t="s">
        <v>250</v>
      </c>
      <c r="J390">
        <v>13.8</v>
      </c>
      <c r="M390">
        <v>87859372</v>
      </c>
    </row>
    <row r="391" spans="1:13" ht="28.8" x14ac:dyDescent="0.3">
      <c r="B391" t="s">
        <v>57</v>
      </c>
      <c r="C391" t="s">
        <v>251</v>
      </c>
      <c r="D391">
        <v>5057753915537</v>
      </c>
      <c r="E391">
        <v>1</v>
      </c>
      <c r="F391" t="s">
        <v>59</v>
      </c>
      <c r="G391">
        <v>0.67</v>
      </c>
      <c r="H391">
        <v>0.67</v>
      </c>
      <c r="I391" s="19" t="s">
        <v>252</v>
      </c>
      <c r="J391">
        <v>1.6</v>
      </c>
      <c r="M391">
        <v>85991689</v>
      </c>
    </row>
    <row r="392" spans="1:13" ht="28.8" x14ac:dyDescent="0.3">
      <c r="B392" t="s">
        <v>57</v>
      </c>
      <c r="C392" t="s">
        <v>64</v>
      </c>
      <c r="D392">
        <v>5057753494520</v>
      </c>
      <c r="E392">
        <v>1</v>
      </c>
      <c r="F392" t="s">
        <v>59</v>
      </c>
      <c r="G392">
        <v>0.09</v>
      </c>
      <c r="H392">
        <v>0.09</v>
      </c>
      <c r="I392" s="19" t="s">
        <v>253</v>
      </c>
      <c r="J392">
        <v>1.3</v>
      </c>
      <c r="M392">
        <v>85589204</v>
      </c>
    </row>
    <row r="393" spans="1:13" ht="28.8" x14ac:dyDescent="0.3">
      <c r="B393" t="s">
        <v>83</v>
      </c>
      <c r="C393" t="s">
        <v>254</v>
      </c>
      <c r="D393">
        <v>5052320483495</v>
      </c>
      <c r="E393">
        <v>6</v>
      </c>
      <c r="F393" t="s">
        <v>59</v>
      </c>
      <c r="G393">
        <v>0.15</v>
      </c>
      <c r="H393">
        <v>0.91</v>
      </c>
      <c r="I393" s="19" t="s">
        <v>255</v>
      </c>
      <c r="J393">
        <v>12.6</v>
      </c>
      <c r="M393">
        <v>67596539</v>
      </c>
    </row>
    <row r="394" spans="1:13" ht="28.8" x14ac:dyDescent="0.3">
      <c r="B394" t="s">
        <v>83</v>
      </c>
      <c r="C394" t="s">
        <v>256</v>
      </c>
      <c r="D394">
        <v>5059697257407</v>
      </c>
      <c r="E394">
        <v>6</v>
      </c>
      <c r="F394" t="s">
        <v>59</v>
      </c>
      <c r="G394">
        <v>0.11</v>
      </c>
      <c r="H394">
        <v>0.68</v>
      </c>
      <c r="I394" s="19" t="s">
        <v>257</v>
      </c>
      <c r="J394">
        <v>15.6</v>
      </c>
      <c r="M394">
        <v>89985155</v>
      </c>
    </row>
    <row r="395" spans="1:13" ht="28.8" x14ac:dyDescent="0.3">
      <c r="B395" t="s">
        <v>83</v>
      </c>
      <c r="C395" t="s">
        <v>258</v>
      </c>
      <c r="D395">
        <v>5059697710506</v>
      </c>
      <c r="E395">
        <v>1</v>
      </c>
      <c r="F395" t="s">
        <v>59</v>
      </c>
      <c r="G395">
        <v>0.43</v>
      </c>
      <c r="H395">
        <v>0.43</v>
      </c>
      <c r="I395" s="19" t="s">
        <v>259</v>
      </c>
      <c r="J395">
        <v>3.5</v>
      </c>
      <c r="M395">
        <v>89990367</v>
      </c>
    </row>
    <row r="396" spans="1:13" ht="28.8" x14ac:dyDescent="0.3">
      <c r="B396" t="s">
        <v>83</v>
      </c>
      <c r="C396" t="s">
        <v>260</v>
      </c>
      <c r="D396">
        <v>10089149</v>
      </c>
      <c r="E396">
        <v>1</v>
      </c>
      <c r="F396" t="s">
        <v>59</v>
      </c>
      <c r="G396">
        <v>0.34</v>
      </c>
      <c r="H396">
        <v>0.34</v>
      </c>
      <c r="I396" s="19" t="s">
        <v>261</v>
      </c>
      <c r="J396">
        <v>2.85</v>
      </c>
      <c r="M396">
        <v>56533326</v>
      </c>
    </row>
    <row r="397" spans="1:13" ht="28.8" x14ac:dyDescent="0.3">
      <c r="B397" t="s">
        <v>83</v>
      </c>
      <c r="C397" t="s">
        <v>262</v>
      </c>
      <c r="D397">
        <v>5055945401707</v>
      </c>
      <c r="E397">
        <v>4</v>
      </c>
      <c r="F397" t="s">
        <v>59</v>
      </c>
      <c r="G397">
        <v>0.13</v>
      </c>
      <c r="H397">
        <v>0.52</v>
      </c>
      <c r="I397" s="19" t="s">
        <v>263</v>
      </c>
      <c r="J397">
        <v>5.8</v>
      </c>
      <c r="M397">
        <v>87225206</v>
      </c>
    </row>
    <row r="398" spans="1:13" ht="28.8" x14ac:dyDescent="0.3">
      <c r="B398" t="s">
        <v>83</v>
      </c>
      <c r="C398" t="s">
        <v>232</v>
      </c>
      <c r="D398">
        <v>3038550</v>
      </c>
      <c r="E398">
        <v>1</v>
      </c>
      <c r="F398" t="s">
        <v>59</v>
      </c>
      <c r="G398">
        <v>0.18</v>
      </c>
      <c r="H398">
        <v>0.18</v>
      </c>
      <c r="I398" s="19" t="s">
        <v>257</v>
      </c>
      <c r="J398">
        <v>2.6</v>
      </c>
      <c r="M398">
        <v>56698614</v>
      </c>
    </row>
    <row r="399" spans="1:13" ht="28.8" x14ac:dyDescent="0.3">
      <c r="B399" t="s">
        <v>83</v>
      </c>
      <c r="C399" t="s">
        <v>264</v>
      </c>
      <c r="D399">
        <v>50436705</v>
      </c>
      <c r="E399">
        <v>3</v>
      </c>
      <c r="F399" t="s">
        <v>59</v>
      </c>
      <c r="G399">
        <v>0.19</v>
      </c>
      <c r="H399">
        <v>0.56999999999999995</v>
      </c>
      <c r="I399" s="19" t="s">
        <v>265</v>
      </c>
      <c r="J399">
        <v>4.5</v>
      </c>
      <c r="M399">
        <v>50349813</v>
      </c>
    </row>
    <row r="400" spans="1:13" ht="28.8" x14ac:dyDescent="0.3">
      <c r="B400" t="s">
        <v>83</v>
      </c>
      <c r="C400" t="s">
        <v>266</v>
      </c>
      <c r="D400">
        <v>5050179762099</v>
      </c>
      <c r="E400">
        <v>3</v>
      </c>
      <c r="F400" t="s">
        <v>59</v>
      </c>
      <c r="G400">
        <v>2.38</v>
      </c>
      <c r="H400">
        <v>7.14</v>
      </c>
      <c r="I400" s="19" t="s">
        <v>267</v>
      </c>
      <c r="J400">
        <v>6.9</v>
      </c>
      <c r="M400">
        <v>55595680</v>
      </c>
    </row>
    <row r="401" spans="2:13" ht="28.8" x14ac:dyDescent="0.3">
      <c r="B401" t="s">
        <v>83</v>
      </c>
      <c r="C401" t="s">
        <v>268</v>
      </c>
      <c r="D401">
        <v>5000181024050</v>
      </c>
      <c r="E401">
        <v>8</v>
      </c>
      <c r="F401" t="s">
        <v>59</v>
      </c>
      <c r="G401">
        <v>2.1</v>
      </c>
      <c r="H401">
        <v>16.78</v>
      </c>
      <c r="I401" s="19" t="s">
        <v>269</v>
      </c>
      <c r="J401">
        <v>22</v>
      </c>
      <c r="M401">
        <v>53676518</v>
      </c>
    </row>
    <row r="402" spans="2:13" ht="28.8" x14ac:dyDescent="0.3">
      <c r="B402" t="s">
        <v>83</v>
      </c>
      <c r="C402" t="s">
        <v>95</v>
      </c>
      <c r="D402">
        <v>5059697695940</v>
      </c>
      <c r="E402">
        <v>2</v>
      </c>
      <c r="F402" t="s">
        <v>59</v>
      </c>
      <c r="G402">
        <v>0.42</v>
      </c>
      <c r="H402">
        <v>0.84</v>
      </c>
      <c r="I402" s="19" t="s">
        <v>270</v>
      </c>
      <c r="J402">
        <v>9</v>
      </c>
      <c r="M402">
        <v>90931777</v>
      </c>
    </row>
    <row r="403" spans="2:13" ht="28.8" x14ac:dyDescent="0.3">
      <c r="B403" t="s">
        <v>83</v>
      </c>
      <c r="C403" t="s">
        <v>271</v>
      </c>
      <c r="D403">
        <v>3057124</v>
      </c>
      <c r="E403">
        <v>1</v>
      </c>
      <c r="F403" t="s">
        <v>59</v>
      </c>
      <c r="G403">
        <v>0.25</v>
      </c>
      <c r="H403">
        <v>0.25</v>
      </c>
      <c r="I403" s="19" t="s">
        <v>272</v>
      </c>
      <c r="J403">
        <v>3</v>
      </c>
      <c r="M403">
        <v>55184792</v>
      </c>
    </row>
    <row r="404" spans="2:13" ht="28.8" x14ac:dyDescent="0.3">
      <c r="B404" t="s">
        <v>83</v>
      </c>
      <c r="C404" t="s">
        <v>233</v>
      </c>
      <c r="D404">
        <v>3041741</v>
      </c>
      <c r="E404">
        <v>4</v>
      </c>
      <c r="F404" t="s">
        <v>59</v>
      </c>
      <c r="G404">
        <v>0.18</v>
      </c>
      <c r="H404">
        <v>0.73</v>
      </c>
      <c r="I404" s="19" t="s">
        <v>261</v>
      </c>
      <c r="J404">
        <v>11.4</v>
      </c>
      <c r="M404">
        <v>57815055</v>
      </c>
    </row>
    <row r="405" spans="2:13" ht="28.8" x14ac:dyDescent="0.3">
      <c r="B405" t="s">
        <v>83</v>
      </c>
      <c r="C405" t="s">
        <v>85</v>
      </c>
      <c r="D405">
        <v>5059697683732</v>
      </c>
      <c r="E405">
        <v>2</v>
      </c>
      <c r="F405" t="s">
        <v>59</v>
      </c>
      <c r="G405">
        <v>0.21</v>
      </c>
      <c r="H405">
        <v>0.41</v>
      </c>
      <c r="I405" s="19" t="s">
        <v>272</v>
      </c>
      <c r="J405">
        <v>6</v>
      </c>
      <c r="M405">
        <v>92544593</v>
      </c>
    </row>
    <row r="406" spans="2:13" ht="28.8" x14ac:dyDescent="0.3">
      <c r="B406" t="s">
        <v>83</v>
      </c>
      <c r="C406" t="s">
        <v>273</v>
      </c>
      <c r="D406">
        <v>4025500277031</v>
      </c>
      <c r="E406">
        <v>3</v>
      </c>
      <c r="F406" t="s">
        <v>59</v>
      </c>
      <c r="G406">
        <v>0.13</v>
      </c>
      <c r="H406">
        <v>0.4</v>
      </c>
      <c r="I406" s="19" t="s">
        <v>274</v>
      </c>
      <c r="J406">
        <v>2.85</v>
      </c>
      <c r="M406">
        <v>90613774</v>
      </c>
    </row>
    <row r="407" spans="2:13" ht="28.8" x14ac:dyDescent="0.3">
      <c r="B407" t="s">
        <v>83</v>
      </c>
      <c r="C407" t="s">
        <v>275</v>
      </c>
      <c r="D407">
        <v>5031021057976</v>
      </c>
      <c r="E407">
        <v>4</v>
      </c>
      <c r="F407" t="s">
        <v>59</v>
      </c>
      <c r="G407">
        <v>0.6</v>
      </c>
      <c r="H407">
        <v>2.4</v>
      </c>
      <c r="I407" s="19" t="s">
        <v>276</v>
      </c>
      <c r="J407">
        <v>3.6</v>
      </c>
      <c r="M407">
        <v>52466256</v>
      </c>
    </row>
    <row r="408" spans="2:13" ht="28.8" x14ac:dyDescent="0.3">
      <c r="B408" t="s">
        <v>83</v>
      </c>
      <c r="C408" t="s">
        <v>277</v>
      </c>
      <c r="D408">
        <v>5000462384323</v>
      </c>
      <c r="E408">
        <v>2</v>
      </c>
      <c r="F408" t="s">
        <v>59</v>
      </c>
      <c r="G408">
        <v>0.46</v>
      </c>
      <c r="H408">
        <v>0.92</v>
      </c>
      <c r="I408" s="19" t="s">
        <v>278</v>
      </c>
      <c r="J408">
        <v>4.5</v>
      </c>
      <c r="M408">
        <v>50457558</v>
      </c>
    </row>
    <row r="409" spans="2:13" ht="28.8" x14ac:dyDescent="0.3">
      <c r="B409" t="s">
        <v>83</v>
      </c>
      <c r="C409" t="s">
        <v>279</v>
      </c>
      <c r="D409">
        <v>5000436338901</v>
      </c>
      <c r="E409">
        <v>13</v>
      </c>
      <c r="F409" t="s">
        <v>59</v>
      </c>
      <c r="G409">
        <v>1.2</v>
      </c>
      <c r="H409">
        <v>15.59</v>
      </c>
      <c r="I409" s="19" t="s">
        <v>253</v>
      </c>
      <c r="J409">
        <v>16.899999999999999</v>
      </c>
      <c r="M409">
        <v>54169599</v>
      </c>
    </row>
    <row r="410" spans="2:13" ht="28.8" x14ac:dyDescent="0.3">
      <c r="B410" t="s">
        <v>83</v>
      </c>
      <c r="C410" t="s">
        <v>280</v>
      </c>
      <c r="D410">
        <v>5000462346611</v>
      </c>
      <c r="E410">
        <v>8</v>
      </c>
      <c r="F410" t="s">
        <v>59</v>
      </c>
      <c r="G410">
        <v>0.13</v>
      </c>
      <c r="H410">
        <v>1.05</v>
      </c>
      <c r="I410" s="19" t="s">
        <v>281</v>
      </c>
      <c r="J410">
        <v>21.2</v>
      </c>
      <c r="M410">
        <v>55214677</v>
      </c>
    </row>
    <row r="411" spans="2:13" ht="28.8" x14ac:dyDescent="0.3">
      <c r="B411" t="s">
        <v>83</v>
      </c>
      <c r="C411" t="s">
        <v>282</v>
      </c>
      <c r="D411">
        <v>3228020232028</v>
      </c>
      <c r="E411">
        <v>1</v>
      </c>
      <c r="F411" t="s">
        <v>59</v>
      </c>
      <c r="G411">
        <v>0.21</v>
      </c>
      <c r="H411">
        <v>0.21</v>
      </c>
      <c r="I411" s="19" t="s">
        <v>283</v>
      </c>
      <c r="J411">
        <v>3.4</v>
      </c>
      <c r="M411">
        <v>58617708</v>
      </c>
    </row>
    <row r="412" spans="2:13" ht="28.8" x14ac:dyDescent="0.3">
      <c r="B412" t="s">
        <v>83</v>
      </c>
      <c r="C412" t="s">
        <v>132</v>
      </c>
      <c r="D412">
        <v>5059697688980</v>
      </c>
      <c r="E412">
        <v>3</v>
      </c>
      <c r="F412" t="s">
        <v>59</v>
      </c>
      <c r="G412">
        <v>0.24</v>
      </c>
      <c r="H412">
        <v>0.72</v>
      </c>
      <c r="I412" s="19" t="s">
        <v>284</v>
      </c>
      <c r="J412">
        <v>6.45</v>
      </c>
      <c r="M412">
        <v>91829990</v>
      </c>
    </row>
    <row r="413" spans="2:13" ht="28.8" x14ac:dyDescent="0.3">
      <c r="B413" t="s">
        <v>68</v>
      </c>
      <c r="C413" t="s">
        <v>285</v>
      </c>
      <c r="D413">
        <v>5059512103636</v>
      </c>
      <c r="E413">
        <v>3</v>
      </c>
      <c r="F413" t="s">
        <v>59</v>
      </c>
      <c r="G413">
        <v>0.21</v>
      </c>
      <c r="H413">
        <v>0.64</v>
      </c>
      <c r="I413" s="19" t="s">
        <v>246</v>
      </c>
      <c r="J413">
        <v>3.3</v>
      </c>
      <c r="M413">
        <v>87891424</v>
      </c>
    </row>
    <row r="414" spans="2:13" ht="28.8" x14ac:dyDescent="0.3">
      <c r="B414" t="s">
        <v>68</v>
      </c>
      <c r="C414" t="s">
        <v>286</v>
      </c>
      <c r="D414">
        <v>5057753905712</v>
      </c>
      <c r="E414">
        <v>4</v>
      </c>
      <c r="F414" t="s">
        <v>59</v>
      </c>
      <c r="G414">
        <v>0.28999999999999998</v>
      </c>
      <c r="H414">
        <v>1.1599999999999999</v>
      </c>
      <c r="I414" s="19" t="s">
        <v>287</v>
      </c>
      <c r="J414">
        <v>6.8</v>
      </c>
      <c r="M414">
        <v>85998561</v>
      </c>
    </row>
    <row r="415" spans="2:13" ht="28.8" x14ac:dyDescent="0.3">
      <c r="B415" t="s">
        <v>68</v>
      </c>
      <c r="C415" t="s">
        <v>288</v>
      </c>
      <c r="D415">
        <v>5059512740725</v>
      </c>
      <c r="E415">
        <v>4</v>
      </c>
      <c r="F415" t="s">
        <v>59</v>
      </c>
      <c r="G415">
        <v>0.51</v>
      </c>
      <c r="H415">
        <v>2.0499999999999998</v>
      </c>
      <c r="I415" s="19" t="s">
        <v>289</v>
      </c>
      <c r="J415">
        <v>8.8000000000000007</v>
      </c>
      <c r="M415">
        <v>88893942</v>
      </c>
    </row>
    <row r="416" spans="2:13" ht="28.8" x14ac:dyDescent="0.3">
      <c r="B416" t="s">
        <v>68</v>
      </c>
      <c r="C416" t="s">
        <v>290</v>
      </c>
      <c r="D416">
        <v>5000119153739</v>
      </c>
      <c r="E416">
        <v>4</v>
      </c>
      <c r="F416" t="s">
        <v>59</v>
      </c>
      <c r="G416">
        <v>0.28000000000000003</v>
      </c>
      <c r="H416">
        <v>1.1200000000000001</v>
      </c>
      <c r="I416" s="19" t="s">
        <v>291</v>
      </c>
      <c r="J416">
        <v>7.8</v>
      </c>
      <c r="M416">
        <v>50556274</v>
      </c>
    </row>
    <row r="417" spans="1:13" ht="28.8" x14ac:dyDescent="0.3">
      <c r="B417" t="s">
        <v>68</v>
      </c>
      <c r="C417" t="s">
        <v>292</v>
      </c>
      <c r="D417">
        <v>5057545928769</v>
      </c>
      <c r="E417">
        <v>1</v>
      </c>
      <c r="F417" t="s">
        <v>59</v>
      </c>
      <c r="G417">
        <v>0.82</v>
      </c>
      <c r="H417">
        <v>0.82</v>
      </c>
      <c r="I417" s="19" t="s">
        <v>293</v>
      </c>
      <c r="J417">
        <v>1.45</v>
      </c>
      <c r="M417">
        <v>84896314</v>
      </c>
    </row>
    <row r="418" spans="1:13" ht="28.8" x14ac:dyDescent="0.3">
      <c r="B418" t="s">
        <v>68</v>
      </c>
      <c r="C418" t="s">
        <v>101</v>
      </c>
      <c r="D418">
        <v>5057545845882</v>
      </c>
      <c r="E418">
        <v>1</v>
      </c>
      <c r="F418" t="s">
        <v>59</v>
      </c>
      <c r="G418">
        <v>0.22</v>
      </c>
      <c r="H418">
        <v>0.22</v>
      </c>
      <c r="I418" s="19" t="s">
        <v>294</v>
      </c>
      <c r="J418">
        <v>1.8</v>
      </c>
      <c r="M418">
        <v>84800129</v>
      </c>
    </row>
    <row r="419" spans="1:13" ht="28.8" x14ac:dyDescent="0.3">
      <c r="B419" t="s">
        <v>68</v>
      </c>
      <c r="C419" t="s">
        <v>103</v>
      </c>
      <c r="D419">
        <v>5054268240291</v>
      </c>
      <c r="E419">
        <v>1</v>
      </c>
      <c r="F419" t="s">
        <v>59</v>
      </c>
      <c r="G419">
        <v>0.43</v>
      </c>
      <c r="H419">
        <v>0.43</v>
      </c>
      <c r="I419" s="19" t="s">
        <v>267</v>
      </c>
      <c r="J419">
        <v>2.2999999999999998</v>
      </c>
      <c r="M419">
        <v>76539134</v>
      </c>
    </row>
    <row r="420" spans="1:13" ht="28.8" x14ac:dyDescent="0.3">
      <c r="B420" t="s">
        <v>68</v>
      </c>
      <c r="C420" t="s">
        <v>295</v>
      </c>
      <c r="D420">
        <v>5010003000339</v>
      </c>
      <c r="E420">
        <v>2</v>
      </c>
      <c r="F420" t="s">
        <v>59</v>
      </c>
      <c r="G420">
        <v>0.81</v>
      </c>
      <c r="H420">
        <v>1.62</v>
      </c>
      <c r="I420" s="19" t="s">
        <v>296</v>
      </c>
      <c r="J420">
        <v>3.1</v>
      </c>
      <c r="M420">
        <v>50994601</v>
      </c>
    </row>
    <row r="421" spans="1:13" ht="28.8" x14ac:dyDescent="0.3">
      <c r="B421" t="s">
        <v>68</v>
      </c>
      <c r="C421" t="s">
        <v>144</v>
      </c>
      <c r="D421">
        <v>5010044000275</v>
      </c>
      <c r="E421">
        <v>1</v>
      </c>
      <c r="F421" t="s">
        <v>59</v>
      </c>
      <c r="G421">
        <v>0.41</v>
      </c>
      <c r="H421">
        <v>0.41</v>
      </c>
      <c r="I421" s="19" t="s">
        <v>297</v>
      </c>
      <c r="J421">
        <v>1.1000000000000001</v>
      </c>
      <c r="M421">
        <v>50688895</v>
      </c>
    </row>
    <row r="422" spans="1:13" ht="28.8" x14ac:dyDescent="0.3">
      <c r="B422" t="s">
        <v>68</v>
      </c>
      <c r="C422" t="s">
        <v>186</v>
      </c>
      <c r="D422">
        <v>5059512103643</v>
      </c>
      <c r="E422">
        <v>1</v>
      </c>
      <c r="F422" t="s">
        <v>59</v>
      </c>
      <c r="G422">
        <v>0.17</v>
      </c>
      <c r="H422">
        <v>0.17</v>
      </c>
      <c r="I422" s="19" t="s">
        <v>246</v>
      </c>
      <c r="J422">
        <v>1.1000000000000001</v>
      </c>
      <c r="M422">
        <v>87799776</v>
      </c>
    </row>
    <row r="423" spans="1:13" ht="28.8" x14ac:dyDescent="0.3">
      <c r="B423" t="s">
        <v>68</v>
      </c>
      <c r="C423" t="s">
        <v>298</v>
      </c>
      <c r="D423">
        <v>5059512743702</v>
      </c>
      <c r="E423">
        <v>3</v>
      </c>
      <c r="F423" t="s">
        <v>59</v>
      </c>
      <c r="G423">
        <v>0.33</v>
      </c>
      <c r="H423">
        <v>1</v>
      </c>
      <c r="I423" s="19" t="s">
        <v>299</v>
      </c>
      <c r="J423">
        <v>6.3</v>
      </c>
      <c r="M423">
        <v>89597885</v>
      </c>
    </row>
    <row r="424" spans="1:13" x14ac:dyDescent="0.3">
      <c r="B424" t="s">
        <v>300</v>
      </c>
      <c r="C424" t="s">
        <v>124</v>
      </c>
      <c r="E424">
        <v>15</v>
      </c>
      <c r="F424" t="s">
        <v>30</v>
      </c>
      <c r="G424">
        <v>0.32800000000000001</v>
      </c>
      <c r="H424">
        <f>E424*G424</f>
        <v>4.92</v>
      </c>
      <c r="I424">
        <v>2.65</v>
      </c>
      <c r="J424" s="7">
        <f>E424*I424</f>
        <v>39.75</v>
      </c>
    </row>
    <row r="425" spans="1:13" x14ac:dyDescent="0.3">
      <c r="A425" s="3">
        <v>45424</v>
      </c>
      <c r="B425" s="58" t="s">
        <v>57</v>
      </c>
      <c r="C425" s="58" t="s">
        <v>66</v>
      </c>
      <c r="D425" s="58">
        <v>3474433</v>
      </c>
      <c r="E425" s="58">
        <v>4</v>
      </c>
      <c r="F425" s="58" t="s">
        <v>59</v>
      </c>
      <c r="G425" s="58">
        <v>0.1</v>
      </c>
      <c r="H425" s="58">
        <v>0.41</v>
      </c>
      <c r="I425" s="2">
        <v>1.3</v>
      </c>
      <c r="J425" s="58">
        <v>5.2</v>
      </c>
      <c r="K425" s="58"/>
      <c r="L425" s="58"/>
      <c r="M425" s="58">
        <v>91258893</v>
      </c>
    </row>
    <row r="426" spans="1:13" x14ac:dyDescent="0.3">
      <c r="B426" s="58"/>
      <c r="C426" s="58"/>
      <c r="D426" s="58"/>
      <c r="E426" s="58"/>
      <c r="F426" s="58"/>
      <c r="G426" s="58"/>
      <c r="H426" s="58"/>
      <c r="I426" s="2" t="s">
        <v>61</v>
      </c>
      <c r="J426" s="58"/>
      <c r="K426" s="58"/>
      <c r="L426" s="58"/>
      <c r="M426" s="58"/>
    </row>
    <row r="427" spans="1:13" x14ac:dyDescent="0.3">
      <c r="B427" s="58" t="s">
        <v>57</v>
      </c>
      <c r="C427" s="58" t="s">
        <v>301</v>
      </c>
      <c r="D427" s="58">
        <v>10008232</v>
      </c>
      <c r="E427" s="58">
        <v>1</v>
      </c>
      <c r="F427" s="58" t="s">
        <v>59</v>
      </c>
      <c r="G427" s="58">
        <v>0.22</v>
      </c>
      <c r="H427" s="58">
        <v>0.22</v>
      </c>
      <c r="I427" s="2">
        <v>1.4</v>
      </c>
      <c r="J427" s="58">
        <v>1.4</v>
      </c>
      <c r="K427" s="58"/>
      <c r="L427" s="58"/>
      <c r="M427" s="58">
        <v>66869616</v>
      </c>
    </row>
    <row r="428" spans="1:13" x14ac:dyDescent="0.3">
      <c r="B428" s="58"/>
      <c r="C428" s="58"/>
      <c r="D428" s="58"/>
      <c r="E428" s="58"/>
      <c r="F428" s="58"/>
      <c r="G428" s="58"/>
      <c r="H428" s="58"/>
      <c r="I428" s="2" t="s">
        <v>61</v>
      </c>
      <c r="J428" s="58"/>
      <c r="K428" s="58"/>
      <c r="L428" s="58"/>
      <c r="M428" s="58"/>
    </row>
    <row r="429" spans="1:13" x14ac:dyDescent="0.3">
      <c r="B429" s="58" t="s">
        <v>57</v>
      </c>
      <c r="C429" s="58" t="s">
        <v>98</v>
      </c>
      <c r="D429" s="58">
        <v>3424773</v>
      </c>
      <c r="E429" s="58">
        <v>1</v>
      </c>
      <c r="F429" s="58" t="s">
        <v>59</v>
      </c>
      <c r="G429" s="58">
        <v>0.33</v>
      </c>
      <c r="H429" s="58">
        <v>0.33</v>
      </c>
      <c r="I429" s="2">
        <v>1.5</v>
      </c>
      <c r="J429" s="58">
        <v>1.5</v>
      </c>
      <c r="K429" s="58"/>
      <c r="L429" s="58"/>
      <c r="M429" s="58">
        <v>92332446</v>
      </c>
    </row>
    <row r="430" spans="1:13" x14ac:dyDescent="0.3">
      <c r="B430" s="58"/>
      <c r="C430" s="58"/>
      <c r="D430" s="58"/>
      <c r="E430" s="58"/>
      <c r="F430" s="58"/>
      <c r="G430" s="58"/>
      <c r="H430" s="58"/>
      <c r="I430" s="2" t="s">
        <v>61</v>
      </c>
      <c r="J430" s="58"/>
      <c r="K430" s="58"/>
      <c r="L430" s="58"/>
      <c r="M430" s="58"/>
    </row>
    <row r="431" spans="1:13" x14ac:dyDescent="0.3">
      <c r="B431" s="58" t="s">
        <v>57</v>
      </c>
      <c r="C431" s="58" t="s">
        <v>176</v>
      </c>
      <c r="D431" s="58">
        <v>3268681</v>
      </c>
      <c r="E431" s="58">
        <v>3</v>
      </c>
      <c r="F431" s="58" t="s">
        <v>59</v>
      </c>
      <c r="G431" s="58">
        <v>0.01</v>
      </c>
      <c r="H431" s="58">
        <v>0.04</v>
      </c>
      <c r="I431" s="2">
        <v>0.8</v>
      </c>
      <c r="J431" s="58">
        <v>2.25</v>
      </c>
      <c r="K431" s="58"/>
      <c r="L431" s="58"/>
      <c r="M431" s="58">
        <v>81203743</v>
      </c>
    </row>
    <row r="432" spans="1:13" x14ac:dyDescent="0.3">
      <c r="B432" s="58"/>
      <c r="C432" s="58"/>
      <c r="D432" s="58"/>
      <c r="E432" s="58"/>
      <c r="F432" s="58"/>
      <c r="G432" s="58"/>
      <c r="H432" s="58"/>
      <c r="I432" s="2" t="s">
        <v>61</v>
      </c>
      <c r="J432" s="58"/>
      <c r="K432" s="58"/>
      <c r="L432" s="58"/>
      <c r="M432" s="58"/>
    </row>
    <row r="433" spans="2:13" x14ac:dyDescent="0.3">
      <c r="B433" s="58" t="s">
        <v>57</v>
      </c>
      <c r="C433" s="58" t="s">
        <v>164</v>
      </c>
      <c r="D433" s="58">
        <v>3341148</v>
      </c>
      <c r="E433" s="58">
        <v>1</v>
      </c>
      <c r="F433" s="58" t="s">
        <v>59</v>
      </c>
      <c r="G433" s="58">
        <v>0.62</v>
      </c>
      <c r="H433" s="58">
        <v>0.62</v>
      </c>
      <c r="I433" s="2">
        <v>1.55</v>
      </c>
      <c r="J433" s="58">
        <v>1.55</v>
      </c>
      <c r="K433" s="58"/>
      <c r="L433" s="58"/>
      <c r="M433" s="58">
        <v>86775489</v>
      </c>
    </row>
    <row r="434" spans="2:13" x14ac:dyDescent="0.3">
      <c r="B434" s="58"/>
      <c r="C434" s="58"/>
      <c r="D434" s="58"/>
      <c r="E434" s="58"/>
      <c r="F434" s="58"/>
      <c r="G434" s="58"/>
      <c r="H434" s="58"/>
      <c r="I434" s="2" t="s">
        <v>61</v>
      </c>
      <c r="J434" s="58"/>
      <c r="K434" s="58"/>
      <c r="L434" s="58"/>
      <c r="M434" s="58"/>
    </row>
    <row r="435" spans="2:13" x14ac:dyDescent="0.3">
      <c r="B435" s="58" t="s">
        <v>57</v>
      </c>
      <c r="C435" s="58" t="s">
        <v>302</v>
      </c>
      <c r="D435" s="58">
        <v>3286784</v>
      </c>
      <c r="E435" s="58">
        <v>1</v>
      </c>
      <c r="F435" s="58" t="s">
        <v>59</v>
      </c>
      <c r="G435" s="58">
        <v>0.31</v>
      </c>
      <c r="H435" s="58">
        <v>0.31</v>
      </c>
      <c r="I435" s="2">
        <v>1.25</v>
      </c>
      <c r="J435" s="58">
        <v>1.35</v>
      </c>
      <c r="K435" s="58"/>
      <c r="L435" s="58"/>
      <c r="M435" s="58">
        <v>85557686</v>
      </c>
    </row>
    <row r="436" spans="2:13" x14ac:dyDescent="0.3">
      <c r="B436" s="58"/>
      <c r="C436" s="58"/>
      <c r="D436" s="58"/>
      <c r="E436" s="58"/>
      <c r="F436" s="58"/>
      <c r="G436" s="58"/>
      <c r="H436" s="58"/>
      <c r="I436" s="2" t="s">
        <v>61</v>
      </c>
      <c r="J436" s="58"/>
      <c r="K436" s="58"/>
      <c r="L436" s="58"/>
      <c r="M436" s="58"/>
    </row>
    <row r="437" spans="2:13" x14ac:dyDescent="0.3">
      <c r="B437" s="58" t="s">
        <v>57</v>
      </c>
      <c r="C437" s="58" t="s">
        <v>303</v>
      </c>
      <c r="D437" s="58">
        <v>3270769</v>
      </c>
      <c r="E437" s="58">
        <v>1</v>
      </c>
      <c r="F437" s="58" t="s">
        <v>59</v>
      </c>
      <c r="G437" s="58">
        <v>0.32</v>
      </c>
      <c r="H437" s="58">
        <v>0.32</v>
      </c>
      <c r="I437" s="2">
        <v>1.4</v>
      </c>
      <c r="J437" s="58">
        <v>1.4</v>
      </c>
      <c r="K437" s="58"/>
      <c r="L437" s="58"/>
      <c r="M437" s="58">
        <v>81782557</v>
      </c>
    </row>
    <row r="438" spans="2:13" x14ac:dyDescent="0.3">
      <c r="B438" s="58"/>
      <c r="C438" s="58"/>
      <c r="D438" s="58"/>
      <c r="E438" s="58"/>
      <c r="F438" s="58"/>
      <c r="G438" s="58"/>
      <c r="H438" s="58"/>
      <c r="I438" s="2" t="s">
        <v>61</v>
      </c>
      <c r="J438" s="58"/>
      <c r="K438" s="58"/>
      <c r="L438" s="58"/>
      <c r="M438" s="58"/>
    </row>
    <row r="439" spans="2:13" x14ac:dyDescent="0.3">
      <c r="B439" s="58" t="s">
        <v>57</v>
      </c>
      <c r="C439" s="58" t="s">
        <v>191</v>
      </c>
      <c r="D439" s="58">
        <v>10113950</v>
      </c>
      <c r="E439" s="58">
        <v>7</v>
      </c>
      <c r="F439" s="58" t="s">
        <v>59</v>
      </c>
      <c r="G439" s="58">
        <v>0.45</v>
      </c>
      <c r="H439" s="58">
        <v>3.16</v>
      </c>
      <c r="I439" s="2">
        <v>1.35</v>
      </c>
      <c r="J439" s="58">
        <v>9.4499999999999993</v>
      </c>
      <c r="K439" s="58"/>
      <c r="L439" s="58"/>
      <c r="M439" s="58">
        <v>68153089</v>
      </c>
    </row>
    <row r="440" spans="2:13" x14ac:dyDescent="0.3">
      <c r="B440" s="58"/>
      <c r="C440" s="58"/>
      <c r="D440" s="58"/>
      <c r="E440" s="58"/>
      <c r="F440" s="58"/>
      <c r="G440" s="58"/>
      <c r="H440" s="58"/>
      <c r="I440" s="2" t="s">
        <v>61</v>
      </c>
      <c r="J440" s="58"/>
      <c r="K440" s="58"/>
      <c r="L440" s="58"/>
      <c r="M440" s="58"/>
    </row>
    <row r="441" spans="2:13" x14ac:dyDescent="0.3">
      <c r="B441" s="58" t="s">
        <v>57</v>
      </c>
      <c r="C441" s="58" t="s">
        <v>304</v>
      </c>
      <c r="D441" s="58">
        <v>3420997</v>
      </c>
      <c r="E441" s="58">
        <v>2</v>
      </c>
      <c r="F441" s="58" t="s">
        <v>59</v>
      </c>
      <c r="G441" s="58">
        <v>0.09</v>
      </c>
      <c r="H441" s="58">
        <v>0.19</v>
      </c>
      <c r="I441" s="2">
        <v>2.75</v>
      </c>
      <c r="J441" s="58">
        <v>5.5</v>
      </c>
      <c r="K441" s="58"/>
      <c r="L441" s="58"/>
      <c r="M441" s="58">
        <v>90505165</v>
      </c>
    </row>
    <row r="442" spans="2:13" x14ac:dyDescent="0.3">
      <c r="B442" s="58"/>
      <c r="C442" s="58"/>
      <c r="D442" s="58"/>
      <c r="E442" s="58"/>
      <c r="F442" s="58"/>
      <c r="G442" s="58"/>
      <c r="H442" s="58"/>
      <c r="I442" s="2" t="s">
        <v>61</v>
      </c>
      <c r="J442" s="58"/>
      <c r="K442" s="58"/>
      <c r="L442" s="58"/>
      <c r="M442" s="58"/>
    </row>
    <row r="443" spans="2:13" x14ac:dyDescent="0.3">
      <c r="B443" s="58" t="s">
        <v>57</v>
      </c>
      <c r="C443" s="58" t="s">
        <v>305</v>
      </c>
      <c r="D443" s="58">
        <v>10065907</v>
      </c>
      <c r="E443" s="58">
        <v>3</v>
      </c>
      <c r="F443" s="58" t="s">
        <v>59</v>
      </c>
      <c r="G443" s="58">
        <v>0.22</v>
      </c>
      <c r="H443" s="58">
        <v>0.67</v>
      </c>
      <c r="I443" s="2">
        <v>1.4</v>
      </c>
      <c r="J443" s="58">
        <v>4.2</v>
      </c>
      <c r="K443" s="58"/>
      <c r="L443" s="58"/>
      <c r="M443" s="58">
        <v>51996033</v>
      </c>
    </row>
    <row r="444" spans="2:13" x14ac:dyDescent="0.3">
      <c r="B444" s="58"/>
      <c r="C444" s="58"/>
      <c r="D444" s="58"/>
      <c r="E444" s="58"/>
      <c r="F444" s="58"/>
      <c r="G444" s="58"/>
      <c r="H444" s="58"/>
      <c r="I444" s="2" t="s">
        <v>61</v>
      </c>
      <c r="J444" s="58"/>
      <c r="K444" s="58"/>
      <c r="L444" s="58"/>
      <c r="M444" s="58"/>
    </row>
    <row r="445" spans="2:13" x14ac:dyDescent="0.3">
      <c r="B445" s="58" t="s">
        <v>83</v>
      </c>
      <c r="C445" s="58" t="s">
        <v>238</v>
      </c>
      <c r="D445" s="58">
        <v>3048214</v>
      </c>
      <c r="E445" s="58">
        <v>4</v>
      </c>
      <c r="F445" s="58" t="s">
        <v>59</v>
      </c>
      <c r="G445" s="58">
        <v>0.13</v>
      </c>
      <c r="H445" s="58">
        <v>0.54</v>
      </c>
      <c r="I445" s="2">
        <v>1.5</v>
      </c>
      <c r="J445" s="58">
        <v>6</v>
      </c>
      <c r="K445" s="58"/>
      <c r="L445" s="58"/>
      <c r="M445" s="58">
        <v>58958137</v>
      </c>
    </row>
    <row r="446" spans="2:13" x14ac:dyDescent="0.3">
      <c r="B446" s="58"/>
      <c r="C446" s="58"/>
      <c r="D446" s="58"/>
      <c r="E446" s="58"/>
      <c r="F446" s="58"/>
      <c r="G446" s="58"/>
      <c r="H446" s="58"/>
      <c r="I446" s="2" t="s">
        <v>61</v>
      </c>
      <c r="J446" s="58"/>
      <c r="K446" s="58"/>
      <c r="L446" s="58"/>
      <c r="M446" s="58"/>
    </row>
    <row r="447" spans="2:13" x14ac:dyDescent="0.3">
      <c r="B447" s="58" t="s">
        <v>83</v>
      </c>
      <c r="C447" s="58" t="s">
        <v>306</v>
      </c>
      <c r="D447" s="58">
        <v>3275764</v>
      </c>
      <c r="E447" s="58">
        <v>2</v>
      </c>
      <c r="F447" s="58" t="s">
        <v>59</v>
      </c>
      <c r="G447" s="58">
        <v>0.26</v>
      </c>
      <c r="H447" s="58">
        <v>0.52</v>
      </c>
      <c r="I447" s="2">
        <v>3</v>
      </c>
      <c r="J447" s="58">
        <v>6</v>
      </c>
      <c r="K447" s="58"/>
      <c r="L447" s="58"/>
      <c r="M447" s="58">
        <v>83176546</v>
      </c>
    </row>
    <row r="448" spans="2:13" x14ac:dyDescent="0.3">
      <c r="B448" s="58"/>
      <c r="C448" s="58"/>
      <c r="D448" s="58"/>
      <c r="E448" s="58"/>
      <c r="F448" s="58"/>
      <c r="G448" s="58"/>
      <c r="H448" s="58"/>
      <c r="I448" s="2" t="s">
        <v>61</v>
      </c>
      <c r="J448" s="58"/>
      <c r="K448" s="58"/>
      <c r="L448" s="58"/>
      <c r="M448" s="58"/>
    </row>
    <row r="449" spans="2:13" x14ac:dyDescent="0.3">
      <c r="B449" s="58" t="s">
        <v>83</v>
      </c>
      <c r="C449" s="58" t="s">
        <v>307</v>
      </c>
      <c r="D449" s="58">
        <v>5060360507538</v>
      </c>
      <c r="E449" s="58">
        <v>2</v>
      </c>
      <c r="F449" s="58" t="s">
        <v>59</v>
      </c>
      <c r="G449" s="58">
        <v>0.32</v>
      </c>
      <c r="H449" s="58">
        <v>0.65</v>
      </c>
      <c r="I449" s="2">
        <v>2.6</v>
      </c>
      <c r="J449" s="58">
        <v>5.2</v>
      </c>
      <c r="K449" s="58"/>
      <c r="L449" s="58"/>
      <c r="M449" s="58">
        <v>92445059</v>
      </c>
    </row>
    <row r="450" spans="2:13" x14ac:dyDescent="0.3">
      <c r="B450" s="58"/>
      <c r="C450" s="58"/>
      <c r="D450" s="58"/>
      <c r="E450" s="58"/>
      <c r="F450" s="58"/>
      <c r="G450" s="58"/>
      <c r="H450" s="58"/>
      <c r="I450" s="2" t="s">
        <v>61</v>
      </c>
      <c r="J450" s="58"/>
      <c r="K450" s="58"/>
      <c r="L450" s="58"/>
      <c r="M450" s="58"/>
    </row>
    <row r="451" spans="2:13" x14ac:dyDescent="0.3">
      <c r="B451" s="58" t="s">
        <v>83</v>
      </c>
      <c r="C451" s="58" t="s">
        <v>308</v>
      </c>
      <c r="D451" s="58">
        <v>5057753894634</v>
      </c>
      <c r="E451" s="58">
        <v>1</v>
      </c>
      <c r="F451" s="58" t="s">
        <v>59</v>
      </c>
      <c r="G451" s="58">
        <v>0.27</v>
      </c>
      <c r="H451" s="58">
        <v>0.27</v>
      </c>
      <c r="I451" s="2">
        <v>3</v>
      </c>
      <c r="J451" s="58">
        <v>3</v>
      </c>
      <c r="K451" s="58"/>
      <c r="L451" s="58"/>
      <c r="M451" s="58">
        <v>87898405</v>
      </c>
    </row>
    <row r="452" spans="2:13" x14ac:dyDescent="0.3">
      <c r="B452" s="58"/>
      <c r="C452" s="58"/>
      <c r="D452" s="58"/>
      <c r="E452" s="58"/>
      <c r="F452" s="58"/>
      <c r="G452" s="58"/>
      <c r="H452" s="58"/>
      <c r="I452" s="2" t="s">
        <v>61</v>
      </c>
      <c r="J452" s="58"/>
      <c r="K452" s="58"/>
      <c r="L452" s="58"/>
      <c r="M452" s="58"/>
    </row>
    <row r="453" spans="2:13" x14ac:dyDescent="0.3">
      <c r="B453" s="58" t="s">
        <v>83</v>
      </c>
      <c r="C453" s="58" t="s">
        <v>279</v>
      </c>
      <c r="D453" s="58">
        <v>5000436338901</v>
      </c>
      <c r="E453" s="58">
        <v>8</v>
      </c>
      <c r="F453" s="58" t="s">
        <v>59</v>
      </c>
      <c r="G453" s="58">
        <v>1.2</v>
      </c>
      <c r="H453" s="58">
        <v>9.59</v>
      </c>
      <c r="I453" s="2">
        <v>1.3</v>
      </c>
      <c r="J453" s="58">
        <v>10.4</v>
      </c>
      <c r="K453" s="58"/>
      <c r="L453" s="58"/>
      <c r="M453" s="58">
        <v>54169599</v>
      </c>
    </row>
    <row r="454" spans="2:13" x14ac:dyDescent="0.3">
      <c r="B454" s="58"/>
      <c r="C454" s="58"/>
      <c r="D454" s="58"/>
      <c r="E454" s="58"/>
      <c r="F454" s="58"/>
      <c r="G454" s="58"/>
      <c r="H454" s="58"/>
      <c r="I454" s="2" t="s">
        <v>61</v>
      </c>
      <c r="J454" s="58"/>
      <c r="K454" s="58"/>
      <c r="L454" s="58"/>
      <c r="M454" s="58"/>
    </row>
    <row r="455" spans="2:13" x14ac:dyDescent="0.3">
      <c r="B455" s="58" t="s">
        <v>83</v>
      </c>
      <c r="C455" s="58" t="s">
        <v>309</v>
      </c>
      <c r="D455" s="58">
        <v>5059697402340</v>
      </c>
      <c r="E455" s="58">
        <v>1</v>
      </c>
      <c r="F455" s="58" t="s">
        <v>59</v>
      </c>
      <c r="G455" s="58">
        <v>0.17</v>
      </c>
      <c r="H455" s="58">
        <v>0.17</v>
      </c>
      <c r="I455" s="2">
        <v>3</v>
      </c>
      <c r="J455" s="58">
        <v>3</v>
      </c>
      <c r="K455" s="58"/>
      <c r="L455" s="58"/>
      <c r="M455" s="58">
        <v>91383415</v>
      </c>
    </row>
    <row r="456" spans="2:13" x14ac:dyDescent="0.3">
      <c r="B456" s="58"/>
      <c r="C456" s="58"/>
      <c r="D456" s="58"/>
      <c r="E456" s="58"/>
      <c r="F456" s="58"/>
      <c r="G456" s="58"/>
      <c r="H456" s="58"/>
      <c r="I456" s="2" t="s">
        <v>61</v>
      </c>
      <c r="J456" s="58"/>
      <c r="K456" s="58"/>
      <c r="L456" s="58"/>
      <c r="M456" s="58"/>
    </row>
    <row r="457" spans="2:13" x14ac:dyDescent="0.3">
      <c r="B457" s="58" t="s">
        <v>83</v>
      </c>
      <c r="C457" s="58" t="s">
        <v>310</v>
      </c>
      <c r="D457" s="58">
        <v>850004207390</v>
      </c>
      <c r="E457" s="58">
        <v>4</v>
      </c>
      <c r="F457" s="58" t="s">
        <v>59</v>
      </c>
      <c r="G457" s="58">
        <v>0.25</v>
      </c>
      <c r="H457" s="58">
        <v>1</v>
      </c>
      <c r="I457" s="2">
        <v>4.4000000000000004</v>
      </c>
      <c r="J457" s="58">
        <v>20</v>
      </c>
      <c r="K457" s="58"/>
      <c r="L457" s="58"/>
      <c r="M457" s="58">
        <v>87690472</v>
      </c>
    </row>
    <row r="458" spans="2:13" x14ac:dyDescent="0.3">
      <c r="B458" s="58"/>
      <c r="C458" s="58"/>
      <c r="D458" s="58"/>
      <c r="E458" s="58"/>
      <c r="F458" s="58"/>
      <c r="G458" s="58"/>
      <c r="H458" s="58"/>
      <c r="I458" s="2" t="s">
        <v>61</v>
      </c>
      <c r="J458" s="58"/>
      <c r="K458" s="58"/>
      <c r="L458" s="58"/>
      <c r="M458" s="58"/>
    </row>
    <row r="459" spans="2:13" x14ac:dyDescent="0.3">
      <c r="B459" s="58" t="s">
        <v>83</v>
      </c>
      <c r="C459" s="58" t="s">
        <v>311</v>
      </c>
      <c r="D459" s="58">
        <v>5057753921712</v>
      </c>
      <c r="E459" s="58">
        <v>1</v>
      </c>
      <c r="F459" s="58" t="s">
        <v>59</v>
      </c>
      <c r="G459" s="58">
        <v>0.22</v>
      </c>
      <c r="H459" s="58">
        <v>0.22</v>
      </c>
      <c r="I459" s="2">
        <v>2.85</v>
      </c>
      <c r="J459" s="58">
        <v>2.85</v>
      </c>
      <c r="K459" s="58"/>
      <c r="L459" s="58"/>
      <c r="M459" s="58">
        <v>87868021</v>
      </c>
    </row>
    <row r="460" spans="2:13" x14ac:dyDescent="0.3">
      <c r="B460" s="58"/>
      <c r="C460" s="58"/>
      <c r="D460" s="58"/>
      <c r="E460" s="58"/>
      <c r="F460" s="58"/>
      <c r="G460" s="58"/>
      <c r="H460" s="58"/>
      <c r="I460" s="2" t="s">
        <v>61</v>
      </c>
      <c r="J460" s="58"/>
      <c r="K460" s="58"/>
      <c r="L460" s="58"/>
      <c r="M460" s="58"/>
    </row>
    <row r="461" spans="2:13" x14ac:dyDescent="0.3">
      <c r="B461" s="58" t="s">
        <v>83</v>
      </c>
      <c r="C461" s="58" t="s">
        <v>312</v>
      </c>
      <c r="D461" s="58">
        <v>5000462979826</v>
      </c>
      <c r="E461" s="58">
        <v>6</v>
      </c>
      <c r="F461" s="58" t="s">
        <v>59</v>
      </c>
      <c r="G461" s="58">
        <v>0.26</v>
      </c>
      <c r="H461" s="58">
        <v>1.55</v>
      </c>
      <c r="I461" s="2">
        <v>2.8</v>
      </c>
      <c r="J461" s="58">
        <v>16.8</v>
      </c>
      <c r="K461" s="58"/>
      <c r="L461" s="58"/>
      <c r="M461" s="58">
        <v>58684011</v>
      </c>
    </row>
    <row r="462" spans="2:13" x14ac:dyDescent="0.3">
      <c r="B462" s="58"/>
      <c r="C462" s="58"/>
      <c r="D462" s="58"/>
      <c r="E462" s="58"/>
      <c r="F462" s="58"/>
      <c r="G462" s="58"/>
      <c r="H462" s="58"/>
      <c r="I462" s="2" t="s">
        <v>61</v>
      </c>
      <c r="J462" s="58"/>
      <c r="K462" s="58"/>
      <c r="L462" s="58"/>
      <c r="M462" s="58"/>
    </row>
    <row r="463" spans="2:13" x14ac:dyDescent="0.3">
      <c r="B463" s="58" t="s">
        <v>83</v>
      </c>
      <c r="C463" s="58" t="s">
        <v>230</v>
      </c>
      <c r="D463" s="58">
        <v>3055519</v>
      </c>
      <c r="E463" s="58">
        <v>1</v>
      </c>
      <c r="F463" s="58" t="s">
        <v>59</v>
      </c>
      <c r="G463" s="58">
        <v>0.24</v>
      </c>
      <c r="H463" s="58">
        <v>0.24</v>
      </c>
      <c r="I463" s="2">
        <v>2.6</v>
      </c>
      <c r="J463" s="58">
        <v>2.6</v>
      </c>
      <c r="K463" s="58"/>
      <c r="L463" s="58"/>
      <c r="M463" s="58">
        <v>63527387</v>
      </c>
    </row>
    <row r="464" spans="2:13" x14ac:dyDescent="0.3">
      <c r="B464" s="58"/>
      <c r="C464" s="58"/>
      <c r="D464" s="58"/>
      <c r="E464" s="58"/>
      <c r="F464" s="58"/>
      <c r="G464" s="58"/>
      <c r="H464" s="58"/>
      <c r="I464" s="2" t="s">
        <v>61</v>
      </c>
      <c r="J464" s="58"/>
      <c r="K464" s="58"/>
      <c r="L464" s="58"/>
      <c r="M464" s="58"/>
    </row>
    <row r="465" spans="2:13" x14ac:dyDescent="0.3">
      <c r="B465" s="58" t="s">
        <v>83</v>
      </c>
      <c r="C465" s="58" t="s">
        <v>313</v>
      </c>
      <c r="D465" s="58">
        <v>5057008427389</v>
      </c>
      <c r="E465" s="58">
        <v>1</v>
      </c>
      <c r="F465" s="58" t="s">
        <v>59</v>
      </c>
      <c r="G465" s="58">
        <v>0.11</v>
      </c>
      <c r="H465" s="58">
        <v>0.11</v>
      </c>
      <c r="I465" s="2">
        <v>1.1499999999999999</v>
      </c>
      <c r="J465" s="58">
        <v>1.1499999999999999</v>
      </c>
      <c r="K465" s="58"/>
      <c r="L465" s="58"/>
      <c r="M465" s="58">
        <v>81757997</v>
      </c>
    </row>
    <row r="466" spans="2:13" x14ac:dyDescent="0.3">
      <c r="B466" s="58"/>
      <c r="C466" s="58"/>
      <c r="D466" s="58"/>
      <c r="E466" s="58"/>
      <c r="F466" s="58"/>
      <c r="G466" s="58"/>
      <c r="H466" s="58"/>
      <c r="I466" s="2" t="s">
        <v>61</v>
      </c>
      <c r="J466" s="58"/>
      <c r="K466" s="58"/>
      <c r="L466" s="58"/>
      <c r="M466" s="58"/>
    </row>
    <row r="467" spans="2:13" x14ac:dyDescent="0.3">
      <c r="B467" s="58" t="s">
        <v>83</v>
      </c>
      <c r="C467" s="58" t="s">
        <v>268</v>
      </c>
      <c r="D467" s="58">
        <v>5000181024050</v>
      </c>
      <c r="E467" s="58">
        <v>12</v>
      </c>
      <c r="F467" s="58" t="s">
        <v>59</v>
      </c>
      <c r="G467" s="58">
        <v>2.1</v>
      </c>
      <c r="H467" s="58">
        <v>25.18</v>
      </c>
      <c r="I467" s="2">
        <v>2.75</v>
      </c>
      <c r="J467" s="58">
        <v>33</v>
      </c>
      <c r="K467" s="58"/>
      <c r="L467" s="58"/>
      <c r="M467" s="58">
        <v>53676518</v>
      </c>
    </row>
    <row r="468" spans="2:13" x14ac:dyDescent="0.3">
      <c r="B468" s="58"/>
      <c r="C468" s="58"/>
      <c r="D468" s="58"/>
      <c r="E468" s="58"/>
      <c r="F468" s="58"/>
      <c r="G468" s="58"/>
      <c r="H468" s="58"/>
      <c r="I468" s="2" t="s">
        <v>61</v>
      </c>
      <c r="J468" s="58"/>
      <c r="K468" s="58"/>
      <c r="L468" s="58"/>
      <c r="M468" s="58"/>
    </row>
    <row r="469" spans="2:13" x14ac:dyDescent="0.3">
      <c r="B469" s="58" t="s">
        <v>83</v>
      </c>
      <c r="C469" s="58" t="s">
        <v>199</v>
      </c>
      <c r="D469" s="58">
        <v>3446850</v>
      </c>
      <c r="E469" s="58">
        <v>1</v>
      </c>
      <c r="F469" s="58" t="s">
        <v>59</v>
      </c>
      <c r="G469" s="58">
        <v>0.21</v>
      </c>
      <c r="H469" s="58">
        <v>0.21</v>
      </c>
      <c r="I469" s="2">
        <v>2.85</v>
      </c>
      <c r="J469" s="58">
        <v>2.85</v>
      </c>
      <c r="K469" s="58"/>
      <c r="L469" s="58"/>
      <c r="M469" s="58">
        <v>89971816</v>
      </c>
    </row>
    <row r="470" spans="2:13" x14ac:dyDescent="0.3">
      <c r="B470" s="58"/>
      <c r="C470" s="58"/>
      <c r="D470" s="58"/>
      <c r="E470" s="58"/>
      <c r="F470" s="58"/>
      <c r="G470" s="58"/>
      <c r="H470" s="58"/>
      <c r="I470" s="2" t="s">
        <v>61</v>
      </c>
      <c r="J470" s="58"/>
      <c r="K470" s="58"/>
      <c r="L470" s="58"/>
      <c r="M470" s="58"/>
    </row>
    <row r="471" spans="2:13" x14ac:dyDescent="0.3">
      <c r="B471" s="58" t="s">
        <v>68</v>
      </c>
      <c r="C471" s="58" t="s">
        <v>72</v>
      </c>
      <c r="D471" s="58">
        <v>3269275</v>
      </c>
      <c r="E471" s="58">
        <v>7</v>
      </c>
      <c r="F471" s="58" t="s">
        <v>59</v>
      </c>
      <c r="G471" s="58">
        <v>7.0000000000000007E-2</v>
      </c>
      <c r="H471" s="58">
        <v>0.49</v>
      </c>
      <c r="I471" s="2">
        <v>1.1000000000000001</v>
      </c>
      <c r="J471" s="58">
        <v>7.7</v>
      </c>
      <c r="K471" s="58"/>
      <c r="L471" s="58"/>
      <c r="M471" s="58">
        <v>81301454</v>
      </c>
    </row>
    <row r="472" spans="2:13" x14ac:dyDescent="0.3">
      <c r="B472" s="58"/>
      <c r="C472" s="58"/>
      <c r="D472" s="58"/>
      <c r="E472" s="58"/>
      <c r="F472" s="58"/>
      <c r="G472" s="58"/>
      <c r="H472" s="58"/>
      <c r="I472" s="2" t="s">
        <v>61</v>
      </c>
      <c r="J472" s="58"/>
      <c r="K472" s="58"/>
      <c r="L472" s="58"/>
      <c r="M472" s="58"/>
    </row>
    <row r="473" spans="2:13" x14ac:dyDescent="0.3">
      <c r="B473" s="58" t="s">
        <v>68</v>
      </c>
      <c r="C473" s="58" t="s">
        <v>182</v>
      </c>
      <c r="D473" s="58">
        <v>5010044007588</v>
      </c>
      <c r="E473" s="58">
        <v>1</v>
      </c>
      <c r="F473" s="58" t="s">
        <v>59</v>
      </c>
      <c r="G473" s="58">
        <v>0.25</v>
      </c>
      <c r="H473" s="58">
        <v>0.25</v>
      </c>
      <c r="I473" s="2">
        <v>1.85</v>
      </c>
      <c r="J473" s="58">
        <v>1.85</v>
      </c>
      <c r="K473" s="58"/>
      <c r="L473" s="58"/>
      <c r="M473" s="58">
        <v>85137452</v>
      </c>
    </row>
    <row r="474" spans="2:13" x14ac:dyDescent="0.3">
      <c r="B474" s="58"/>
      <c r="C474" s="58"/>
      <c r="D474" s="58"/>
      <c r="E474" s="58"/>
      <c r="F474" s="58"/>
      <c r="G474" s="58"/>
      <c r="H474" s="58"/>
      <c r="I474" s="2" t="s">
        <v>61</v>
      </c>
      <c r="J474" s="58"/>
      <c r="K474" s="58"/>
      <c r="L474" s="58"/>
      <c r="M474" s="58"/>
    </row>
    <row r="475" spans="2:13" x14ac:dyDescent="0.3">
      <c r="B475" s="58" t="s">
        <v>68</v>
      </c>
      <c r="C475" s="58" t="s">
        <v>314</v>
      </c>
      <c r="D475" s="58">
        <v>5054269805611</v>
      </c>
      <c r="E475" s="58">
        <v>3</v>
      </c>
      <c r="F475" s="58" t="s">
        <v>59</v>
      </c>
      <c r="G475" s="58">
        <v>0.38</v>
      </c>
      <c r="H475" s="58">
        <v>1.1499999999999999</v>
      </c>
      <c r="I475" s="2">
        <v>0.6</v>
      </c>
      <c r="J475" s="58">
        <v>1.8</v>
      </c>
      <c r="K475" s="58"/>
      <c r="L475" s="58"/>
      <c r="M475" s="58">
        <v>79801003</v>
      </c>
    </row>
    <row r="476" spans="2:13" x14ac:dyDescent="0.3">
      <c r="B476" s="58"/>
      <c r="C476" s="58"/>
      <c r="D476" s="58"/>
      <c r="E476" s="58"/>
      <c r="F476" s="58"/>
      <c r="G476" s="58"/>
      <c r="H476" s="58"/>
      <c r="I476" s="2" t="s">
        <v>61</v>
      </c>
      <c r="J476" s="58"/>
      <c r="K476" s="58"/>
      <c r="L476" s="58"/>
      <c r="M476" s="58"/>
    </row>
    <row r="477" spans="2:13" x14ac:dyDescent="0.3">
      <c r="B477" s="58" t="s">
        <v>68</v>
      </c>
      <c r="C477" s="58" t="s">
        <v>79</v>
      </c>
      <c r="D477" s="58">
        <v>3269299</v>
      </c>
      <c r="E477" s="58">
        <v>4</v>
      </c>
      <c r="F477" s="58" t="s">
        <v>59</v>
      </c>
      <c r="G477" s="58">
        <v>0.09</v>
      </c>
      <c r="H477" s="58">
        <v>0.36</v>
      </c>
      <c r="I477" s="2">
        <v>1.1000000000000001</v>
      </c>
      <c r="J477" s="58">
        <v>4.4000000000000004</v>
      </c>
      <c r="K477" s="58"/>
      <c r="L477" s="58"/>
      <c r="M477" s="58">
        <v>81301517</v>
      </c>
    </row>
    <row r="478" spans="2:13" x14ac:dyDescent="0.3">
      <c r="B478" s="58"/>
      <c r="C478" s="58"/>
      <c r="D478" s="58"/>
      <c r="E478" s="58"/>
      <c r="F478" s="58"/>
      <c r="G478" s="58"/>
      <c r="H478" s="58"/>
      <c r="I478" s="2" t="s">
        <v>61</v>
      </c>
      <c r="J478" s="58"/>
      <c r="K478" s="58"/>
      <c r="L478" s="58"/>
      <c r="M478" s="58"/>
    </row>
    <row r="479" spans="2:13" x14ac:dyDescent="0.3">
      <c r="B479" s="58" t="s">
        <v>68</v>
      </c>
      <c r="C479" s="58" t="s">
        <v>76</v>
      </c>
      <c r="D479" s="58">
        <v>3063330</v>
      </c>
      <c r="E479" s="58">
        <v>6</v>
      </c>
      <c r="F479" s="58" t="s">
        <v>59</v>
      </c>
      <c r="G479" s="58">
        <v>0.08</v>
      </c>
      <c r="H479" s="58">
        <v>0.48</v>
      </c>
      <c r="I479" s="2">
        <v>1.1499999999999999</v>
      </c>
      <c r="J479" s="58">
        <v>6.6</v>
      </c>
      <c r="K479" s="58"/>
      <c r="L479" s="58"/>
      <c r="M479" s="58">
        <v>67880462</v>
      </c>
    </row>
    <row r="480" spans="2:13" x14ac:dyDescent="0.3">
      <c r="B480" s="58"/>
      <c r="C480" s="58"/>
      <c r="D480" s="58"/>
      <c r="E480" s="58"/>
      <c r="F480" s="58"/>
      <c r="G480" s="58"/>
      <c r="H480" s="58"/>
      <c r="I480" s="2" t="s">
        <v>61</v>
      </c>
      <c r="J480" s="58"/>
      <c r="K480" s="58"/>
      <c r="L480" s="58"/>
      <c r="M480" s="58"/>
    </row>
    <row r="481" spans="1:13" x14ac:dyDescent="0.3">
      <c r="B481" s="58" t="s">
        <v>68</v>
      </c>
      <c r="C481" s="58" t="s">
        <v>80</v>
      </c>
      <c r="D481" s="58">
        <v>3048979</v>
      </c>
      <c r="E481" s="58">
        <v>4</v>
      </c>
      <c r="F481" s="58" t="s">
        <v>59</v>
      </c>
      <c r="G481" s="58">
        <v>0.09</v>
      </c>
      <c r="H481" s="58">
        <v>0.36</v>
      </c>
      <c r="I481" s="2">
        <v>1.1499999999999999</v>
      </c>
      <c r="J481" s="58">
        <v>4.4000000000000004</v>
      </c>
      <c r="K481" s="58"/>
      <c r="L481" s="58"/>
      <c r="M481" s="58">
        <v>52412171</v>
      </c>
    </row>
    <row r="482" spans="1:13" x14ac:dyDescent="0.3">
      <c r="B482" s="58"/>
      <c r="C482" s="58"/>
      <c r="D482" s="58"/>
      <c r="E482" s="58"/>
      <c r="F482" s="58"/>
      <c r="G482" s="58"/>
      <c r="H482" s="58"/>
      <c r="I482" s="2" t="s">
        <v>61</v>
      </c>
      <c r="J482" s="58"/>
      <c r="K482" s="58"/>
      <c r="L482" s="58"/>
      <c r="M482" s="58"/>
    </row>
    <row r="483" spans="1:13" x14ac:dyDescent="0.3">
      <c r="B483" s="58" t="s">
        <v>68</v>
      </c>
      <c r="C483" s="58" t="s">
        <v>75</v>
      </c>
      <c r="D483" s="58">
        <v>3277621</v>
      </c>
      <c r="E483" s="58">
        <v>3</v>
      </c>
      <c r="F483" s="58" t="s">
        <v>59</v>
      </c>
      <c r="G483" s="58">
        <v>0.08</v>
      </c>
      <c r="H483" s="58">
        <v>0.23</v>
      </c>
      <c r="I483" s="2">
        <v>1.2</v>
      </c>
      <c r="J483" s="58">
        <v>3.6</v>
      </c>
      <c r="K483" s="58"/>
      <c r="L483" s="58"/>
      <c r="M483" s="58">
        <v>83688234</v>
      </c>
    </row>
    <row r="484" spans="1:13" x14ac:dyDescent="0.3">
      <c r="B484" s="58"/>
      <c r="C484" s="58"/>
      <c r="D484" s="58"/>
      <c r="E484" s="58"/>
      <c r="F484" s="58"/>
      <c r="G484" s="58"/>
      <c r="H484" s="58"/>
      <c r="I484" s="2" t="s">
        <v>61</v>
      </c>
      <c r="J484" s="58"/>
      <c r="K484" s="58"/>
      <c r="L484" s="58"/>
      <c r="M484" s="58"/>
    </row>
    <row r="485" spans="1:13" x14ac:dyDescent="0.3">
      <c r="A485" s="3">
        <v>45425</v>
      </c>
      <c r="B485" s="58" t="s">
        <v>57</v>
      </c>
      <c r="C485" s="58" t="s">
        <v>315</v>
      </c>
      <c r="D485" s="58">
        <v>10004241</v>
      </c>
      <c r="E485" s="58">
        <v>2</v>
      </c>
      <c r="F485" s="58" t="s">
        <v>59</v>
      </c>
      <c r="G485" s="58">
        <v>0.75</v>
      </c>
      <c r="H485" s="58">
        <v>1.5</v>
      </c>
      <c r="I485" s="2">
        <v>2.4</v>
      </c>
      <c r="J485" s="58">
        <v>4.5999999999999996</v>
      </c>
      <c r="K485" s="58"/>
      <c r="L485" s="58"/>
      <c r="M485" s="58">
        <v>52714038</v>
      </c>
    </row>
    <row r="486" spans="1:13" x14ac:dyDescent="0.3">
      <c r="B486" s="58"/>
      <c r="C486" s="58"/>
      <c r="D486" s="58"/>
      <c r="E486" s="58"/>
      <c r="F486" s="58"/>
      <c r="G486" s="58"/>
      <c r="H486" s="58"/>
      <c r="I486" s="2" t="s">
        <v>61</v>
      </c>
      <c r="J486" s="58"/>
      <c r="K486" s="58"/>
      <c r="L486" s="58"/>
      <c r="M486" s="58"/>
    </row>
    <row r="487" spans="1:13" x14ac:dyDescent="0.3">
      <c r="B487" s="58" t="s">
        <v>57</v>
      </c>
      <c r="C487" s="58" t="s">
        <v>164</v>
      </c>
      <c r="D487" s="58">
        <v>3341148</v>
      </c>
      <c r="E487" s="58">
        <v>3</v>
      </c>
      <c r="F487" s="58" t="s">
        <v>59</v>
      </c>
      <c r="G487" s="58">
        <v>0.62</v>
      </c>
      <c r="H487" s="58">
        <v>1.85</v>
      </c>
      <c r="I487" s="2">
        <v>1.55</v>
      </c>
      <c r="J487" s="58">
        <v>4.6500000000000004</v>
      </c>
      <c r="K487" s="58"/>
      <c r="L487" s="58"/>
      <c r="M487" s="58">
        <v>86775489</v>
      </c>
    </row>
    <row r="488" spans="1:13" x14ac:dyDescent="0.3">
      <c r="B488" s="58"/>
      <c r="C488" s="58"/>
      <c r="D488" s="58"/>
      <c r="E488" s="58"/>
      <c r="F488" s="58"/>
      <c r="G488" s="58"/>
      <c r="H488" s="58"/>
      <c r="I488" s="2" t="s">
        <v>61</v>
      </c>
      <c r="J488" s="58"/>
      <c r="K488" s="58"/>
      <c r="L488" s="58"/>
      <c r="M488" s="58"/>
    </row>
    <row r="489" spans="1:13" x14ac:dyDescent="0.3">
      <c r="B489" s="58" t="s">
        <v>57</v>
      </c>
      <c r="C489" s="58" t="s">
        <v>242</v>
      </c>
      <c r="D489" s="58">
        <v>3234495</v>
      </c>
      <c r="E489" s="58">
        <v>1</v>
      </c>
      <c r="F489" s="58" t="s">
        <v>59</v>
      </c>
      <c r="G489" s="58">
        <v>0.18</v>
      </c>
      <c r="H489" s="58">
        <v>0.18</v>
      </c>
      <c r="I489" s="2">
        <v>1.2</v>
      </c>
      <c r="J489" s="58">
        <v>1.2</v>
      </c>
      <c r="K489" s="58"/>
      <c r="L489" s="58"/>
      <c r="M489" s="58">
        <v>68190522</v>
      </c>
    </row>
    <row r="490" spans="1:13" x14ac:dyDescent="0.3">
      <c r="B490" s="58"/>
      <c r="C490" s="58"/>
      <c r="D490" s="58"/>
      <c r="E490" s="58"/>
      <c r="F490" s="58"/>
      <c r="G490" s="58"/>
      <c r="H490" s="58"/>
      <c r="I490" s="2" t="s">
        <v>61</v>
      </c>
      <c r="J490" s="58"/>
      <c r="K490" s="58"/>
      <c r="L490" s="58"/>
      <c r="M490" s="58"/>
    </row>
    <row r="491" spans="1:13" x14ac:dyDescent="0.3">
      <c r="B491" s="58" t="s">
        <v>57</v>
      </c>
      <c r="C491" s="58" t="s">
        <v>151</v>
      </c>
      <c r="D491" s="58">
        <v>3336922</v>
      </c>
      <c r="E491" s="58">
        <v>2</v>
      </c>
      <c r="F491" s="58" t="s">
        <v>59</v>
      </c>
      <c r="G491" s="58">
        <v>0.25</v>
      </c>
      <c r="H491" s="58">
        <v>0.5</v>
      </c>
      <c r="I491" s="2">
        <v>0.85</v>
      </c>
      <c r="J491" s="58">
        <v>1.7</v>
      </c>
      <c r="K491" s="58"/>
      <c r="L491" s="58"/>
      <c r="M491" s="58">
        <v>88304852</v>
      </c>
    </row>
    <row r="492" spans="1:13" x14ac:dyDescent="0.3">
      <c r="B492" s="58"/>
      <c r="C492" s="58"/>
      <c r="D492" s="58"/>
      <c r="E492" s="58"/>
      <c r="F492" s="58"/>
      <c r="G492" s="58"/>
      <c r="H492" s="58"/>
      <c r="I492" s="2" t="s">
        <v>61</v>
      </c>
      <c r="J492" s="58"/>
      <c r="K492" s="58"/>
      <c r="L492" s="58"/>
      <c r="M492" s="58"/>
    </row>
    <row r="493" spans="1:13" x14ac:dyDescent="0.3">
      <c r="B493" s="58" t="s">
        <v>57</v>
      </c>
      <c r="C493" s="58" t="s">
        <v>239</v>
      </c>
      <c r="D493" s="58">
        <v>5053526262907</v>
      </c>
      <c r="E493" s="58">
        <v>2</v>
      </c>
      <c r="F493" s="58" t="s">
        <v>59</v>
      </c>
      <c r="G493" s="58">
        <v>0.2</v>
      </c>
      <c r="H493" s="58">
        <v>0.41</v>
      </c>
      <c r="I493" s="2">
        <v>1.4</v>
      </c>
      <c r="J493" s="58">
        <v>2.8</v>
      </c>
      <c r="K493" s="58"/>
      <c r="L493" s="58"/>
      <c r="M493" s="58">
        <v>66081862</v>
      </c>
    </row>
    <row r="494" spans="1:13" x14ac:dyDescent="0.3">
      <c r="B494" s="58"/>
      <c r="C494" s="58"/>
      <c r="D494" s="58"/>
      <c r="E494" s="58"/>
      <c r="F494" s="58"/>
      <c r="G494" s="58"/>
      <c r="H494" s="58"/>
      <c r="I494" s="2" t="s">
        <v>61</v>
      </c>
      <c r="J494" s="58"/>
      <c r="K494" s="58"/>
      <c r="L494" s="58"/>
      <c r="M494" s="58"/>
    </row>
    <row r="495" spans="1:13" x14ac:dyDescent="0.3">
      <c r="B495" s="58" t="s">
        <v>68</v>
      </c>
      <c r="C495" s="58" t="s">
        <v>128</v>
      </c>
      <c r="D495" s="58">
        <v>5054775347735</v>
      </c>
      <c r="E495" s="58">
        <v>7</v>
      </c>
      <c r="F495" s="58" t="s">
        <v>59</v>
      </c>
      <c r="G495" s="58">
        <v>0.23</v>
      </c>
      <c r="H495" s="58">
        <v>1.6</v>
      </c>
      <c r="I495" s="2">
        <v>1.25</v>
      </c>
      <c r="J495" s="58">
        <v>9.8000000000000007</v>
      </c>
      <c r="K495" s="58"/>
      <c r="L495" s="58"/>
      <c r="M495" s="58">
        <v>80568485</v>
      </c>
    </row>
    <row r="496" spans="1:13" x14ac:dyDescent="0.3">
      <c r="B496" s="58"/>
      <c r="C496" s="58"/>
      <c r="D496" s="58"/>
      <c r="E496" s="58"/>
      <c r="F496" s="58"/>
      <c r="G496" s="58"/>
      <c r="H496" s="58"/>
      <c r="I496" s="2" t="s">
        <v>61</v>
      </c>
      <c r="J496" s="58"/>
      <c r="K496" s="58"/>
      <c r="L496" s="58"/>
      <c r="M496" s="58"/>
    </row>
    <row r="497" spans="1:13" x14ac:dyDescent="0.3">
      <c r="B497" s="58" t="s">
        <v>83</v>
      </c>
      <c r="C497" s="58" t="s">
        <v>238</v>
      </c>
      <c r="D497" s="58">
        <v>3048214</v>
      </c>
      <c r="E497" s="58">
        <v>2</v>
      </c>
      <c r="F497" s="58" t="s">
        <v>59</v>
      </c>
      <c r="G497" s="58">
        <v>0.13</v>
      </c>
      <c r="H497" s="58">
        <v>0.27</v>
      </c>
      <c r="I497" s="2">
        <v>1.5</v>
      </c>
      <c r="J497" s="58">
        <v>3</v>
      </c>
      <c r="K497" s="58"/>
      <c r="L497" s="58"/>
      <c r="M497" s="58">
        <v>58958137</v>
      </c>
    </row>
    <row r="498" spans="1:13" x14ac:dyDescent="0.3">
      <c r="B498" s="58"/>
      <c r="C498" s="58"/>
      <c r="D498" s="58"/>
      <c r="E498" s="58"/>
      <c r="F498" s="58"/>
      <c r="G498" s="58"/>
      <c r="H498" s="58"/>
      <c r="I498" s="2" t="s">
        <v>61</v>
      </c>
      <c r="J498" s="58"/>
      <c r="K498" s="58"/>
      <c r="L498" s="58"/>
      <c r="M498" s="58"/>
    </row>
    <row r="499" spans="1:13" x14ac:dyDescent="0.3">
      <c r="B499" s="58" t="s">
        <v>83</v>
      </c>
      <c r="C499" s="58" t="s">
        <v>316</v>
      </c>
      <c r="D499" s="58">
        <v>5411188139058</v>
      </c>
      <c r="E499" s="58">
        <v>4</v>
      </c>
      <c r="F499" s="58" t="s">
        <v>59</v>
      </c>
      <c r="G499" s="58">
        <v>0.8</v>
      </c>
      <c r="H499" s="58">
        <v>3.2</v>
      </c>
      <c r="I499" s="2">
        <v>1.75</v>
      </c>
      <c r="J499" s="58">
        <v>8</v>
      </c>
      <c r="K499" s="58"/>
      <c r="L499" s="58"/>
      <c r="M499" s="58">
        <v>92483825</v>
      </c>
    </row>
    <row r="500" spans="1:13" x14ac:dyDescent="0.3">
      <c r="B500" s="58"/>
      <c r="C500" s="58"/>
      <c r="D500" s="58"/>
      <c r="E500" s="58"/>
      <c r="F500" s="58"/>
      <c r="G500" s="58"/>
      <c r="H500" s="58"/>
      <c r="I500" s="2" t="s">
        <v>61</v>
      </c>
      <c r="J500" s="58"/>
      <c r="K500" s="58"/>
      <c r="L500" s="58"/>
      <c r="M500" s="58"/>
    </row>
    <row r="501" spans="1:13" x14ac:dyDescent="0.3">
      <c r="B501" s="58" t="s">
        <v>83</v>
      </c>
      <c r="C501" s="58" t="s">
        <v>317</v>
      </c>
      <c r="D501" s="58">
        <v>5054775703302</v>
      </c>
      <c r="E501" s="58">
        <v>1</v>
      </c>
      <c r="F501" s="58" t="s">
        <v>59</v>
      </c>
      <c r="G501" s="58">
        <v>0.22</v>
      </c>
      <c r="H501" s="58">
        <v>0.22</v>
      </c>
      <c r="I501" s="2">
        <v>1.45</v>
      </c>
      <c r="J501" s="58">
        <v>1.45</v>
      </c>
      <c r="K501" s="58"/>
      <c r="L501" s="58"/>
      <c r="M501" s="58">
        <v>81018156</v>
      </c>
    </row>
    <row r="502" spans="1:13" x14ac:dyDescent="0.3">
      <c r="B502" s="58"/>
      <c r="C502" s="58"/>
      <c r="D502" s="58"/>
      <c r="E502" s="58"/>
      <c r="F502" s="58"/>
      <c r="G502" s="58"/>
      <c r="H502" s="58"/>
      <c r="I502" s="2" t="s">
        <v>61</v>
      </c>
      <c r="J502" s="58"/>
      <c r="K502" s="58"/>
      <c r="L502" s="58"/>
      <c r="M502" s="58"/>
    </row>
    <row r="503" spans="1:13" x14ac:dyDescent="0.3">
      <c r="B503" s="58" t="s">
        <v>83</v>
      </c>
      <c r="C503" s="58" t="s">
        <v>318</v>
      </c>
      <c r="D503" s="58">
        <v>5057753900335</v>
      </c>
      <c r="E503" s="58">
        <v>1</v>
      </c>
      <c r="F503" s="58" t="s">
        <v>59</v>
      </c>
      <c r="G503" s="58">
        <v>0.11</v>
      </c>
      <c r="H503" s="58">
        <v>0.11</v>
      </c>
      <c r="I503" s="2">
        <v>1.3</v>
      </c>
      <c r="J503" s="58">
        <v>1.3</v>
      </c>
      <c r="K503" s="58"/>
      <c r="L503" s="58"/>
      <c r="M503" s="58">
        <v>88627927</v>
      </c>
    </row>
    <row r="504" spans="1:13" x14ac:dyDescent="0.3">
      <c r="B504" s="58"/>
      <c r="C504" s="58"/>
      <c r="D504" s="58"/>
      <c r="E504" s="58"/>
      <c r="F504" s="58"/>
      <c r="G504" s="58"/>
      <c r="H504" s="58"/>
      <c r="I504" s="2" t="s">
        <v>61</v>
      </c>
      <c r="J504" s="58"/>
      <c r="K504" s="58"/>
      <c r="L504" s="58"/>
      <c r="M504" s="58"/>
    </row>
    <row r="505" spans="1:13" x14ac:dyDescent="0.3">
      <c r="B505" s="58" t="s">
        <v>83</v>
      </c>
      <c r="C505" s="58" t="s">
        <v>135</v>
      </c>
      <c r="D505" s="58">
        <v>3297537</v>
      </c>
      <c r="E505" s="58">
        <v>1</v>
      </c>
      <c r="F505" s="58" t="s">
        <v>59</v>
      </c>
      <c r="G505" s="58">
        <v>0.2</v>
      </c>
      <c r="H505" s="58">
        <v>0.2</v>
      </c>
      <c r="I505" s="2">
        <v>2.85</v>
      </c>
      <c r="J505" s="58">
        <v>2.85</v>
      </c>
      <c r="K505" s="58"/>
      <c r="L505" s="58"/>
      <c r="M505" s="58">
        <v>87228497</v>
      </c>
    </row>
    <row r="506" spans="1:13" x14ac:dyDescent="0.3">
      <c r="B506" s="58"/>
      <c r="C506" s="58"/>
      <c r="D506" s="58"/>
      <c r="E506" s="58"/>
      <c r="F506" s="58"/>
      <c r="G506" s="58"/>
      <c r="H506" s="58"/>
      <c r="I506" s="2" t="s">
        <v>61</v>
      </c>
      <c r="J506" s="58"/>
      <c r="K506" s="58"/>
      <c r="L506" s="58"/>
      <c r="M506" s="58"/>
    </row>
    <row r="507" spans="1:13" x14ac:dyDescent="0.3">
      <c r="B507" s="58" t="s">
        <v>83</v>
      </c>
      <c r="C507" s="58" t="s">
        <v>319</v>
      </c>
      <c r="D507" s="58">
        <v>5059697750458</v>
      </c>
      <c r="E507" s="58">
        <v>1</v>
      </c>
      <c r="F507" s="58" t="s">
        <v>59</v>
      </c>
      <c r="G507" s="58">
        <v>0.17</v>
      </c>
      <c r="H507" s="58">
        <v>0.17</v>
      </c>
      <c r="I507" s="2">
        <v>3</v>
      </c>
      <c r="J507" s="58">
        <v>3.45</v>
      </c>
      <c r="K507" s="58"/>
      <c r="L507" s="58"/>
      <c r="M507" s="58">
        <v>92660028</v>
      </c>
    </row>
    <row r="508" spans="1:13" x14ac:dyDescent="0.3">
      <c r="B508" s="58"/>
      <c r="C508" s="58"/>
      <c r="D508" s="58"/>
      <c r="E508" s="58"/>
      <c r="F508" s="58"/>
      <c r="G508" s="58"/>
      <c r="H508" s="58"/>
      <c r="I508" s="2" t="s">
        <v>61</v>
      </c>
      <c r="J508" s="58"/>
      <c r="K508" s="58"/>
      <c r="L508" s="58"/>
      <c r="M508" s="58"/>
    </row>
    <row r="509" spans="1:13" x14ac:dyDescent="0.3">
      <c r="A509" s="3">
        <v>45426</v>
      </c>
      <c r="B509" s="58" t="s">
        <v>57</v>
      </c>
      <c r="C509" s="58" t="s">
        <v>320</v>
      </c>
      <c r="D509" s="58">
        <v>3274767</v>
      </c>
      <c r="E509" s="58">
        <v>1</v>
      </c>
      <c r="F509" s="58" t="s">
        <v>59</v>
      </c>
      <c r="G509" s="58">
        <v>0.56000000000000005</v>
      </c>
      <c r="H509" s="58">
        <v>0.56000000000000005</v>
      </c>
      <c r="I509" s="2">
        <v>1.7</v>
      </c>
      <c r="J509" s="58">
        <v>1.7</v>
      </c>
      <c r="K509" s="58"/>
      <c r="L509" s="58"/>
      <c r="M509" s="58">
        <v>82873097</v>
      </c>
    </row>
    <row r="510" spans="1:13" x14ac:dyDescent="0.3">
      <c r="B510" s="58"/>
      <c r="C510" s="58"/>
      <c r="D510" s="58"/>
      <c r="E510" s="58"/>
      <c r="F510" s="58"/>
      <c r="G510" s="58"/>
      <c r="H510" s="58"/>
      <c r="I510" s="2" t="s">
        <v>61</v>
      </c>
      <c r="J510" s="58"/>
      <c r="K510" s="58"/>
      <c r="L510" s="58"/>
      <c r="M510" s="58"/>
    </row>
    <row r="511" spans="1:13" x14ac:dyDescent="0.3">
      <c r="B511" s="58" t="s">
        <v>57</v>
      </c>
      <c r="C511" s="58" t="s">
        <v>67</v>
      </c>
      <c r="D511" s="58">
        <v>3257272</v>
      </c>
      <c r="E511" s="58">
        <v>1</v>
      </c>
      <c r="F511" s="58" t="s">
        <v>59</v>
      </c>
      <c r="G511" s="58">
        <v>0.17</v>
      </c>
      <c r="H511" s="58">
        <v>0.17</v>
      </c>
      <c r="I511" s="2">
        <v>2.1</v>
      </c>
      <c r="J511" s="58">
        <v>2.1</v>
      </c>
      <c r="K511" s="58"/>
      <c r="L511" s="58"/>
      <c r="M511" s="58">
        <v>78589566</v>
      </c>
    </row>
    <row r="512" spans="1:13" x14ac:dyDescent="0.3">
      <c r="B512" s="58"/>
      <c r="C512" s="58"/>
      <c r="D512" s="58"/>
      <c r="E512" s="58"/>
      <c r="F512" s="58"/>
      <c r="G512" s="58"/>
      <c r="H512" s="58"/>
      <c r="I512" s="2" t="s">
        <v>61</v>
      </c>
      <c r="J512" s="58"/>
      <c r="K512" s="58"/>
      <c r="L512" s="58"/>
      <c r="M512" s="58"/>
    </row>
    <row r="513" spans="2:13" x14ac:dyDescent="0.3">
      <c r="B513" s="58" t="s">
        <v>57</v>
      </c>
      <c r="C513" s="58" t="s">
        <v>304</v>
      </c>
      <c r="D513" s="58">
        <v>3420997</v>
      </c>
      <c r="E513" s="58">
        <v>3</v>
      </c>
      <c r="F513" s="58" t="s">
        <v>59</v>
      </c>
      <c r="G513" s="58">
        <v>0.09</v>
      </c>
      <c r="H513" s="58">
        <v>0.28000000000000003</v>
      </c>
      <c r="I513" s="2">
        <v>2.75</v>
      </c>
      <c r="J513" s="58">
        <v>8.25</v>
      </c>
      <c r="K513" s="58"/>
      <c r="L513" s="58"/>
      <c r="M513" s="58">
        <v>90505165</v>
      </c>
    </row>
    <row r="514" spans="2:13" x14ac:dyDescent="0.3">
      <c r="B514" s="58"/>
      <c r="C514" s="58"/>
      <c r="D514" s="58"/>
      <c r="E514" s="58"/>
      <c r="F514" s="58"/>
      <c r="G514" s="58"/>
      <c r="H514" s="58"/>
      <c r="I514" s="2" t="s">
        <v>61</v>
      </c>
      <c r="J514" s="58"/>
      <c r="K514" s="58"/>
      <c r="L514" s="58"/>
      <c r="M514" s="58"/>
    </row>
    <row r="515" spans="2:13" x14ac:dyDescent="0.3">
      <c r="B515" s="58" t="s">
        <v>57</v>
      </c>
      <c r="C515" s="58" t="s">
        <v>116</v>
      </c>
      <c r="D515" s="58">
        <v>3272657</v>
      </c>
      <c r="E515" s="58">
        <v>2</v>
      </c>
      <c r="F515" s="58" t="s">
        <v>59</v>
      </c>
      <c r="G515" s="58">
        <v>0.53</v>
      </c>
      <c r="H515" s="58">
        <v>1.07</v>
      </c>
      <c r="I515" s="2">
        <v>0.45</v>
      </c>
      <c r="J515" s="58">
        <v>0.9</v>
      </c>
      <c r="K515" s="58"/>
      <c r="L515" s="58"/>
      <c r="M515" s="58">
        <v>82150132</v>
      </c>
    </row>
    <row r="516" spans="2:13" x14ac:dyDescent="0.3">
      <c r="B516" s="58"/>
      <c r="C516" s="58"/>
      <c r="D516" s="58"/>
      <c r="E516" s="58"/>
      <c r="F516" s="58"/>
      <c r="G516" s="58"/>
      <c r="H516" s="58"/>
      <c r="I516" s="2" t="s">
        <v>61</v>
      </c>
      <c r="J516" s="58"/>
      <c r="K516" s="58"/>
      <c r="L516" s="58"/>
      <c r="M516" s="58"/>
    </row>
    <row r="517" spans="2:13" x14ac:dyDescent="0.3">
      <c r="B517" s="58" t="s">
        <v>68</v>
      </c>
      <c r="C517" s="58" t="s">
        <v>285</v>
      </c>
      <c r="D517" s="58">
        <v>5059512103636</v>
      </c>
      <c r="E517" s="58">
        <v>1</v>
      </c>
      <c r="F517" s="58" t="s">
        <v>59</v>
      </c>
      <c r="G517" s="58">
        <v>0.21</v>
      </c>
      <c r="H517" s="58">
        <v>0.21</v>
      </c>
      <c r="I517" s="2">
        <v>1.1000000000000001</v>
      </c>
      <c r="J517" s="58">
        <v>1.1000000000000001</v>
      </c>
      <c r="K517" s="58"/>
      <c r="L517" s="58"/>
      <c r="M517" s="58">
        <v>87891424</v>
      </c>
    </row>
    <row r="518" spans="2:13" x14ac:dyDescent="0.3">
      <c r="B518" s="58"/>
      <c r="C518" s="58"/>
      <c r="D518" s="58"/>
      <c r="E518" s="58"/>
      <c r="F518" s="58"/>
      <c r="G518" s="58"/>
      <c r="H518" s="58"/>
      <c r="I518" s="2" t="s">
        <v>61</v>
      </c>
      <c r="J518" s="58"/>
      <c r="K518" s="58"/>
      <c r="L518" s="58"/>
      <c r="M518" s="58"/>
    </row>
    <row r="519" spans="2:13" ht="15" customHeight="1" x14ac:dyDescent="0.3">
      <c r="B519" s="58" t="s">
        <v>68</v>
      </c>
      <c r="C519" s="58" t="s">
        <v>321</v>
      </c>
      <c r="D519" s="58">
        <v>5060151181992</v>
      </c>
      <c r="E519" s="58">
        <v>2</v>
      </c>
      <c r="F519" s="58" t="s">
        <v>59</v>
      </c>
      <c r="G519" s="58">
        <v>0.26</v>
      </c>
      <c r="H519" s="58">
        <v>0.51</v>
      </c>
      <c r="I519" s="2">
        <v>1.95</v>
      </c>
      <c r="J519" s="58">
        <v>3.9</v>
      </c>
      <c r="K519" s="58"/>
      <c r="L519" s="58"/>
      <c r="M519" s="58">
        <v>92806854</v>
      </c>
    </row>
    <row r="520" spans="2:13" x14ac:dyDescent="0.3">
      <c r="B520" s="58"/>
      <c r="C520" s="58"/>
      <c r="D520" s="58"/>
      <c r="E520" s="58"/>
      <c r="F520" s="58"/>
      <c r="G520" s="58"/>
      <c r="H520" s="58"/>
      <c r="I520" s="2" t="s">
        <v>61</v>
      </c>
      <c r="J520" s="58"/>
      <c r="K520" s="58"/>
      <c r="L520" s="58"/>
      <c r="M520" s="58"/>
    </row>
    <row r="521" spans="2:13" x14ac:dyDescent="0.3">
      <c r="B521" s="58" t="s">
        <v>68</v>
      </c>
      <c r="C521" s="58" t="s">
        <v>223</v>
      </c>
      <c r="D521" s="58">
        <v>5057967342105</v>
      </c>
      <c r="E521" s="58">
        <v>14</v>
      </c>
      <c r="F521" s="58" t="s">
        <v>59</v>
      </c>
      <c r="G521" s="58">
        <v>0.26</v>
      </c>
      <c r="H521" s="58">
        <v>3.65</v>
      </c>
      <c r="I521" s="2">
        <v>1.3</v>
      </c>
      <c r="J521" s="58">
        <v>18.2</v>
      </c>
      <c r="K521" s="58"/>
      <c r="L521" s="58"/>
      <c r="M521" s="58">
        <v>86489085</v>
      </c>
    </row>
    <row r="522" spans="2:13" x14ac:dyDescent="0.3">
      <c r="B522" s="58"/>
      <c r="C522" s="58"/>
      <c r="D522" s="58"/>
      <c r="E522" s="58"/>
      <c r="F522" s="58"/>
      <c r="G522" s="58"/>
      <c r="H522" s="58"/>
      <c r="I522" s="2" t="s">
        <v>61</v>
      </c>
      <c r="J522" s="58"/>
      <c r="K522" s="58"/>
      <c r="L522" s="58"/>
      <c r="M522" s="58"/>
    </row>
    <row r="523" spans="2:13" x14ac:dyDescent="0.3">
      <c r="B523" s="58" t="s">
        <v>68</v>
      </c>
      <c r="C523" s="58" t="s">
        <v>76</v>
      </c>
      <c r="D523" s="58">
        <v>3063330</v>
      </c>
      <c r="E523" s="58">
        <v>3</v>
      </c>
      <c r="F523" s="58" t="s">
        <v>59</v>
      </c>
      <c r="G523" s="58">
        <v>0.08</v>
      </c>
      <c r="H523" s="58">
        <v>0.24</v>
      </c>
      <c r="I523" s="2">
        <v>1.1499999999999999</v>
      </c>
      <c r="J523" s="58">
        <v>3.3</v>
      </c>
      <c r="K523" s="58"/>
      <c r="L523" s="58"/>
      <c r="M523" s="58">
        <v>67880462</v>
      </c>
    </row>
    <row r="524" spans="2:13" x14ac:dyDescent="0.3">
      <c r="B524" s="58"/>
      <c r="C524" s="58"/>
      <c r="D524" s="58"/>
      <c r="E524" s="58"/>
      <c r="F524" s="58"/>
      <c r="G524" s="58"/>
      <c r="H524" s="58"/>
      <c r="I524" s="2" t="s">
        <v>61</v>
      </c>
      <c r="J524" s="58"/>
      <c r="K524" s="58"/>
      <c r="L524" s="58"/>
      <c r="M524" s="58"/>
    </row>
    <row r="525" spans="2:13" x14ac:dyDescent="0.3">
      <c r="B525" s="58" t="s">
        <v>68</v>
      </c>
      <c r="C525" s="58" t="s">
        <v>322</v>
      </c>
      <c r="D525" s="58">
        <v>5059697742873</v>
      </c>
      <c r="E525" s="58">
        <v>1</v>
      </c>
      <c r="F525" s="58" t="s">
        <v>59</v>
      </c>
      <c r="G525" s="58">
        <v>0.23</v>
      </c>
      <c r="H525" s="58">
        <v>0.23</v>
      </c>
      <c r="I525" s="2">
        <v>2.2000000000000002</v>
      </c>
      <c r="J525" s="58">
        <v>2.2000000000000002</v>
      </c>
      <c r="K525" s="58"/>
      <c r="L525" s="58"/>
      <c r="M525" s="58">
        <v>92001504</v>
      </c>
    </row>
    <row r="526" spans="2:13" x14ac:dyDescent="0.3">
      <c r="B526" s="58"/>
      <c r="C526" s="58"/>
      <c r="D526" s="58"/>
      <c r="E526" s="58"/>
      <c r="F526" s="58"/>
      <c r="G526" s="58"/>
      <c r="H526" s="58"/>
      <c r="I526" s="2" t="s">
        <v>61</v>
      </c>
      <c r="J526" s="58"/>
      <c r="K526" s="58"/>
      <c r="L526" s="58"/>
      <c r="M526" s="58"/>
    </row>
    <row r="527" spans="2:13" x14ac:dyDescent="0.3">
      <c r="B527" s="58" t="s">
        <v>68</v>
      </c>
      <c r="C527" s="58" t="s">
        <v>171</v>
      </c>
      <c r="D527" s="58">
        <v>5022824240061</v>
      </c>
      <c r="E527" s="58">
        <v>2</v>
      </c>
      <c r="F527" s="58" t="s">
        <v>59</v>
      </c>
      <c r="G527" s="58">
        <v>0.5</v>
      </c>
      <c r="H527" s="58">
        <v>1</v>
      </c>
      <c r="I527" s="2">
        <v>1.25</v>
      </c>
      <c r="J527" s="58">
        <v>2.5</v>
      </c>
      <c r="K527" s="58"/>
      <c r="L527" s="58"/>
      <c r="M527" s="58">
        <v>61699364</v>
      </c>
    </row>
    <row r="528" spans="2:13" x14ac:dyDescent="0.3">
      <c r="B528" s="58"/>
      <c r="C528" s="58"/>
      <c r="D528" s="58"/>
      <c r="E528" s="58"/>
      <c r="F528" s="58"/>
      <c r="G528" s="58"/>
      <c r="H528" s="58"/>
      <c r="I528" s="2" t="s">
        <v>61</v>
      </c>
      <c r="J528" s="58"/>
      <c r="K528" s="58"/>
      <c r="L528" s="58"/>
      <c r="M528" s="58"/>
    </row>
    <row r="529" spans="1:13" x14ac:dyDescent="0.3">
      <c r="B529" s="58" t="s">
        <v>83</v>
      </c>
      <c r="C529" s="58" t="s">
        <v>202</v>
      </c>
      <c r="D529" s="58">
        <v>5052109903343</v>
      </c>
      <c r="E529" s="58">
        <v>1</v>
      </c>
      <c r="F529" s="58" t="s">
        <v>59</v>
      </c>
      <c r="G529" s="58">
        <v>0.23</v>
      </c>
      <c r="H529" s="58">
        <v>0.23</v>
      </c>
      <c r="I529" s="2">
        <v>3.75</v>
      </c>
      <c r="J529" s="58">
        <v>3.75</v>
      </c>
      <c r="K529" s="58"/>
      <c r="L529" s="58"/>
      <c r="M529" s="58">
        <v>70639929</v>
      </c>
    </row>
    <row r="530" spans="1:13" x14ac:dyDescent="0.3">
      <c r="B530" s="58"/>
      <c r="C530" s="58"/>
      <c r="D530" s="58"/>
      <c r="E530" s="58"/>
      <c r="F530" s="58"/>
      <c r="G530" s="58"/>
      <c r="H530" s="58"/>
      <c r="I530" s="2" t="s">
        <v>61</v>
      </c>
      <c r="J530" s="58"/>
      <c r="K530" s="58"/>
      <c r="L530" s="58"/>
      <c r="M530" s="58"/>
    </row>
    <row r="531" spans="1:13" x14ac:dyDescent="0.3">
      <c r="B531" s="58" t="s">
        <v>83</v>
      </c>
      <c r="C531" s="58" t="s">
        <v>323</v>
      </c>
      <c r="D531" s="58">
        <v>5059697696657</v>
      </c>
      <c r="E531" s="58">
        <v>1</v>
      </c>
      <c r="F531" s="58" t="s">
        <v>59</v>
      </c>
      <c r="G531" s="58">
        <v>0.3</v>
      </c>
      <c r="H531" s="58">
        <v>0.3</v>
      </c>
      <c r="I531" s="2">
        <v>3.9</v>
      </c>
      <c r="J531" s="58">
        <v>3.9</v>
      </c>
      <c r="K531" s="58"/>
      <c r="L531" s="58"/>
      <c r="M531" s="58">
        <v>92256755</v>
      </c>
    </row>
    <row r="532" spans="1:13" x14ac:dyDescent="0.3">
      <c r="B532" s="58"/>
      <c r="C532" s="58"/>
      <c r="D532" s="58"/>
      <c r="E532" s="58"/>
      <c r="F532" s="58"/>
      <c r="G532" s="58"/>
      <c r="H532" s="58"/>
      <c r="I532" s="2" t="s">
        <v>61</v>
      </c>
      <c r="J532" s="58"/>
      <c r="K532" s="58"/>
      <c r="L532" s="58"/>
      <c r="M532" s="58"/>
    </row>
    <row r="533" spans="1:13" x14ac:dyDescent="0.3">
      <c r="B533" s="58" t="s">
        <v>83</v>
      </c>
      <c r="C533" s="58" t="s">
        <v>324</v>
      </c>
      <c r="D533" s="58">
        <v>5057753197223</v>
      </c>
      <c r="E533" s="58">
        <v>1</v>
      </c>
      <c r="F533" s="58" t="s">
        <v>59</v>
      </c>
      <c r="G533" s="58">
        <v>0.42</v>
      </c>
      <c r="H533" s="58">
        <v>0.42</v>
      </c>
      <c r="I533" s="2">
        <v>4.5</v>
      </c>
      <c r="J533" s="58">
        <v>4.5</v>
      </c>
      <c r="K533" s="58"/>
      <c r="L533" s="58"/>
      <c r="M533" s="58">
        <v>85184654</v>
      </c>
    </row>
    <row r="534" spans="1:13" x14ac:dyDescent="0.3">
      <c r="B534" s="58"/>
      <c r="C534" s="58"/>
      <c r="D534" s="58"/>
      <c r="E534" s="58"/>
      <c r="F534" s="58"/>
      <c r="G534" s="58"/>
      <c r="H534" s="58"/>
      <c r="I534" s="2" t="s">
        <v>61</v>
      </c>
      <c r="J534" s="58"/>
      <c r="K534" s="58"/>
      <c r="L534" s="58"/>
      <c r="M534" s="58"/>
    </row>
    <row r="535" spans="1:13" x14ac:dyDescent="0.3">
      <c r="B535" s="58" t="s">
        <v>83</v>
      </c>
      <c r="C535" s="58" t="s">
        <v>180</v>
      </c>
      <c r="D535" s="58">
        <v>5053526662318</v>
      </c>
      <c r="E535" s="58">
        <v>2</v>
      </c>
      <c r="F535" s="58" t="s">
        <v>59</v>
      </c>
      <c r="G535" s="58">
        <v>0.22</v>
      </c>
      <c r="H535" s="58">
        <v>0.43</v>
      </c>
      <c r="I535" s="2">
        <v>5.5</v>
      </c>
      <c r="J535" s="58">
        <v>11</v>
      </c>
      <c r="K535" s="58"/>
      <c r="L535" s="58"/>
      <c r="M535" s="58">
        <v>63753896</v>
      </c>
    </row>
    <row r="536" spans="1:13" x14ac:dyDescent="0.3">
      <c r="B536" s="58"/>
      <c r="C536" s="58"/>
      <c r="D536" s="58"/>
      <c r="E536" s="58"/>
      <c r="F536" s="58"/>
      <c r="G536" s="58"/>
      <c r="H536" s="58"/>
      <c r="I536" s="2" t="s">
        <v>61</v>
      </c>
      <c r="J536" s="58"/>
      <c r="K536" s="58"/>
      <c r="L536" s="58"/>
      <c r="M536" s="58"/>
    </row>
    <row r="537" spans="1:13" x14ac:dyDescent="0.3">
      <c r="B537" s="58" t="s">
        <v>83</v>
      </c>
      <c r="C537" s="58" t="s">
        <v>195</v>
      </c>
      <c r="D537" s="58">
        <v>5057753928919</v>
      </c>
      <c r="E537" s="58">
        <v>1</v>
      </c>
      <c r="F537" s="58" t="s">
        <v>59</v>
      </c>
      <c r="G537" s="58">
        <v>0.28999999999999998</v>
      </c>
      <c r="H537" s="58">
        <v>0.28999999999999998</v>
      </c>
      <c r="I537" s="2">
        <v>2.2999999999999998</v>
      </c>
      <c r="J537" s="58">
        <v>2.2999999999999998</v>
      </c>
      <c r="K537" s="58"/>
      <c r="L537" s="58"/>
      <c r="M537" s="58">
        <v>87739416</v>
      </c>
    </row>
    <row r="538" spans="1:13" x14ac:dyDescent="0.3">
      <c r="B538" s="58"/>
      <c r="C538" s="58"/>
      <c r="D538" s="58"/>
      <c r="E538" s="58"/>
      <c r="F538" s="58"/>
      <c r="G538" s="58"/>
      <c r="H538" s="58"/>
      <c r="I538" s="2" t="s">
        <v>61</v>
      </c>
      <c r="J538" s="58"/>
      <c r="K538" s="58"/>
      <c r="L538" s="58"/>
      <c r="M538" s="58"/>
    </row>
    <row r="539" spans="1:13" x14ac:dyDescent="0.3">
      <c r="A539">
        <v>15</v>
      </c>
      <c r="B539" s="58" t="s">
        <v>57</v>
      </c>
      <c r="C539" s="58" t="s">
        <v>325</v>
      </c>
      <c r="D539" s="58">
        <v>3280638</v>
      </c>
      <c r="E539" s="58">
        <v>1</v>
      </c>
      <c r="F539" s="58" t="s">
        <v>59</v>
      </c>
      <c r="G539" s="58">
        <v>0.32</v>
      </c>
      <c r="H539" s="58">
        <v>0.32</v>
      </c>
      <c r="I539" s="2">
        <v>2.15</v>
      </c>
      <c r="J539" s="58">
        <v>2.15</v>
      </c>
      <c r="K539" s="58"/>
      <c r="L539" s="58"/>
      <c r="M539" s="58">
        <v>84798033</v>
      </c>
    </row>
    <row r="540" spans="1:13" x14ac:dyDescent="0.3">
      <c r="B540" s="58"/>
      <c r="C540" s="58"/>
      <c r="D540" s="58"/>
      <c r="E540" s="58"/>
      <c r="F540" s="58"/>
      <c r="G540" s="58"/>
      <c r="H540" s="58"/>
      <c r="I540" s="2" t="s">
        <v>61</v>
      </c>
      <c r="J540" s="58"/>
      <c r="K540" s="58"/>
      <c r="L540" s="58"/>
      <c r="M540" s="58"/>
    </row>
    <row r="541" spans="1:13" x14ac:dyDescent="0.3">
      <c r="B541" s="58" t="s">
        <v>57</v>
      </c>
      <c r="C541" s="58" t="s">
        <v>326</v>
      </c>
      <c r="D541" s="58">
        <v>3268650</v>
      </c>
      <c r="E541" s="58">
        <v>1</v>
      </c>
      <c r="F541" s="58" t="s">
        <v>59</v>
      </c>
      <c r="G541" s="58">
        <v>0.02</v>
      </c>
      <c r="H541" s="58">
        <v>0.02</v>
      </c>
      <c r="I541" s="2">
        <v>0.85</v>
      </c>
      <c r="J541" s="58">
        <v>0.85</v>
      </c>
      <c r="K541" s="58"/>
      <c r="L541" s="58"/>
      <c r="M541" s="58">
        <v>81203680</v>
      </c>
    </row>
    <row r="542" spans="1:13" x14ac:dyDescent="0.3">
      <c r="B542" s="58"/>
      <c r="C542" s="58"/>
      <c r="D542" s="58"/>
      <c r="E542" s="58"/>
      <c r="F542" s="58"/>
      <c r="G542" s="58"/>
      <c r="H542" s="58"/>
      <c r="I542" s="2" t="s">
        <v>61</v>
      </c>
      <c r="J542" s="58"/>
      <c r="K542" s="58"/>
      <c r="L542" s="58"/>
      <c r="M542" s="58"/>
    </row>
    <row r="543" spans="1:13" x14ac:dyDescent="0.3">
      <c r="B543" s="58" t="s">
        <v>57</v>
      </c>
      <c r="C543" s="58" t="s">
        <v>327</v>
      </c>
      <c r="D543" s="58">
        <v>10080856</v>
      </c>
      <c r="E543" s="58">
        <v>15</v>
      </c>
      <c r="F543" s="58" t="s">
        <v>59</v>
      </c>
      <c r="G543" s="58">
        <v>0.08</v>
      </c>
      <c r="H543" s="58">
        <v>1.26</v>
      </c>
      <c r="I543" s="2">
        <v>0.75</v>
      </c>
      <c r="J543" s="58">
        <v>11.25</v>
      </c>
      <c r="K543" s="58"/>
      <c r="L543" s="58"/>
      <c r="M543" s="58">
        <v>62307275</v>
      </c>
    </row>
    <row r="544" spans="1:13" x14ac:dyDescent="0.3">
      <c r="B544" s="58"/>
      <c r="C544" s="58"/>
      <c r="D544" s="58"/>
      <c r="E544" s="58"/>
      <c r="F544" s="58"/>
      <c r="G544" s="58"/>
      <c r="H544" s="58"/>
      <c r="I544" s="2" t="s">
        <v>61</v>
      </c>
      <c r="J544" s="58"/>
      <c r="K544" s="58"/>
      <c r="L544" s="58"/>
      <c r="M544" s="58"/>
    </row>
    <row r="545" spans="2:13" x14ac:dyDescent="0.3">
      <c r="B545" s="58" t="s">
        <v>57</v>
      </c>
      <c r="C545" s="58" t="s">
        <v>121</v>
      </c>
      <c r="D545" s="58">
        <v>3235713</v>
      </c>
      <c r="E545" s="58">
        <v>1</v>
      </c>
      <c r="F545" s="58" t="s">
        <v>59</v>
      </c>
      <c r="G545" s="58">
        <v>0.19</v>
      </c>
      <c r="H545" s="58">
        <v>0.19</v>
      </c>
      <c r="I545" s="2">
        <v>1.1000000000000001</v>
      </c>
      <c r="J545" s="58">
        <v>1.1000000000000001</v>
      </c>
      <c r="K545" s="58"/>
      <c r="L545" s="58"/>
      <c r="M545" s="58">
        <v>74310217</v>
      </c>
    </row>
    <row r="546" spans="2:13" x14ac:dyDescent="0.3">
      <c r="B546" s="58"/>
      <c r="C546" s="58"/>
      <c r="D546" s="58"/>
      <c r="E546" s="58"/>
      <c r="F546" s="58"/>
      <c r="G546" s="58"/>
      <c r="H546" s="58"/>
      <c r="I546" s="2" t="s">
        <v>61</v>
      </c>
      <c r="J546" s="58"/>
      <c r="K546" s="58"/>
      <c r="L546" s="58"/>
      <c r="M546" s="58"/>
    </row>
    <row r="547" spans="2:13" x14ac:dyDescent="0.3">
      <c r="B547" s="58" t="s">
        <v>57</v>
      </c>
      <c r="C547" s="58" t="s">
        <v>328</v>
      </c>
      <c r="D547" s="58">
        <v>10004906</v>
      </c>
      <c r="E547" s="58">
        <v>1</v>
      </c>
      <c r="F547" s="58" t="s">
        <v>59</v>
      </c>
      <c r="G547" s="58">
        <v>0.28000000000000003</v>
      </c>
      <c r="H547" s="58">
        <v>0.28000000000000003</v>
      </c>
      <c r="I547" s="2">
        <v>1.1000000000000001</v>
      </c>
      <c r="J547" s="58">
        <v>1.25</v>
      </c>
      <c r="K547" s="58"/>
      <c r="L547" s="58"/>
      <c r="M547" s="58">
        <v>66145943</v>
      </c>
    </row>
    <row r="548" spans="2:13" x14ac:dyDescent="0.3">
      <c r="B548" s="58"/>
      <c r="C548" s="58"/>
      <c r="D548" s="58"/>
      <c r="E548" s="58"/>
      <c r="F548" s="58"/>
      <c r="G548" s="58"/>
      <c r="H548" s="58"/>
      <c r="I548" s="2" t="s">
        <v>61</v>
      </c>
      <c r="J548" s="58"/>
      <c r="K548" s="58"/>
      <c r="L548" s="58"/>
      <c r="M548" s="58"/>
    </row>
    <row r="549" spans="2:13" x14ac:dyDescent="0.3">
      <c r="B549" s="58" t="s">
        <v>83</v>
      </c>
      <c r="C549" s="58" t="s">
        <v>329</v>
      </c>
      <c r="D549" s="58">
        <v>5010718306306</v>
      </c>
      <c r="E549" s="58">
        <v>2</v>
      </c>
      <c r="F549" s="58" t="s">
        <v>59</v>
      </c>
      <c r="G549" s="58">
        <v>0.18</v>
      </c>
      <c r="H549" s="58">
        <v>0.36</v>
      </c>
      <c r="I549" s="2">
        <v>1.95</v>
      </c>
      <c r="J549" s="58">
        <v>4.4000000000000004</v>
      </c>
      <c r="K549" s="58"/>
      <c r="L549" s="58"/>
      <c r="M549" s="58">
        <v>57694248</v>
      </c>
    </row>
    <row r="550" spans="2:13" x14ac:dyDescent="0.3">
      <c r="B550" s="58"/>
      <c r="C550" s="58"/>
      <c r="D550" s="58"/>
      <c r="E550" s="58"/>
      <c r="F550" s="58"/>
      <c r="G550" s="58"/>
      <c r="H550" s="58"/>
      <c r="I550" s="2" t="s">
        <v>61</v>
      </c>
      <c r="J550" s="58"/>
      <c r="K550" s="58"/>
      <c r="L550" s="58"/>
      <c r="M550" s="58"/>
    </row>
    <row r="551" spans="2:13" x14ac:dyDescent="0.3">
      <c r="B551" s="58" t="s">
        <v>83</v>
      </c>
      <c r="C551" s="58" t="s">
        <v>208</v>
      </c>
      <c r="D551" s="58">
        <v>5053947082658</v>
      </c>
      <c r="E551" s="58">
        <v>1</v>
      </c>
      <c r="F551" s="58" t="s">
        <v>59</v>
      </c>
      <c r="G551" s="58">
        <v>0.21</v>
      </c>
      <c r="H551" s="58">
        <v>0.21</v>
      </c>
      <c r="I551" s="2">
        <v>2.8</v>
      </c>
      <c r="J551" s="58">
        <v>2.8</v>
      </c>
      <c r="K551" s="58"/>
      <c r="L551" s="58"/>
      <c r="M551" s="58">
        <v>73779228</v>
      </c>
    </row>
    <row r="552" spans="2:13" x14ac:dyDescent="0.3">
      <c r="B552" s="58"/>
      <c r="C552" s="58"/>
      <c r="D552" s="58"/>
      <c r="E552" s="58"/>
      <c r="F552" s="58"/>
      <c r="G552" s="58"/>
      <c r="H552" s="58"/>
      <c r="I552" s="2" t="s">
        <v>61</v>
      </c>
      <c r="J552" s="58"/>
      <c r="K552" s="58"/>
      <c r="L552" s="58"/>
      <c r="M552" s="58"/>
    </row>
    <row r="553" spans="2:13" x14ac:dyDescent="0.3">
      <c r="B553" s="58" t="s">
        <v>68</v>
      </c>
      <c r="C553" s="58" t="s">
        <v>76</v>
      </c>
      <c r="D553" s="58">
        <v>3063330</v>
      </c>
      <c r="E553" s="58">
        <v>1</v>
      </c>
      <c r="F553" s="58" t="s">
        <v>59</v>
      </c>
      <c r="G553" s="58">
        <v>0.08</v>
      </c>
      <c r="H553" s="58">
        <v>0.08</v>
      </c>
      <c r="I553" s="2">
        <v>1.1499999999999999</v>
      </c>
      <c r="J553" s="58">
        <v>1.1000000000000001</v>
      </c>
      <c r="K553" s="58"/>
      <c r="L553" s="58"/>
      <c r="M553" s="58">
        <v>67880462</v>
      </c>
    </row>
    <row r="554" spans="2:13" x14ac:dyDescent="0.3">
      <c r="B554" s="58"/>
      <c r="C554" s="58"/>
      <c r="D554" s="58"/>
      <c r="E554" s="58"/>
      <c r="F554" s="58"/>
      <c r="G554" s="58"/>
      <c r="H554" s="58"/>
      <c r="I554" s="2" t="s">
        <v>61</v>
      </c>
      <c r="J554" s="58"/>
      <c r="K554" s="58"/>
      <c r="L554" s="58"/>
      <c r="M554" s="58"/>
    </row>
    <row r="555" spans="2:13" x14ac:dyDescent="0.3">
      <c r="B555" s="58" t="s">
        <v>68</v>
      </c>
      <c r="C555" s="58" t="s">
        <v>330</v>
      </c>
      <c r="D555" s="58">
        <v>5057967342082</v>
      </c>
      <c r="E555" s="58">
        <v>11</v>
      </c>
      <c r="F555" s="58" t="s">
        <v>59</v>
      </c>
      <c r="G555" s="58">
        <v>0.51</v>
      </c>
      <c r="H555" s="58">
        <v>5.58</v>
      </c>
      <c r="I555" s="2">
        <v>1.3</v>
      </c>
      <c r="J555" s="58">
        <v>14.3</v>
      </c>
      <c r="K555" s="58"/>
      <c r="L555" s="58"/>
      <c r="M555" s="58">
        <v>86489079</v>
      </c>
    </row>
    <row r="556" spans="2:13" x14ac:dyDescent="0.3">
      <c r="B556" s="58"/>
      <c r="C556" s="58"/>
      <c r="D556" s="58"/>
      <c r="E556" s="58"/>
      <c r="F556" s="58"/>
      <c r="G556" s="58"/>
      <c r="H556" s="58"/>
      <c r="I556" s="2" t="s">
        <v>61</v>
      </c>
      <c r="J556" s="58"/>
      <c r="K556" s="58"/>
      <c r="L556" s="58"/>
      <c r="M556" s="58"/>
    </row>
    <row r="557" spans="2:13" x14ac:dyDescent="0.3">
      <c r="B557" s="58" t="s">
        <v>68</v>
      </c>
      <c r="C557" s="58" t="s">
        <v>331</v>
      </c>
      <c r="D557" s="58">
        <v>5000358240146</v>
      </c>
      <c r="E557" s="58">
        <v>2</v>
      </c>
      <c r="F557" s="58" t="s">
        <v>59</v>
      </c>
      <c r="G557" s="58">
        <v>0.27</v>
      </c>
      <c r="H557" s="58">
        <v>0.53</v>
      </c>
      <c r="I557" s="2">
        <v>1.6</v>
      </c>
      <c r="J557" s="58">
        <v>3.2</v>
      </c>
      <c r="K557" s="58"/>
      <c r="L557" s="58"/>
      <c r="M557" s="58">
        <v>50750873</v>
      </c>
    </row>
    <row r="558" spans="2:13" x14ac:dyDescent="0.3">
      <c r="B558" s="58"/>
      <c r="C558" s="58"/>
      <c r="D558" s="58"/>
      <c r="E558" s="58"/>
      <c r="F558" s="58"/>
      <c r="G558" s="58"/>
      <c r="H558" s="58"/>
      <c r="I558" s="2" t="s">
        <v>61</v>
      </c>
      <c r="J558" s="58"/>
      <c r="K558" s="58"/>
      <c r="L558" s="58"/>
      <c r="M558" s="58"/>
    </row>
    <row r="559" spans="2:13" x14ac:dyDescent="0.3">
      <c r="B559" s="58" t="s">
        <v>68</v>
      </c>
      <c r="C559" s="58" t="s">
        <v>80</v>
      </c>
      <c r="D559" s="58">
        <v>3048979</v>
      </c>
      <c r="E559" s="58">
        <v>1</v>
      </c>
      <c r="F559" s="58" t="s">
        <v>59</v>
      </c>
      <c r="G559" s="58">
        <v>0.09</v>
      </c>
      <c r="H559" s="58">
        <v>0.09</v>
      </c>
      <c r="I559" s="2">
        <v>1.1499999999999999</v>
      </c>
      <c r="J559" s="58">
        <v>1.1000000000000001</v>
      </c>
      <c r="K559" s="58"/>
      <c r="L559" s="58"/>
      <c r="M559" s="58">
        <v>52412171</v>
      </c>
    </row>
    <row r="560" spans="2:13" x14ac:dyDescent="0.3">
      <c r="B560" s="58"/>
      <c r="C560" s="58"/>
      <c r="D560" s="58"/>
      <c r="E560" s="58"/>
      <c r="F560" s="58"/>
      <c r="G560" s="58"/>
      <c r="H560" s="58"/>
      <c r="I560" s="2" t="s">
        <v>61</v>
      </c>
      <c r="J560" s="58"/>
      <c r="K560" s="58"/>
      <c r="L560" s="58"/>
      <c r="M560" s="58"/>
    </row>
    <row r="561" spans="1:13" x14ac:dyDescent="0.3">
      <c r="B561" s="58" t="s">
        <v>68</v>
      </c>
      <c r="C561" s="58" t="s">
        <v>72</v>
      </c>
      <c r="D561" s="58">
        <v>3269275</v>
      </c>
      <c r="E561" s="58">
        <v>1</v>
      </c>
      <c r="F561" s="58" t="s">
        <v>59</v>
      </c>
      <c r="G561" s="58">
        <v>7.0000000000000007E-2</v>
      </c>
      <c r="H561" s="58">
        <v>7.0000000000000007E-2</v>
      </c>
      <c r="I561" s="2">
        <v>1.1000000000000001</v>
      </c>
      <c r="J561" s="58">
        <v>1.1000000000000001</v>
      </c>
      <c r="K561" s="58"/>
      <c r="L561" s="58"/>
      <c r="M561" s="58">
        <v>81301454</v>
      </c>
    </row>
    <row r="562" spans="1:13" x14ac:dyDescent="0.3">
      <c r="B562" s="58"/>
      <c r="C562" s="58"/>
      <c r="D562" s="58"/>
      <c r="E562" s="58"/>
      <c r="F562" s="58"/>
      <c r="G562" s="58"/>
      <c r="H562" s="58"/>
      <c r="I562" s="2" t="s">
        <v>61</v>
      </c>
      <c r="J562" s="58"/>
      <c r="K562" s="58"/>
      <c r="L562" s="58"/>
      <c r="M562" s="58"/>
    </row>
    <row r="563" spans="1:13" x14ac:dyDescent="0.3">
      <c r="B563" s="58" t="s">
        <v>68</v>
      </c>
      <c r="C563" s="58" t="s">
        <v>332</v>
      </c>
      <c r="D563" s="58">
        <v>5059697391644</v>
      </c>
      <c r="E563" s="58">
        <v>7</v>
      </c>
      <c r="F563" s="58" t="s">
        <v>59</v>
      </c>
      <c r="G563" s="58">
        <v>0.36</v>
      </c>
      <c r="H563" s="58">
        <v>2.52</v>
      </c>
      <c r="I563" s="2">
        <v>1.2</v>
      </c>
      <c r="J563" s="58">
        <v>8.4</v>
      </c>
      <c r="K563" s="58"/>
      <c r="L563" s="58"/>
      <c r="M563" s="58">
        <v>90990245</v>
      </c>
    </row>
    <row r="564" spans="1:13" x14ac:dyDescent="0.3">
      <c r="B564" s="58"/>
      <c r="C564" s="58"/>
      <c r="D564" s="58"/>
      <c r="E564" s="58"/>
      <c r="F564" s="58"/>
      <c r="G564" s="58"/>
      <c r="H564" s="58"/>
      <c r="I564" s="2" t="s">
        <v>61</v>
      </c>
      <c r="J564" s="58"/>
      <c r="K564" s="58"/>
      <c r="L564" s="58"/>
      <c r="M564" s="58"/>
    </row>
    <row r="565" spans="1:13" x14ac:dyDescent="0.3">
      <c r="B565" s="58" t="s">
        <v>68</v>
      </c>
      <c r="C565" s="58" t="s">
        <v>333</v>
      </c>
      <c r="D565" s="58">
        <v>5010003064744</v>
      </c>
      <c r="E565" s="58">
        <v>2</v>
      </c>
      <c r="F565" s="58" t="s">
        <v>59</v>
      </c>
      <c r="G565" s="58">
        <v>0.81</v>
      </c>
      <c r="H565" s="58">
        <v>1.62</v>
      </c>
      <c r="I565" s="2">
        <v>2.1</v>
      </c>
      <c r="J565" s="58">
        <v>4.2</v>
      </c>
      <c r="K565" s="58"/>
      <c r="L565" s="58"/>
      <c r="M565" s="58">
        <v>72367199</v>
      </c>
    </row>
    <row r="566" spans="1:13" x14ac:dyDescent="0.3">
      <c r="B566" s="58"/>
      <c r="C566" s="58"/>
      <c r="D566" s="58"/>
      <c r="E566" s="58"/>
      <c r="F566" s="58"/>
      <c r="G566" s="58"/>
      <c r="H566" s="58"/>
      <c r="I566" s="2" t="s">
        <v>61</v>
      </c>
      <c r="J566" s="58"/>
      <c r="K566" s="58"/>
      <c r="L566" s="58"/>
      <c r="M566" s="58"/>
    </row>
    <row r="567" spans="1:13" x14ac:dyDescent="0.3">
      <c r="B567" s="58" t="s">
        <v>68</v>
      </c>
      <c r="C567" s="58" t="s">
        <v>145</v>
      </c>
      <c r="D567" s="58">
        <v>5059512103650</v>
      </c>
      <c r="E567" s="58">
        <v>1</v>
      </c>
      <c r="F567" s="58" t="s">
        <v>59</v>
      </c>
      <c r="G567" s="58">
        <v>0.14000000000000001</v>
      </c>
      <c r="H567" s="58">
        <v>0.15</v>
      </c>
      <c r="I567" s="2">
        <v>1.1000000000000001</v>
      </c>
      <c r="J567" s="58">
        <v>1.1000000000000001</v>
      </c>
      <c r="K567" s="58"/>
      <c r="L567" s="58"/>
      <c r="M567" s="58">
        <v>88303971</v>
      </c>
    </row>
    <row r="568" spans="1:13" x14ac:dyDescent="0.3">
      <c r="B568" s="58"/>
      <c r="C568" s="58"/>
      <c r="D568" s="58"/>
      <c r="E568" s="58"/>
      <c r="F568" s="58"/>
      <c r="G568" s="58"/>
      <c r="H568" s="58"/>
      <c r="I568" s="2" t="s">
        <v>61</v>
      </c>
      <c r="J568" s="58"/>
      <c r="K568" s="58"/>
      <c r="L568" s="58"/>
      <c r="M568" s="58"/>
    </row>
    <row r="569" spans="1:13" x14ac:dyDescent="0.3">
      <c r="A569" s="3">
        <v>45428</v>
      </c>
      <c r="B569" s="58" t="s">
        <v>124</v>
      </c>
      <c r="C569" s="58" t="s">
        <v>334</v>
      </c>
      <c r="D569" s="58">
        <v>50378265</v>
      </c>
      <c r="E569" s="58">
        <v>6</v>
      </c>
      <c r="F569" s="58" t="s">
        <v>59</v>
      </c>
      <c r="G569" s="58">
        <v>0.38</v>
      </c>
      <c r="H569" s="58">
        <v>2.2799999999999998</v>
      </c>
      <c r="I569" s="2">
        <v>2.2999999999999998</v>
      </c>
      <c r="J569" s="58">
        <v>13.8</v>
      </c>
      <c r="K569" s="58"/>
      <c r="L569" s="58"/>
      <c r="M569" s="58">
        <v>63696243</v>
      </c>
    </row>
    <row r="570" spans="1:13" x14ac:dyDescent="0.3">
      <c r="B570" s="58"/>
      <c r="C570" s="58"/>
      <c r="D570" s="58"/>
      <c r="E570" s="58"/>
      <c r="F570" s="58"/>
      <c r="G570" s="58"/>
      <c r="H570" s="58"/>
      <c r="I570" s="2" t="s">
        <v>61</v>
      </c>
      <c r="J570" s="58"/>
      <c r="K570" s="58"/>
      <c r="L570" s="58"/>
      <c r="M570" s="58"/>
    </row>
    <row r="571" spans="1:13" x14ac:dyDescent="0.3">
      <c r="B571" s="58" t="s">
        <v>68</v>
      </c>
      <c r="C571" s="58" t="s">
        <v>80</v>
      </c>
      <c r="D571" s="58">
        <v>3048979</v>
      </c>
      <c r="E571" s="58">
        <v>1</v>
      </c>
      <c r="F571" s="58" t="s">
        <v>59</v>
      </c>
      <c r="G571" s="58">
        <v>0.09</v>
      </c>
      <c r="H571" s="58">
        <v>0.09</v>
      </c>
      <c r="I571" s="2">
        <v>1.1499999999999999</v>
      </c>
      <c r="J571" s="58">
        <v>1.1000000000000001</v>
      </c>
      <c r="K571" s="58"/>
      <c r="L571" s="58"/>
      <c r="M571" s="58">
        <v>52412171</v>
      </c>
    </row>
    <row r="572" spans="1:13" x14ac:dyDescent="0.3">
      <c r="B572" s="58"/>
      <c r="C572" s="58"/>
      <c r="D572" s="58"/>
      <c r="E572" s="58"/>
      <c r="F572" s="58"/>
      <c r="G572" s="58"/>
      <c r="H572" s="58"/>
      <c r="I572" s="2" t="s">
        <v>61</v>
      </c>
      <c r="J572" s="58"/>
      <c r="K572" s="58"/>
      <c r="L572" s="58"/>
      <c r="M572" s="58"/>
    </row>
    <row r="573" spans="1:13" x14ac:dyDescent="0.3">
      <c r="B573" s="58" t="s">
        <v>68</v>
      </c>
      <c r="C573" s="58" t="s">
        <v>335</v>
      </c>
      <c r="D573" s="58">
        <v>5059697747014</v>
      </c>
      <c r="E573" s="58">
        <v>3</v>
      </c>
      <c r="F573" s="58" t="s">
        <v>59</v>
      </c>
      <c r="G573" s="58">
        <v>0.46</v>
      </c>
      <c r="H573" s="58">
        <v>1.38</v>
      </c>
      <c r="I573" s="2">
        <v>1.9</v>
      </c>
      <c r="J573" s="58">
        <v>6.6</v>
      </c>
      <c r="K573" s="58"/>
      <c r="L573" s="58"/>
      <c r="M573" s="58">
        <v>91717477</v>
      </c>
    </row>
    <row r="574" spans="1:13" x14ac:dyDescent="0.3">
      <c r="B574" s="58"/>
      <c r="C574" s="58"/>
      <c r="D574" s="58"/>
      <c r="E574" s="58"/>
      <c r="F574" s="58"/>
      <c r="G574" s="58"/>
      <c r="H574" s="58"/>
      <c r="I574" s="2" t="s">
        <v>61</v>
      </c>
      <c r="J574" s="58"/>
      <c r="K574" s="58"/>
      <c r="L574" s="58"/>
      <c r="M574" s="58"/>
    </row>
    <row r="575" spans="1:13" x14ac:dyDescent="0.3">
      <c r="B575" s="58" t="s">
        <v>68</v>
      </c>
      <c r="C575" s="58" t="s">
        <v>336</v>
      </c>
      <c r="D575" s="58">
        <v>5059512727047</v>
      </c>
      <c r="E575" s="58">
        <v>4</v>
      </c>
      <c r="F575" s="58" t="s">
        <v>59</v>
      </c>
      <c r="G575" s="58">
        <v>0.34</v>
      </c>
      <c r="H575" s="58">
        <v>1.35</v>
      </c>
      <c r="I575" s="2">
        <v>2.1</v>
      </c>
      <c r="J575" s="58">
        <v>8.4</v>
      </c>
      <c r="K575" s="58"/>
      <c r="L575" s="58"/>
      <c r="M575" s="58">
        <v>89450206</v>
      </c>
    </row>
    <row r="576" spans="1:13" x14ac:dyDescent="0.3">
      <c r="B576" s="58"/>
      <c r="C576" s="58"/>
      <c r="D576" s="58"/>
      <c r="E576" s="58"/>
      <c r="F576" s="58"/>
      <c r="G576" s="58"/>
      <c r="H576" s="58"/>
      <c r="I576" s="2" t="s">
        <v>61</v>
      </c>
      <c r="J576" s="58"/>
      <c r="K576" s="58"/>
      <c r="L576" s="58"/>
      <c r="M576" s="58"/>
    </row>
    <row r="577" spans="2:13" x14ac:dyDescent="0.3">
      <c r="B577" s="58" t="s">
        <v>68</v>
      </c>
      <c r="C577" s="58" t="s">
        <v>337</v>
      </c>
      <c r="D577" s="58">
        <v>5010204248202</v>
      </c>
      <c r="E577" s="58">
        <v>1</v>
      </c>
      <c r="F577" s="58" t="s">
        <v>59</v>
      </c>
      <c r="G577" s="58">
        <v>0.28000000000000003</v>
      </c>
      <c r="H577" s="58">
        <v>0.28000000000000003</v>
      </c>
      <c r="I577" s="2">
        <v>2.1</v>
      </c>
      <c r="J577" s="58">
        <v>2.1</v>
      </c>
      <c r="K577" s="58"/>
      <c r="L577" s="58"/>
      <c r="M577" s="58">
        <v>56875347</v>
      </c>
    </row>
    <row r="578" spans="2:13" x14ac:dyDescent="0.3">
      <c r="B578" s="58"/>
      <c r="C578" s="58"/>
      <c r="D578" s="58"/>
      <c r="E578" s="58"/>
      <c r="F578" s="58"/>
      <c r="G578" s="58"/>
      <c r="H578" s="58"/>
      <c r="I578" s="2" t="s">
        <v>61</v>
      </c>
      <c r="J578" s="58"/>
      <c r="K578" s="58"/>
      <c r="L578" s="58"/>
      <c r="M578" s="58"/>
    </row>
    <row r="579" spans="2:13" x14ac:dyDescent="0.3">
      <c r="B579" s="58" t="s">
        <v>83</v>
      </c>
      <c r="C579" s="58" t="s">
        <v>338</v>
      </c>
      <c r="D579" s="58">
        <v>5010084103677</v>
      </c>
      <c r="E579" s="58">
        <v>3</v>
      </c>
      <c r="F579" s="58" t="s">
        <v>59</v>
      </c>
      <c r="G579" s="58">
        <v>0.36</v>
      </c>
      <c r="H579" s="58">
        <v>1.07</v>
      </c>
      <c r="I579" s="2">
        <v>1.85</v>
      </c>
      <c r="J579" s="58">
        <v>5.55</v>
      </c>
      <c r="K579" s="58"/>
      <c r="L579" s="58"/>
      <c r="M579" s="58">
        <v>51780081</v>
      </c>
    </row>
    <row r="580" spans="2:13" x14ac:dyDescent="0.3">
      <c r="B580" s="58"/>
      <c r="C580" s="58"/>
      <c r="D580" s="58"/>
      <c r="E580" s="58"/>
      <c r="F580" s="58"/>
      <c r="G580" s="58"/>
      <c r="H580" s="58"/>
      <c r="I580" s="2" t="s">
        <v>61</v>
      </c>
      <c r="J580" s="58"/>
      <c r="K580" s="58"/>
      <c r="L580" s="58"/>
      <c r="M580" s="58"/>
    </row>
    <row r="581" spans="2:13" x14ac:dyDescent="0.3">
      <c r="B581" s="58" t="s">
        <v>83</v>
      </c>
      <c r="C581" s="58" t="s">
        <v>222</v>
      </c>
      <c r="D581" s="58">
        <v>5057753897697</v>
      </c>
      <c r="E581" s="58">
        <v>3</v>
      </c>
      <c r="F581" s="58" t="s">
        <v>59</v>
      </c>
      <c r="G581" s="58">
        <v>7.0000000000000007E-2</v>
      </c>
      <c r="H581" s="58">
        <v>0.2</v>
      </c>
      <c r="I581" s="2">
        <v>1.3</v>
      </c>
      <c r="J581" s="58">
        <v>3.9</v>
      </c>
      <c r="K581" s="58"/>
      <c r="L581" s="58"/>
      <c r="M581" s="58">
        <v>87796290</v>
      </c>
    </row>
    <row r="582" spans="2:13" x14ac:dyDescent="0.3">
      <c r="B582" s="58"/>
      <c r="C582" s="58"/>
      <c r="D582" s="58"/>
      <c r="E582" s="58"/>
      <c r="F582" s="58"/>
      <c r="G582" s="58"/>
      <c r="H582" s="58"/>
      <c r="I582" s="2" t="s">
        <v>61</v>
      </c>
      <c r="J582" s="58"/>
      <c r="K582" s="58"/>
      <c r="L582" s="58"/>
      <c r="M582" s="58"/>
    </row>
    <row r="583" spans="2:13" x14ac:dyDescent="0.3">
      <c r="B583" s="58" t="s">
        <v>83</v>
      </c>
      <c r="C583" s="58" t="s">
        <v>309</v>
      </c>
      <c r="D583" s="58">
        <v>5059697402340</v>
      </c>
      <c r="E583" s="58">
        <v>4</v>
      </c>
      <c r="F583" s="58" t="s">
        <v>59</v>
      </c>
      <c r="G583" s="58">
        <v>0.17</v>
      </c>
      <c r="H583" s="58">
        <v>0.68</v>
      </c>
      <c r="I583" s="2">
        <v>3</v>
      </c>
      <c r="J583" s="58">
        <v>12</v>
      </c>
      <c r="K583" s="58"/>
      <c r="L583" s="58"/>
      <c r="M583" s="58">
        <v>91383415</v>
      </c>
    </row>
    <row r="584" spans="2:13" x14ac:dyDescent="0.3">
      <c r="B584" s="58"/>
      <c r="C584" s="58"/>
      <c r="D584" s="58"/>
      <c r="E584" s="58"/>
      <c r="F584" s="58"/>
      <c r="G584" s="58"/>
      <c r="H584" s="58"/>
      <c r="I584" s="2" t="s">
        <v>61</v>
      </c>
      <c r="J584" s="58"/>
      <c r="K584" s="58"/>
      <c r="L584" s="58"/>
      <c r="M584" s="58"/>
    </row>
    <row r="585" spans="2:13" x14ac:dyDescent="0.3">
      <c r="B585" s="58" t="s">
        <v>83</v>
      </c>
      <c r="C585" s="58" t="s">
        <v>339</v>
      </c>
      <c r="D585" s="58">
        <v>3236420</v>
      </c>
      <c r="E585" s="58">
        <v>1</v>
      </c>
      <c r="F585" s="58" t="s">
        <v>59</v>
      </c>
      <c r="G585" s="58">
        <v>0.33</v>
      </c>
      <c r="H585" s="58">
        <v>0.33</v>
      </c>
      <c r="I585" s="2">
        <v>2.85</v>
      </c>
      <c r="J585" s="58">
        <v>2.85</v>
      </c>
      <c r="K585" s="58"/>
      <c r="L585" s="58"/>
      <c r="M585" s="58">
        <v>74411224</v>
      </c>
    </row>
    <row r="586" spans="2:13" x14ac:dyDescent="0.3">
      <c r="B586" s="58"/>
      <c r="C586" s="58"/>
      <c r="D586" s="58"/>
      <c r="E586" s="58"/>
      <c r="F586" s="58"/>
      <c r="G586" s="58"/>
      <c r="H586" s="58"/>
      <c r="I586" s="2" t="s">
        <v>61</v>
      </c>
      <c r="J586" s="58"/>
      <c r="K586" s="58"/>
      <c r="L586" s="58"/>
      <c r="M586" s="58"/>
    </row>
    <row r="587" spans="2:13" x14ac:dyDescent="0.3">
      <c r="B587" s="58" t="s">
        <v>83</v>
      </c>
      <c r="C587" s="58" t="s">
        <v>221</v>
      </c>
      <c r="D587" s="58">
        <v>3055533</v>
      </c>
      <c r="E587" s="58">
        <v>3</v>
      </c>
      <c r="F587" s="58" t="s">
        <v>59</v>
      </c>
      <c r="G587" s="58">
        <v>0.19</v>
      </c>
      <c r="H587" s="58">
        <v>0.56000000000000005</v>
      </c>
      <c r="I587" s="2">
        <v>2.6</v>
      </c>
      <c r="J587" s="58">
        <v>7.8</v>
      </c>
      <c r="K587" s="58"/>
      <c r="L587" s="58"/>
      <c r="M587" s="58">
        <v>63527456</v>
      </c>
    </row>
    <row r="588" spans="2:13" x14ac:dyDescent="0.3">
      <c r="B588" s="58"/>
      <c r="C588" s="58"/>
      <c r="D588" s="58"/>
      <c r="E588" s="58"/>
      <c r="F588" s="58"/>
      <c r="G588" s="58"/>
      <c r="H588" s="58"/>
      <c r="I588" s="2" t="s">
        <v>61</v>
      </c>
      <c r="J588" s="58"/>
      <c r="K588" s="58"/>
      <c r="L588" s="58"/>
      <c r="M588" s="58"/>
    </row>
    <row r="589" spans="2:13" x14ac:dyDescent="0.3">
      <c r="B589" s="58" t="s">
        <v>83</v>
      </c>
      <c r="C589" s="58" t="s">
        <v>340</v>
      </c>
      <c r="D589" s="58">
        <v>5059697704512</v>
      </c>
      <c r="E589" s="58">
        <v>1</v>
      </c>
      <c r="F589" s="58" t="s">
        <v>59</v>
      </c>
      <c r="G589" s="58">
        <v>0.62</v>
      </c>
      <c r="H589" s="58">
        <v>0.62</v>
      </c>
      <c r="I589" s="2">
        <v>5.2</v>
      </c>
      <c r="J589" s="58">
        <v>5.2</v>
      </c>
      <c r="K589" s="58"/>
      <c r="L589" s="58"/>
      <c r="M589" s="58">
        <v>91831554</v>
      </c>
    </row>
    <row r="590" spans="2:13" x14ac:dyDescent="0.3">
      <c r="B590" s="58"/>
      <c r="C590" s="58"/>
      <c r="D590" s="58"/>
      <c r="E590" s="58"/>
      <c r="F590" s="58"/>
      <c r="G590" s="58"/>
      <c r="H590" s="58"/>
      <c r="I590" s="2" t="s">
        <v>61</v>
      </c>
      <c r="J590" s="58"/>
      <c r="K590" s="58"/>
      <c r="L590" s="58"/>
      <c r="M590" s="58"/>
    </row>
    <row r="591" spans="2:13" x14ac:dyDescent="0.3">
      <c r="B591" s="58" t="s">
        <v>83</v>
      </c>
      <c r="C591" s="58" t="s">
        <v>341</v>
      </c>
      <c r="D591" s="58">
        <v>3329770051539</v>
      </c>
      <c r="E591" s="58">
        <v>3</v>
      </c>
      <c r="F591" s="58" t="s">
        <v>59</v>
      </c>
      <c r="G591" s="58">
        <v>0.3</v>
      </c>
      <c r="H591" s="58">
        <v>0.89</v>
      </c>
      <c r="I591" s="2">
        <v>1.95</v>
      </c>
      <c r="J591" s="58">
        <v>5.85</v>
      </c>
      <c r="K591" s="58"/>
      <c r="L591" s="58"/>
      <c r="M591" s="58">
        <v>50849607</v>
      </c>
    </row>
    <row r="592" spans="2:13" x14ac:dyDescent="0.3">
      <c r="B592" s="58"/>
      <c r="C592" s="58"/>
      <c r="D592" s="58"/>
      <c r="E592" s="58"/>
      <c r="F592" s="58"/>
      <c r="G592" s="58"/>
      <c r="H592" s="58"/>
      <c r="I592" s="2" t="s">
        <v>61</v>
      </c>
      <c r="J592" s="58"/>
      <c r="K592" s="58"/>
      <c r="L592" s="58"/>
      <c r="M592" s="58"/>
    </row>
    <row r="593" spans="2:13" x14ac:dyDescent="0.3">
      <c r="B593" s="58" t="s">
        <v>57</v>
      </c>
      <c r="C593" s="58" t="s">
        <v>342</v>
      </c>
      <c r="D593" s="58">
        <v>3340080</v>
      </c>
      <c r="E593" s="58">
        <v>1</v>
      </c>
      <c r="F593" s="58" t="s">
        <v>59</v>
      </c>
      <c r="G593" s="58">
        <v>0.27</v>
      </c>
      <c r="H593" s="58">
        <v>0.27</v>
      </c>
      <c r="I593" s="2">
        <v>2.35</v>
      </c>
      <c r="J593" s="58">
        <v>2.35</v>
      </c>
      <c r="K593" s="58"/>
      <c r="L593" s="58"/>
      <c r="M593" s="58">
        <v>86330808</v>
      </c>
    </row>
    <row r="594" spans="2:13" x14ac:dyDescent="0.3">
      <c r="B594" s="58"/>
      <c r="C594" s="58"/>
      <c r="D594" s="58"/>
      <c r="E594" s="58"/>
      <c r="F594" s="58"/>
      <c r="G594" s="58"/>
      <c r="H594" s="58"/>
      <c r="I594" s="2" t="s">
        <v>61</v>
      </c>
      <c r="J594" s="58"/>
      <c r="K594" s="58"/>
      <c r="L594" s="58"/>
      <c r="M594" s="58"/>
    </row>
    <row r="595" spans="2:13" x14ac:dyDescent="0.3">
      <c r="B595" s="58" t="s">
        <v>57</v>
      </c>
      <c r="C595" s="58" t="s">
        <v>343</v>
      </c>
      <c r="D595" s="58">
        <v>3267158</v>
      </c>
      <c r="E595" s="58">
        <v>4</v>
      </c>
      <c r="F595" s="58" t="s">
        <v>59</v>
      </c>
      <c r="G595" s="58">
        <v>0.16</v>
      </c>
      <c r="H595" s="58">
        <v>0.63</v>
      </c>
      <c r="I595" s="2">
        <v>1.1499999999999999</v>
      </c>
      <c r="J595" s="58">
        <v>4.5999999999999996</v>
      </c>
      <c r="K595" s="58"/>
      <c r="L595" s="58"/>
      <c r="M595" s="58">
        <v>81117350</v>
      </c>
    </row>
    <row r="596" spans="2:13" x14ac:dyDescent="0.3">
      <c r="B596" s="58"/>
      <c r="C596" s="58"/>
      <c r="D596" s="58"/>
      <c r="E596" s="58"/>
      <c r="F596" s="58"/>
      <c r="G596" s="58"/>
      <c r="H596" s="58"/>
      <c r="I596" s="2" t="s">
        <v>61</v>
      </c>
      <c r="J596" s="58"/>
      <c r="K596" s="58"/>
      <c r="L596" s="58"/>
      <c r="M596" s="58"/>
    </row>
    <row r="597" spans="2:13" x14ac:dyDescent="0.3">
      <c r="B597" s="58" t="s">
        <v>57</v>
      </c>
      <c r="C597" s="58" t="s">
        <v>344</v>
      </c>
      <c r="D597" s="58">
        <v>3236772</v>
      </c>
      <c r="E597" s="58">
        <v>2</v>
      </c>
      <c r="F597" s="58" t="s">
        <v>59</v>
      </c>
      <c r="G597" s="58">
        <v>0.22</v>
      </c>
      <c r="H597" s="58">
        <v>0.45</v>
      </c>
      <c r="I597" s="2">
        <v>1.1499999999999999</v>
      </c>
      <c r="J597" s="58">
        <v>2.2000000000000002</v>
      </c>
      <c r="K597" s="58"/>
      <c r="L597" s="58"/>
      <c r="M597" s="58">
        <v>74472042</v>
      </c>
    </row>
    <row r="598" spans="2:13" x14ac:dyDescent="0.3">
      <c r="B598" s="58"/>
      <c r="C598" s="58"/>
      <c r="D598" s="58"/>
      <c r="E598" s="58"/>
      <c r="F598" s="58"/>
      <c r="G598" s="58"/>
      <c r="H598" s="58"/>
      <c r="I598" s="2" t="s">
        <v>61</v>
      </c>
      <c r="J598" s="58"/>
      <c r="K598" s="58"/>
      <c r="L598" s="58"/>
      <c r="M598" s="58"/>
    </row>
    <row r="599" spans="2:13" x14ac:dyDescent="0.3">
      <c r="B599" s="58" t="s">
        <v>57</v>
      </c>
      <c r="C599" s="58" t="s">
        <v>345</v>
      </c>
      <c r="D599" s="58">
        <v>10001004</v>
      </c>
      <c r="E599" s="58">
        <v>1</v>
      </c>
      <c r="F599" s="58" t="s">
        <v>59</v>
      </c>
      <c r="G599" s="58">
        <v>0.22</v>
      </c>
      <c r="H599" s="58">
        <v>0.22</v>
      </c>
      <c r="I599" s="2">
        <v>2.35</v>
      </c>
      <c r="J599" s="58">
        <v>2.35</v>
      </c>
      <c r="K599" s="58"/>
      <c r="L599" s="58"/>
      <c r="M599" s="58">
        <v>57757054</v>
      </c>
    </row>
    <row r="600" spans="2:13" x14ac:dyDescent="0.3">
      <c r="B600" s="58"/>
      <c r="C600" s="58"/>
      <c r="D600" s="58"/>
      <c r="E600" s="58"/>
      <c r="F600" s="58"/>
      <c r="G600" s="58"/>
      <c r="H600" s="58"/>
      <c r="I600" s="2" t="s">
        <v>61</v>
      </c>
      <c r="J600" s="58"/>
      <c r="K600" s="58"/>
      <c r="L600" s="58"/>
      <c r="M600" s="58"/>
    </row>
    <row r="601" spans="2:13" x14ac:dyDescent="0.3">
      <c r="B601" s="58" t="s">
        <v>57</v>
      </c>
      <c r="C601" s="58" t="s">
        <v>320</v>
      </c>
      <c r="D601" s="58">
        <v>3274767</v>
      </c>
      <c r="E601" s="58">
        <v>1</v>
      </c>
      <c r="F601" s="58" t="s">
        <v>59</v>
      </c>
      <c r="G601" s="58">
        <v>0.56000000000000005</v>
      </c>
      <c r="H601" s="58">
        <v>0.56000000000000005</v>
      </c>
      <c r="I601" s="2">
        <v>2</v>
      </c>
      <c r="J601" s="58">
        <v>1.7</v>
      </c>
      <c r="K601" s="58"/>
      <c r="L601" s="58"/>
      <c r="M601" s="58">
        <v>82873097</v>
      </c>
    </row>
    <row r="602" spans="2:13" x14ac:dyDescent="0.3">
      <c r="B602" s="58"/>
      <c r="C602" s="58"/>
      <c r="D602" s="58"/>
      <c r="E602" s="58"/>
      <c r="F602" s="58"/>
      <c r="G602" s="58"/>
      <c r="H602" s="58"/>
      <c r="I602" s="2" t="s">
        <v>61</v>
      </c>
      <c r="J602" s="58"/>
      <c r="K602" s="58"/>
      <c r="L602" s="58"/>
      <c r="M602" s="58"/>
    </row>
    <row r="603" spans="2:13" x14ac:dyDescent="0.3">
      <c r="B603" s="58" t="s">
        <v>57</v>
      </c>
      <c r="C603" s="58" t="s">
        <v>346</v>
      </c>
      <c r="D603" s="58">
        <v>5057753494483</v>
      </c>
      <c r="E603" s="58">
        <v>1</v>
      </c>
      <c r="F603" s="58" t="s">
        <v>59</v>
      </c>
      <c r="G603" s="58">
        <v>0.11</v>
      </c>
      <c r="H603" s="58">
        <v>0.11</v>
      </c>
      <c r="I603" s="2">
        <v>1.3</v>
      </c>
      <c r="J603" s="58">
        <v>1.3</v>
      </c>
      <c r="K603" s="58"/>
      <c r="L603" s="58"/>
      <c r="M603" s="58">
        <v>85589187</v>
      </c>
    </row>
    <row r="604" spans="2:13" x14ac:dyDescent="0.3">
      <c r="B604" s="58"/>
      <c r="C604" s="58"/>
      <c r="D604" s="58"/>
      <c r="E604" s="58"/>
      <c r="F604" s="58"/>
      <c r="G604" s="58"/>
      <c r="H604" s="58"/>
      <c r="I604" s="2" t="s">
        <v>61</v>
      </c>
      <c r="J604" s="58"/>
      <c r="K604" s="58"/>
      <c r="L604" s="58"/>
      <c r="M604" s="58"/>
    </row>
    <row r="605" spans="2:13" x14ac:dyDescent="0.3">
      <c r="B605" s="58" t="s">
        <v>57</v>
      </c>
      <c r="C605" s="58" t="s">
        <v>347</v>
      </c>
      <c r="D605" s="58">
        <v>10032749</v>
      </c>
      <c r="E605" s="58">
        <v>9</v>
      </c>
      <c r="F605" s="58" t="s">
        <v>59</v>
      </c>
      <c r="G605" s="58">
        <v>0.3</v>
      </c>
      <c r="H605" s="58">
        <v>2.66</v>
      </c>
      <c r="I605" s="2">
        <v>1.4</v>
      </c>
      <c r="J605" s="58">
        <v>14.4</v>
      </c>
      <c r="K605" s="58"/>
      <c r="L605" s="58"/>
      <c r="M605" s="58">
        <v>52830666</v>
      </c>
    </row>
    <row r="606" spans="2:13" x14ac:dyDescent="0.3">
      <c r="B606" s="58"/>
      <c r="C606" s="58"/>
      <c r="D606" s="58"/>
      <c r="E606" s="58"/>
      <c r="F606" s="58"/>
      <c r="G606" s="58"/>
      <c r="H606" s="58"/>
      <c r="I606" s="2" t="s">
        <v>61</v>
      </c>
      <c r="J606" s="58"/>
      <c r="K606" s="58"/>
      <c r="L606" s="58"/>
      <c r="M606" s="58"/>
    </row>
    <row r="607" spans="2:13" x14ac:dyDescent="0.3">
      <c r="B607" s="58" t="s">
        <v>57</v>
      </c>
      <c r="C607" s="58" t="s">
        <v>348</v>
      </c>
      <c r="D607" s="58">
        <v>3257234</v>
      </c>
      <c r="E607" s="58">
        <v>1</v>
      </c>
      <c r="F607" s="58" t="s">
        <v>59</v>
      </c>
      <c r="G607" s="58">
        <v>0.17</v>
      </c>
      <c r="H607" s="58">
        <v>0.17</v>
      </c>
      <c r="I607" s="2">
        <v>2.2000000000000002</v>
      </c>
      <c r="J607" s="58">
        <v>2</v>
      </c>
      <c r="K607" s="58"/>
      <c r="L607" s="58"/>
      <c r="M607" s="58">
        <v>78589508</v>
      </c>
    </row>
    <row r="608" spans="2:13" x14ac:dyDescent="0.3">
      <c r="B608" s="58"/>
      <c r="C608" s="58"/>
      <c r="D608" s="58"/>
      <c r="E608" s="58"/>
      <c r="F608" s="58"/>
      <c r="G608" s="58"/>
      <c r="H608" s="58"/>
      <c r="I608" s="2" t="s">
        <v>61</v>
      </c>
      <c r="J608" s="58"/>
      <c r="K608" s="58"/>
      <c r="L608" s="58"/>
      <c r="M608" s="58"/>
    </row>
    <row r="609" spans="1:13" x14ac:dyDescent="0.3">
      <c r="B609" s="58" t="s">
        <v>57</v>
      </c>
      <c r="C609" s="58" t="s">
        <v>66</v>
      </c>
      <c r="D609" s="58">
        <v>3474433</v>
      </c>
      <c r="E609" s="58">
        <v>1</v>
      </c>
      <c r="F609" s="58" t="s">
        <v>59</v>
      </c>
      <c r="G609" s="58">
        <v>0.1</v>
      </c>
      <c r="H609" s="58">
        <v>0.1</v>
      </c>
      <c r="I609" s="2">
        <v>1.3</v>
      </c>
      <c r="J609" s="58">
        <v>1.3</v>
      </c>
      <c r="K609" s="58"/>
      <c r="L609" s="58"/>
      <c r="M609" s="58">
        <v>91258893</v>
      </c>
    </row>
    <row r="610" spans="1:13" x14ac:dyDescent="0.3">
      <c r="B610" s="58"/>
      <c r="C610" s="58"/>
      <c r="D610" s="58"/>
      <c r="E610" s="58"/>
      <c r="F610" s="58"/>
      <c r="G610" s="58"/>
      <c r="H610" s="58"/>
      <c r="I610" s="2" t="s">
        <v>61</v>
      </c>
      <c r="J610" s="58"/>
      <c r="K610" s="58"/>
      <c r="L610" s="58"/>
      <c r="M610" s="58"/>
    </row>
    <row r="611" spans="1:13" x14ac:dyDescent="0.3">
      <c r="B611" s="58" t="s">
        <v>57</v>
      </c>
      <c r="C611" s="58" t="s">
        <v>167</v>
      </c>
      <c r="D611" s="58">
        <v>3340042</v>
      </c>
      <c r="E611" s="58">
        <v>1</v>
      </c>
      <c r="F611" s="58" t="s">
        <v>59</v>
      </c>
      <c r="G611" s="58">
        <v>0.19</v>
      </c>
      <c r="H611" s="58">
        <v>0.19</v>
      </c>
      <c r="I611" s="2">
        <v>1.05</v>
      </c>
      <c r="J611" s="58">
        <v>1.1499999999999999</v>
      </c>
      <c r="K611" s="58"/>
      <c r="L611" s="58"/>
      <c r="M611" s="58">
        <v>86330716</v>
      </c>
    </row>
    <row r="612" spans="1:13" x14ac:dyDescent="0.3">
      <c r="B612" s="58"/>
      <c r="C612" s="58"/>
      <c r="D612" s="58"/>
      <c r="E612" s="58"/>
      <c r="F612" s="58"/>
      <c r="G612" s="58"/>
      <c r="H612" s="58"/>
      <c r="I612" s="2" t="s">
        <v>61</v>
      </c>
      <c r="J612" s="58"/>
      <c r="K612" s="58"/>
      <c r="L612" s="58"/>
      <c r="M612" s="58"/>
    </row>
    <row r="613" spans="1:13" x14ac:dyDescent="0.3">
      <c r="B613" s="58" t="s">
        <v>57</v>
      </c>
      <c r="C613" s="58" t="s">
        <v>98</v>
      </c>
      <c r="D613" s="58">
        <v>3424773</v>
      </c>
      <c r="E613" s="58">
        <v>3</v>
      </c>
      <c r="F613" s="58" t="s">
        <v>59</v>
      </c>
      <c r="G613" s="58">
        <v>0.33</v>
      </c>
      <c r="H613" s="58">
        <v>0.98</v>
      </c>
      <c r="I613" s="2">
        <v>1.5</v>
      </c>
      <c r="J613" s="58">
        <v>4.5</v>
      </c>
      <c r="K613" s="58"/>
      <c r="L613" s="58"/>
      <c r="M613" s="58">
        <v>92332446</v>
      </c>
    </row>
    <row r="614" spans="1:13" x14ac:dyDescent="0.3">
      <c r="B614" s="58"/>
      <c r="C614" s="58"/>
      <c r="D614" s="58"/>
      <c r="E614" s="58"/>
      <c r="F614" s="58"/>
      <c r="G614" s="58"/>
      <c r="H614" s="58"/>
      <c r="I614" s="2" t="s">
        <v>61</v>
      </c>
      <c r="J614" s="58"/>
      <c r="K614" s="58"/>
      <c r="L614" s="58"/>
      <c r="M614" s="58"/>
    </row>
    <row r="615" spans="1:13" x14ac:dyDescent="0.3">
      <c r="B615" s="58" t="s">
        <v>57</v>
      </c>
      <c r="C615" s="58" t="s">
        <v>151</v>
      </c>
      <c r="D615" s="58">
        <v>3336922</v>
      </c>
      <c r="E615" s="58">
        <v>4</v>
      </c>
      <c r="F615" s="58" t="s">
        <v>59</v>
      </c>
      <c r="G615" s="58">
        <v>0.25</v>
      </c>
      <c r="H615" s="58">
        <v>0.99</v>
      </c>
      <c r="I615" s="2">
        <v>0.85</v>
      </c>
      <c r="J615" s="58">
        <v>3.4</v>
      </c>
      <c r="K615" s="58"/>
      <c r="L615" s="58"/>
      <c r="M615" s="58">
        <v>88304852</v>
      </c>
    </row>
    <row r="616" spans="1:13" x14ac:dyDescent="0.3">
      <c r="B616" s="58"/>
      <c r="C616" s="58"/>
      <c r="D616" s="58"/>
      <c r="E616" s="58"/>
      <c r="F616" s="58"/>
      <c r="G616" s="58"/>
      <c r="H616" s="58"/>
      <c r="I616" s="2" t="s">
        <v>61</v>
      </c>
      <c r="J616" s="58"/>
      <c r="K616" s="58"/>
      <c r="L616" s="58"/>
      <c r="M616" s="58"/>
    </row>
    <row r="617" spans="1:13" x14ac:dyDescent="0.3">
      <c r="B617" s="58" t="s">
        <v>57</v>
      </c>
      <c r="C617" s="58" t="s">
        <v>349</v>
      </c>
      <c r="D617" s="58">
        <v>3285732</v>
      </c>
      <c r="E617" s="58">
        <v>1</v>
      </c>
      <c r="F617" s="58" t="s">
        <v>59</v>
      </c>
      <c r="G617" s="58">
        <v>0.28000000000000003</v>
      </c>
      <c r="H617" s="58">
        <v>0.28000000000000003</v>
      </c>
      <c r="I617" s="2">
        <v>1.3</v>
      </c>
      <c r="J617" s="58">
        <v>1.3</v>
      </c>
      <c r="K617" s="58"/>
      <c r="L617" s="58"/>
      <c r="M617" s="58">
        <v>85434472</v>
      </c>
    </row>
    <row r="618" spans="1:13" x14ac:dyDescent="0.3">
      <c r="B618" s="58"/>
      <c r="C618" s="58"/>
      <c r="D618" s="58"/>
      <c r="E618" s="58"/>
      <c r="F618" s="58"/>
      <c r="G618" s="58"/>
      <c r="H618" s="58"/>
      <c r="I618" s="2" t="s">
        <v>61</v>
      </c>
      <c r="J618" s="58"/>
      <c r="K618" s="58"/>
      <c r="L618" s="58"/>
      <c r="M618" s="58"/>
    </row>
    <row r="619" spans="1:13" x14ac:dyDescent="0.3">
      <c r="B619" s="58" t="s">
        <v>81</v>
      </c>
      <c r="C619" s="58" t="s">
        <v>350</v>
      </c>
      <c r="D619" s="58">
        <v>5057753439040</v>
      </c>
      <c r="E619" s="58">
        <v>1</v>
      </c>
      <c r="F619" s="58" t="s">
        <v>59</v>
      </c>
      <c r="G619" s="58">
        <v>0.67</v>
      </c>
      <c r="H619" s="58">
        <v>0.67</v>
      </c>
      <c r="I619" s="2">
        <v>5</v>
      </c>
      <c r="J619" s="58">
        <v>5</v>
      </c>
      <c r="K619" s="58"/>
      <c r="L619" s="58"/>
      <c r="M619" s="58">
        <v>85487492</v>
      </c>
    </row>
    <row r="620" spans="1:13" x14ac:dyDescent="0.3">
      <c r="B620" s="58"/>
      <c r="C620" s="58"/>
      <c r="D620" s="58"/>
      <c r="E620" s="58"/>
      <c r="F620" s="58"/>
      <c r="G620" s="58"/>
      <c r="H620" s="58"/>
      <c r="I620" s="2" t="s">
        <v>61</v>
      </c>
      <c r="J620" s="58"/>
      <c r="K620" s="58"/>
      <c r="L620" s="58"/>
      <c r="M620" s="58"/>
    </row>
    <row r="621" spans="1:13" x14ac:dyDescent="0.3">
      <c r="A621" s="3">
        <v>45429</v>
      </c>
      <c r="B621" s="58" t="s">
        <v>83</v>
      </c>
      <c r="C621" s="58" t="s">
        <v>137</v>
      </c>
      <c r="D621" s="58">
        <v>5057753859527</v>
      </c>
      <c r="E621" s="58">
        <v>3</v>
      </c>
      <c r="F621" s="58" t="s">
        <v>59</v>
      </c>
      <c r="G621" s="58">
        <v>0.37</v>
      </c>
      <c r="H621" s="58">
        <v>1.1000000000000001</v>
      </c>
      <c r="I621" s="2">
        <v>3</v>
      </c>
      <c r="J621" s="58">
        <v>9</v>
      </c>
      <c r="K621" s="58"/>
      <c r="L621" s="58"/>
      <c r="M621" s="58">
        <v>86046333</v>
      </c>
    </row>
    <row r="622" spans="1:13" x14ac:dyDescent="0.3">
      <c r="B622" s="58"/>
      <c r="C622" s="58"/>
      <c r="D622" s="58"/>
      <c r="E622" s="58"/>
      <c r="F622" s="58"/>
      <c r="G622" s="58"/>
      <c r="H622" s="58"/>
      <c r="I622" s="2" t="s">
        <v>61</v>
      </c>
      <c r="J622" s="58"/>
      <c r="K622" s="58"/>
      <c r="L622" s="58"/>
      <c r="M622" s="58"/>
    </row>
    <row r="623" spans="1:13" x14ac:dyDescent="0.3">
      <c r="B623" s="58" t="s">
        <v>83</v>
      </c>
      <c r="C623" s="58" t="s">
        <v>351</v>
      </c>
      <c r="D623" s="58">
        <v>5054268978965</v>
      </c>
      <c r="E623" s="58">
        <v>5</v>
      </c>
      <c r="F623" s="58" t="s">
        <v>59</v>
      </c>
      <c r="G623" s="58">
        <v>0.24</v>
      </c>
      <c r="H623" s="58">
        <v>1.19</v>
      </c>
      <c r="I623" s="2">
        <v>2.15</v>
      </c>
      <c r="J623" s="58">
        <v>10.75</v>
      </c>
      <c r="K623" s="58"/>
      <c r="L623" s="58"/>
      <c r="M623" s="58">
        <v>77534420</v>
      </c>
    </row>
    <row r="624" spans="1:13" x14ac:dyDescent="0.3">
      <c r="B624" s="58"/>
      <c r="C624" s="58"/>
      <c r="D624" s="58"/>
      <c r="E624" s="58"/>
      <c r="F624" s="58"/>
      <c r="G624" s="58"/>
      <c r="H624" s="58"/>
      <c r="I624" s="2" t="s">
        <v>61</v>
      </c>
      <c r="J624" s="58"/>
      <c r="K624" s="58"/>
      <c r="L624" s="58"/>
      <c r="M624" s="58"/>
    </row>
    <row r="625" spans="2:13" x14ac:dyDescent="0.3">
      <c r="B625" s="58" t="s">
        <v>83</v>
      </c>
      <c r="C625" s="58" t="s">
        <v>352</v>
      </c>
      <c r="D625" s="58">
        <v>5059512735455</v>
      </c>
      <c r="E625" s="58">
        <v>1</v>
      </c>
      <c r="F625" s="58" t="s">
        <v>59</v>
      </c>
      <c r="G625" s="58">
        <v>0.83</v>
      </c>
      <c r="H625" s="58">
        <v>0.83</v>
      </c>
      <c r="I625" s="2">
        <v>4.25</v>
      </c>
      <c r="J625" s="58">
        <v>4.5</v>
      </c>
      <c r="K625" s="58"/>
      <c r="L625" s="58"/>
      <c r="M625" s="58">
        <v>89923788</v>
      </c>
    </row>
    <row r="626" spans="2:13" x14ac:dyDescent="0.3">
      <c r="B626" s="58"/>
      <c r="C626" s="58"/>
      <c r="D626" s="58"/>
      <c r="E626" s="58"/>
      <c r="F626" s="58"/>
      <c r="G626" s="58"/>
      <c r="H626" s="58"/>
      <c r="I626" s="2" t="s">
        <v>61</v>
      </c>
      <c r="J626" s="58"/>
      <c r="K626" s="58"/>
      <c r="L626" s="58"/>
      <c r="M626" s="58"/>
    </row>
    <row r="627" spans="2:13" x14ac:dyDescent="0.3">
      <c r="B627" s="58" t="s">
        <v>83</v>
      </c>
      <c r="C627" s="58" t="s">
        <v>160</v>
      </c>
      <c r="D627" s="58">
        <v>5054269268157</v>
      </c>
      <c r="E627" s="58">
        <v>1</v>
      </c>
      <c r="F627" s="58" t="s">
        <v>59</v>
      </c>
      <c r="G627" s="58">
        <v>0.26</v>
      </c>
      <c r="H627" s="58">
        <v>0.26</v>
      </c>
      <c r="I627" s="2">
        <v>2.4</v>
      </c>
      <c r="J627" s="58">
        <v>2.4</v>
      </c>
      <c r="K627" s="58"/>
      <c r="L627" s="58"/>
      <c r="M627" s="58">
        <v>58748737</v>
      </c>
    </row>
    <row r="628" spans="2:13" x14ac:dyDescent="0.3">
      <c r="B628" s="58"/>
      <c r="C628" s="58"/>
      <c r="D628" s="58"/>
      <c r="E628" s="58"/>
      <c r="F628" s="58"/>
      <c r="G628" s="58"/>
      <c r="H628" s="58"/>
      <c r="I628" s="2" t="s">
        <v>61</v>
      </c>
      <c r="J628" s="58"/>
      <c r="K628" s="58"/>
      <c r="L628" s="58"/>
      <c r="M628" s="58"/>
    </row>
    <row r="629" spans="2:13" x14ac:dyDescent="0.3">
      <c r="B629" s="58" t="s">
        <v>83</v>
      </c>
      <c r="C629" s="58" t="s">
        <v>123</v>
      </c>
      <c r="D629" s="58">
        <v>5051277947432</v>
      </c>
      <c r="E629" s="58">
        <v>1</v>
      </c>
      <c r="F629" s="58" t="s">
        <v>59</v>
      </c>
      <c r="G629" s="58">
        <v>0.44</v>
      </c>
      <c r="H629" s="58">
        <v>0.44</v>
      </c>
      <c r="I629" s="2">
        <v>4.5</v>
      </c>
      <c r="J629" s="58">
        <v>4.5</v>
      </c>
      <c r="K629" s="58"/>
      <c r="L629" s="58"/>
      <c r="M629" s="58">
        <v>57445613</v>
      </c>
    </row>
    <row r="630" spans="2:13" x14ac:dyDescent="0.3">
      <c r="B630" s="58"/>
      <c r="C630" s="58"/>
      <c r="D630" s="58"/>
      <c r="E630" s="58"/>
      <c r="F630" s="58"/>
      <c r="G630" s="58"/>
      <c r="H630" s="58"/>
      <c r="I630" s="2" t="s">
        <v>61</v>
      </c>
      <c r="J630" s="58"/>
      <c r="K630" s="58"/>
      <c r="L630" s="58"/>
      <c r="M630" s="58"/>
    </row>
    <row r="631" spans="2:13" x14ac:dyDescent="0.3">
      <c r="B631" s="58" t="s">
        <v>83</v>
      </c>
      <c r="C631" s="58" t="s">
        <v>310</v>
      </c>
      <c r="D631" s="58">
        <v>850004207390</v>
      </c>
      <c r="E631" s="58">
        <v>1</v>
      </c>
      <c r="F631" s="58" t="s">
        <v>59</v>
      </c>
      <c r="G631" s="58">
        <v>0.25</v>
      </c>
      <c r="H631" s="58">
        <v>0.25</v>
      </c>
      <c r="I631" s="2">
        <v>5</v>
      </c>
      <c r="J631" s="58">
        <v>5</v>
      </c>
      <c r="K631" s="58"/>
      <c r="L631" s="58"/>
      <c r="M631" s="58">
        <v>87690472</v>
      </c>
    </row>
    <row r="632" spans="2:13" x14ac:dyDescent="0.3">
      <c r="B632" s="58"/>
      <c r="C632" s="58"/>
      <c r="D632" s="58"/>
      <c r="E632" s="58"/>
      <c r="F632" s="58"/>
      <c r="G632" s="58"/>
      <c r="H632" s="58"/>
      <c r="I632" s="2" t="s">
        <v>61</v>
      </c>
      <c r="J632" s="58"/>
      <c r="K632" s="58"/>
      <c r="L632" s="58"/>
      <c r="M632" s="58"/>
    </row>
    <row r="633" spans="2:13" x14ac:dyDescent="0.3">
      <c r="B633" s="58" t="s">
        <v>83</v>
      </c>
      <c r="C633" s="58" t="s">
        <v>353</v>
      </c>
      <c r="D633" s="58">
        <v>5051873001941</v>
      </c>
      <c r="E633" s="58">
        <v>1</v>
      </c>
      <c r="F633" s="58" t="s">
        <v>59</v>
      </c>
      <c r="G633" s="58">
        <v>0.14000000000000001</v>
      </c>
      <c r="H633" s="58">
        <v>0.14000000000000001</v>
      </c>
      <c r="I633" s="2">
        <v>2.2999999999999998</v>
      </c>
      <c r="J633" s="58">
        <v>2.2999999999999998</v>
      </c>
      <c r="K633" s="58"/>
      <c r="L633" s="58"/>
      <c r="M633" s="58">
        <v>74909691</v>
      </c>
    </row>
    <row r="634" spans="2:13" x14ac:dyDescent="0.3">
      <c r="B634" s="58"/>
      <c r="C634" s="58"/>
      <c r="D634" s="58"/>
      <c r="E634" s="58"/>
      <c r="F634" s="58"/>
      <c r="G634" s="58"/>
      <c r="H634" s="58"/>
      <c r="I634" s="2" t="s">
        <v>61</v>
      </c>
      <c r="J634" s="58"/>
      <c r="K634" s="58"/>
      <c r="L634" s="58"/>
      <c r="M634" s="58"/>
    </row>
    <row r="635" spans="2:13" x14ac:dyDescent="0.3">
      <c r="B635" s="58" t="s">
        <v>83</v>
      </c>
      <c r="C635" s="58" t="s">
        <v>354</v>
      </c>
      <c r="D635" s="58">
        <v>5060337220415</v>
      </c>
      <c r="E635" s="58">
        <v>5</v>
      </c>
      <c r="F635" s="58" t="s">
        <v>59</v>
      </c>
      <c r="G635" s="58">
        <v>0.55000000000000004</v>
      </c>
      <c r="H635" s="58">
        <v>2.74</v>
      </c>
      <c r="I635" s="2">
        <v>3</v>
      </c>
      <c r="J635" s="58">
        <v>15</v>
      </c>
      <c r="K635" s="58"/>
      <c r="L635" s="58"/>
      <c r="M635" s="58">
        <v>86111962</v>
      </c>
    </row>
    <row r="636" spans="2:13" x14ac:dyDescent="0.3">
      <c r="B636" s="58"/>
      <c r="C636" s="58"/>
      <c r="D636" s="58"/>
      <c r="E636" s="58"/>
      <c r="F636" s="58"/>
      <c r="G636" s="58"/>
      <c r="H636" s="58"/>
      <c r="I636" s="2" t="s">
        <v>61</v>
      </c>
      <c r="J636" s="58"/>
      <c r="K636" s="58"/>
      <c r="L636" s="58"/>
      <c r="M636" s="58"/>
    </row>
    <row r="637" spans="2:13" x14ac:dyDescent="0.3">
      <c r="B637" s="58" t="s">
        <v>83</v>
      </c>
      <c r="C637" s="58" t="s">
        <v>355</v>
      </c>
      <c r="D637" s="58">
        <v>7394376665028</v>
      </c>
      <c r="E637" s="58">
        <v>1</v>
      </c>
      <c r="F637" s="58" t="s">
        <v>59</v>
      </c>
      <c r="G637" s="58">
        <v>1.08</v>
      </c>
      <c r="H637" s="58">
        <v>1.08</v>
      </c>
      <c r="I637" s="2">
        <v>2.25</v>
      </c>
      <c r="J637" s="58">
        <v>2.25</v>
      </c>
      <c r="K637" s="58"/>
      <c r="L637" s="58"/>
      <c r="M637" s="58">
        <v>85149668</v>
      </c>
    </row>
    <row r="638" spans="2:13" x14ac:dyDescent="0.3">
      <c r="B638" s="58"/>
      <c r="C638" s="58"/>
      <c r="D638" s="58"/>
      <c r="E638" s="58"/>
      <c r="F638" s="58"/>
      <c r="G638" s="58"/>
      <c r="H638" s="58"/>
      <c r="I638" s="2" t="s">
        <v>61</v>
      </c>
      <c r="J638" s="58"/>
      <c r="K638" s="58"/>
      <c r="L638" s="58"/>
      <c r="M638" s="58"/>
    </row>
    <row r="639" spans="2:13" x14ac:dyDescent="0.3">
      <c r="B639" s="58" t="s">
        <v>83</v>
      </c>
      <c r="C639" s="58" t="s">
        <v>356</v>
      </c>
      <c r="D639" s="58">
        <v>4025500277239</v>
      </c>
      <c r="E639" s="58">
        <v>3</v>
      </c>
      <c r="F639" s="58" t="s">
        <v>59</v>
      </c>
      <c r="G639" s="58">
        <v>0.14000000000000001</v>
      </c>
      <c r="H639" s="58">
        <v>0.43</v>
      </c>
      <c r="I639" s="2">
        <v>0.95</v>
      </c>
      <c r="J639" s="58">
        <v>2.85</v>
      </c>
      <c r="K639" s="58"/>
      <c r="L639" s="58"/>
      <c r="M639" s="58">
        <v>90779600</v>
      </c>
    </row>
    <row r="640" spans="2:13" x14ac:dyDescent="0.3">
      <c r="B640" s="58"/>
      <c r="C640" s="58"/>
      <c r="D640" s="58"/>
      <c r="E640" s="58"/>
      <c r="F640" s="58"/>
      <c r="G640" s="58"/>
      <c r="H640" s="58"/>
      <c r="I640" s="2" t="s">
        <v>61</v>
      </c>
      <c r="J640" s="58"/>
      <c r="K640" s="58"/>
      <c r="L640" s="58"/>
      <c r="M640" s="58"/>
    </row>
    <row r="641" spans="2:13" x14ac:dyDescent="0.3">
      <c r="B641" s="58" t="s">
        <v>83</v>
      </c>
      <c r="C641" s="58" t="s">
        <v>84</v>
      </c>
      <c r="D641" s="58">
        <v>5052003444270</v>
      </c>
      <c r="E641" s="58">
        <v>1</v>
      </c>
      <c r="F641" s="58" t="s">
        <v>59</v>
      </c>
      <c r="G641" s="58">
        <v>0.16</v>
      </c>
      <c r="H641" s="58">
        <v>0.16</v>
      </c>
      <c r="I641" s="2">
        <v>0.85</v>
      </c>
      <c r="J641" s="58">
        <v>0.85</v>
      </c>
      <c r="K641" s="58"/>
      <c r="L641" s="58"/>
      <c r="M641" s="58">
        <v>50194125</v>
      </c>
    </row>
    <row r="642" spans="2:13" x14ac:dyDescent="0.3">
      <c r="B642" s="58"/>
      <c r="C642" s="58"/>
      <c r="D642" s="58"/>
      <c r="E642" s="58"/>
      <c r="F642" s="58"/>
      <c r="G642" s="58"/>
      <c r="H642" s="58"/>
      <c r="I642" s="2" t="s">
        <v>61</v>
      </c>
      <c r="J642" s="58"/>
      <c r="K642" s="58"/>
      <c r="L642" s="58"/>
      <c r="M642" s="58"/>
    </row>
    <row r="643" spans="2:13" x14ac:dyDescent="0.3">
      <c r="B643" s="58" t="s">
        <v>83</v>
      </c>
      <c r="C643" s="58" t="s">
        <v>260</v>
      </c>
      <c r="D643" s="58">
        <v>10089149</v>
      </c>
      <c r="E643" s="58">
        <v>1</v>
      </c>
      <c r="F643" s="58" t="s">
        <v>59</v>
      </c>
      <c r="G643" s="58">
        <v>0.34</v>
      </c>
      <c r="H643" s="58">
        <v>0.34</v>
      </c>
      <c r="I643" s="2">
        <v>2.85</v>
      </c>
      <c r="J643" s="58">
        <v>2.85</v>
      </c>
      <c r="K643" s="58"/>
      <c r="L643" s="58"/>
      <c r="M643" s="58">
        <v>56533326</v>
      </c>
    </row>
    <row r="644" spans="2:13" x14ac:dyDescent="0.3">
      <c r="B644" s="58"/>
      <c r="C644" s="58"/>
      <c r="D644" s="58"/>
      <c r="E644" s="58"/>
      <c r="F644" s="58"/>
      <c r="G644" s="58"/>
      <c r="H644" s="58"/>
      <c r="I644" s="2" t="s">
        <v>61</v>
      </c>
      <c r="J644" s="58"/>
      <c r="K644" s="58"/>
      <c r="L644" s="58"/>
      <c r="M644" s="58"/>
    </row>
    <row r="645" spans="2:13" x14ac:dyDescent="0.3">
      <c r="B645" s="58" t="s">
        <v>83</v>
      </c>
      <c r="C645" s="58" t="s">
        <v>357</v>
      </c>
      <c r="D645" s="58">
        <v>5014067133804</v>
      </c>
      <c r="E645" s="58">
        <v>4</v>
      </c>
      <c r="F645" s="58" t="s">
        <v>59</v>
      </c>
      <c r="G645" s="58">
        <v>0.16</v>
      </c>
      <c r="H645" s="58">
        <v>0.64</v>
      </c>
      <c r="I645" s="2">
        <v>0.95</v>
      </c>
      <c r="J645" s="58">
        <v>3.8</v>
      </c>
      <c r="K645" s="58"/>
      <c r="L645" s="58"/>
      <c r="M645" s="58">
        <v>55749015</v>
      </c>
    </row>
    <row r="646" spans="2:13" x14ac:dyDescent="0.3">
      <c r="B646" s="58"/>
      <c r="C646" s="58"/>
      <c r="D646" s="58"/>
      <c r="E646" s="58"/>
      <c r="F646" s="58"/>
      <c r="G646" s="58"/>
      <c r="H646" s="58"/>
      <c r="I646" s="2" t="s">
        <v>61</v>
      </c>
      <c r="J646" s="58"/>
      <c r="K646" s="58"/>
      <c r="L646" s="58"/>
      <c r="M646" s="58"/>
    </row>
    <row r="647" spans="2:13" x14ac:dyDescent="0.3">
      <c r="B647" s="58" t="s">
        <v>83</v>
      </c>
      <c r="C647" s="58" t="s">
        <v>358</v>
      </c>
      <c r="D647" s="58">
        <v>5000181035179</v>
      </c>
      <c r="E647" s="58">
        <v>8</v>
      </c>
      <c r="F647" s="58" t="s">
        <v>59</v>
      </c>
      <c r="G647" s="58">
        <v>2.1</v>
      </c>
      <c r="H647" s="58">
        <v>16.760000000000002</v>
      </c>
      <c r="I647" s="2">
        <v>2.65</v>
      </c>
      <c r="J647" s="58">
        <v>21.2</v>
      </c>
      <c r="K647" s="58"/>
      <c r="L647" s="58"/>
      <c r="M647" s="58">
        <v>78838998</v>
      </c>
    </row>
    <row r="648" spans="2:13" x14ac:dyDescent="0.3">
      <c r="B648" s="58"/>
      <c r="C648" s="58"/>
      <c r="D648" s="58"/>
      <c r="E648" s="58"/>
      <c r="F648" s="58"/>
      <c r="G648" s="58"/>
      <c r="H648" s="58"/>
      <c r="I648" s="2" t="s">
        <v>61</v>
      </c>
      <c r="J648" s="58"/>
      <c r="K648" s="58"/>
      <c r="L648" s="58"/>
      <c r="M648" s="58"/>
    </row>
    <row r="649" spans="2:13" x14ac:dyDescent="0.3">
      <c r="B649" s="58" t="s">
        <v>57</v>
      </c>
      <c r="C649" s="58" t="s">
        <v>151</v>
      </c>
      <c r="D649" s="58">
        <v>3336922</v>
      </c>
      <c r="E649" s="58">
        <v>1</v>
      </c>
      <c r="F649" s="58" t="s">
        <v>59</v>
      </c>
      <c r="G649" s="58">
        <v>0.25</v>
      </c>
      <c r="H649" s="58">
        <v>0.25</v>
      </c>
      <c r="I649" s="2">
        <v>0.85</v>
      </c>
      <c r="J649" s="58">
        <v>0.85</v>
      </c>
      <c r="K649" s="58"/>
      <c r="L649" s="58"/>
      <c r="M649" s="58">
        <v>88304852</v>
      </c>
    </row>
    <row r="650" spans="2:13" x14ac:dyDescent="0.3">
      <c r="B650" s="58"/>
      <c r="C650" s="58"/>
      <c r="D650" s="58"/>
      <c r="E650" s="58"/>
      <c r="F650" s="58"/>
      <c r="G650" s="58"/>
      <c r="H650" s="58"/>
      <c r="I650" s="2" t="s">
        <v>61</v>
      </c>
      <c r="J650" s="58"/>
      <c r="K650" s="58"/>
      <c r="L650" s="58"/>
      <c r="M650" s="58"/>
    </row>
    <row r="651" spans="2:13" x14ac:dyDescent="0.3">
      <c r="B651" s="58" t="s">
        <v>57</v>
      </c>
      <c r="C651" s="58" t="s">
        <v>242</v>
      </c>
      <c r="D651" s="58">
        <v>3234495</v>
      </c>
      <c r="E651" s="58">
        <v>3</v>
      </c>
      <c r="F651" s="58" t="s">
        <v>59</v>
      </c>
      <c r="G651" s="58">
        <v>0.18</v>
      </c>
      <c r="H651" s="58">
        <v>0.53</v>
      </c>
      <c r="I651" s="2">
        <v>1.2</v>
      </c>
      <c r="J651" s="58">
        <v>3.6</v>
      </c>
      <c r="K651" s="58"/>
      <c r="L651" s="58"/>
      <c r="M651" s="58">
        <v>68190522</v>
      </c>
    </row>
    <row r="652" spans="2:13" x14ac:dyDescent="0.3">
      <c r="B652" s="58"/>
      <c r="C652" s="58"/>
      <c r="D652" s="58"/>
      <c r="E652" s="58"/>
      <c r="F652" s="58"/>
      <c r="G652" s="58"/>
      <c r="H652" s="58"/>
      <c r="I652" s="2" t="s">
        <v>61</v>
      </c>
      <c r="J652" s="58"/>
      <c r="K652" s="58"/>
      <c r="L652" s="58"/>
      <c r="M652" s="58"/>
    </row>
    <row r="653" spans="2:13" x14ac:dyDescent="0.3">
      <c r="B653" s="58" t="s">
        <v>57</v>
      </c>
      <c r="C653" s="58" t="s">
        <v>359</v>
      </c>
      <c r="D653" s="58">
        <v>3326572</v>
      </c>
      <c r="E653" s="58">
        <v>5</v>
      </c>
      <c r="F653" s="58" t="s">
        <v>59</v>
      </c>
      <c r="G653" s="58">
        <v>0.28999999999999998</v>
      </c>
      <c r="H653" s="58">
        <v>1.44</v>
      </c>
      <c r="I653" s="2">
        <v>1.5</v>
      </c>
      <c r="J653" s="58">
        <v>7.25</v>
      </c>
      <c r="K653" s="58"/>
      <c r="L653" s="58"/>
      <c r="M653" s="58">
        <v>87740805</v>
      </c>
    </row>
    <row r="654" spans="2:13" x14ac:dyDescent="0.3">
      <c r="B654" s="58"/>
      <c r="C654" s="58"/>
      <c r="D654" s="58"/>
      <c r="E654" s="58"/>
      <c r="F654" s="58"/>
      <c r="G654" s="58"/>
      <c r="H654" s="58"/>
      <c r="I654" s="2" t="s">
        <v>61</v>
      </c>
      <c r="J654" s="58"/>
      <c r="K654" s="58"/>
      <c r="L654" s="58"/>
      <c r="M654" s="58"/>
    </row>
    <row r="655" spans="2:13" x14ac:dyDescent="0.3">
      <c r="B655" s="58" t="s">
        <v>57</v>
      </c>
      <c r="C655" s="58" t="s">
        <v>176</v>
      </c>
      <c r="D655" s="58">
        <v>3268681</v>
      </c>
      <c r="E655" s="58">
        <v>4</v>
      </c>
      <c r="F655" s="58" t="s">
        <v>59</v>
      </c>
      <c r="G655" s="58">
        <v>0.01</v>
      </c>
      <c r="H655" s="58">
        <v>0.05</v>
      </c>
      <c r="I655" s="2">
        <v>0.8</v>
      </c>
      <c r="J655" s="58">
        <v>3</v>
      </c>
      <c r="K655" s="58"/>
      <c r="L655" s="58"/>
      <c r="M655" s="58">
        <v>81203743</v>
      </c>
    </row>
    <row r="656" spans="2:13" x14ac:dyDescent="0.3">
      <c r="B656" s="58"/>
      <c r="C656" s="58"/>
      <c r="D656" s="58"/>
      <c r="E656" s="58"/>
      <c r="F656" s="58"/>
      <c r="G656" s="58"/>
      <c r="H656" s="58"/>
      <c r="I656" s="2" t="s">
        <v>61</v>
      </c>
      <c r="J656" s="58"/>
      <c r="K656" s="58"/>
      <c r="L656" s="58"/>
      <c r="M656" s="58"/>
    </row>
    <row r="657" spans="2:13" x14ac:dyDescent="0.3">
      <c r="B657" s="58" t="s">
        <v>57</v>
      </c>
      <c r="C657" s="58" t="s">
        <v>109</v>
      </c>
      <c r="D657" s="58">
        <v>3339497</v>
      </c>
      <c r="E657" s="58">
        <v>1</v>
      </c>
      <c r="F657" s="58" t="s">
        <v>59</v>
      </c>
      <c r="G657" s="58">
        <v>0.38</v>
      </c>
      <c r="H657" s="58">
        <v>0.38</v>
      </c>
      <c r="I657" s="2">
        <v>3</v>
      </c>
      <c r="J657" s="58">
        <v>3</v>
      </c>
      <c r="K657" s="58"/>
      <c r="L657" s="58"/>
      <c r="M657" s="58">
        <v>86322202</v>
      </c>
    </row>
    <row r="658" spans="2:13" x14ac:dyDescent="0.3">
      <c r="B658" s="58"/>
      <c r="C658" s="58"/>
      <c r="D658" s="58"/>
      <c r="E658" s="58"/>
      <c r="F658" s="58"/>
      <c r="G658" s="58"/>
      <c r="H658" s="58"/>
      <c r="I658" s="2" t="s">
        <v>61</v>
      </c>
      <c r="J658" s="58"/>
      <c r="K658" s="58"/>
      <c r="L658" s="58"/>
      <c r="M658" s="58"/>
    </row>
    <row r="659" spans="2:13" x14ac:dyDescent="0.3">
      <c r="B659" s="58" t="s">
        <v>57</v>
      </c>
      <c r="C659" s="58" t="s">
        <v>345</v>
      </c>
      <c r="D659" s="58">
        <v>10001004</v>
      </c>
      <c r="E659" s="58">
        <v>2</v>
      </c>
      <c r="F659" s="58" t="s">
        <v>59</v>
      </c>
      <c r="G659" s="58">
        <v>0.22</v>
      </c>
      <c r="H659" s="58">
        <v>0.44</v>
      </c>
      <c r="I659" s="2">
        <v>2.35</v>
      </c>
      <c r="J659" s="58">
        <v>4.7</v>
      </c>
      <c r="K659" s="58"/>
      <c r="L659" s="58"/>
      <c r="M659" s="58">
        <v>57757054</v>
      </c>
    </row>
    <row r="660" spans="2:13" x14ac:dyDescent="0.3">
      <c r="B660" s="58"/>
      <c r="C660" s="58"/>
      <c r="D660" s="58"/>
      <c r="E660" s="58"/>
      <c r="F660" s="58"/>
      <c r="G660" s="58"/>
      <c r="H660" s="58"/>
      <c r="I660" s="2" t="s">
        <v>61</v>
      </c>
      <c r="J660" s="58"/>
      <c r="K660" s="58"/>
      <c r="L660" s="58"/>
      <c r="M660" s="58"/>
    </row>
    <row r="661" spans="2:13" x14ac:dyDescent="0.3">
      <c r="B661" s="58" t="s">
        <v>57</v>
      </c>
      <c r="C661" s="58" t="s">
        <v>360</v>
      </c>
      <c r="D661" s="58">
        <v>3403938</v>
      </c>
      <c r="E661" s="58">
        <v>2</v>
      </c>
      <c r="F661" s="58" t="s">
        <v>59</v>
      </c>
      <c r="G661" s="58">
        <v>0.1</v>
      </c>
      <c r="H661" s="58">
        <v>0.2</v>
      </c>
      <c r="I661" s="2">
        <v>0.9</v>
      </c>
      <c r="J661" s="58">
        <v>1.8</v>
      </c>
      <c r="K661" s="58"/>
      <c r="L661" s="58"/>
      <c r="M661" s="58">
        <v>89950634</v>
      </c>
    </row>
    <row r="662" spans="2:13" x14ac:dyDescent="0.3">
      <c r="B662" s="58"/>
      <c r="C662" s="58"/>
      <c r="D662" s="58"/>
      <c r="E662" s="58"/>
      <c r="F662" s="58"/>
      <c r="G662" s="58"/>
      <c r="H662" s="58"/>
      <c r="I662" s="2" t="s">
        <v>61</v>
      </c>
      <c r="J662" s="58"/>
      <c r="K662" s="58"/>
      <c r="L662" s="58"/>
      <c r="M662" s="58"/>
    </row>
    <row r="663" spans="2:13" x14ac:dyDescent="0.3">
      <c r="B663" s="58" t="s">
        <v>57</v>
      </c>
      <c r="C663" s="58" t="s">
        <v>166</v>
      </c>
      <c r="D663" s="58">
        <v>10073452</v>
      </c>
      <c r="E663" s="58">
        <v>8</v>
      </c>
      <c r="F663" s="58" t="s">
        <v>59</v>
      </c>
      <c r="G663" s="58">
        <v>0.08</v>
      </c>
      <c r="H663" s="58">
        <v>0.66</v>
      </c>
      <c r="I663" s="2">
        <v>0.3</v>
      </c>
      <c r="J663" s="58">
        <v>2.4</v>
      </c>
      <c r="K663" s="58"/>
      <c r="L663" s="58"/>
      <c r="M663" s="58">
        <v>60906295</v>
      </c>
    </row>
    <row r="664" spans="2:13" x14ac:dyDescent="0.3">
      <c r="B664" s="58"/>
      <c r="C664" s="58"/>
      <c r="D664" s="58"/>
      <c r="E664" s="58"/>
      <c r="F664" s="58"/>
      <c r="G664" s="58"/>
      <c r="H664" s="58"/>
      <c r="I664" s="2" t="s">
        <v>61</v>
      </c>
      <c r="J664" s="58"/>
      <c r="K664" s="58"/>
      <c r="L664" s="58"/>
      <c r="M664" s="58"/>
    </row>
    <row r="665" spans="2:13" x14ac:dyDescent="0.3">
      <c r="B665" s="58" t="s">
        <v>57</v>
      </c>
      <c r="C665" s="58" t="s">
        <v>361</v>
      </c>
      <c r="D665" s="58">
        <v>3310700</v>
      </c>
      <c r="E665" s="58">
        <v>1</v>
      </c>
      <c r="F665" s="58" t="s">
        <v>59</v>
      </c>
      <c r="G665" s="58">
        <v>0.23</v>
      </c>
      <c r="H665" s="58">
        <v>0.23</v>
      </c>
      <c r="I665" s="2">
        <v>3.1</v>
      </c>
      <c r="J665" s="58">
        <v>3.1</v>
      </c>
      <c r="K665" s="58"/>
      <c r="L665" s="58"/>
      <c r="M665" s="58">
        <v>88313066</v>
      </c>
    </row>
    <row r="666" spans="2:13" x14ac:dyDescent="0.3">
      <c r="B666" s="58"/>
      <c r="C666" s="58"/>
      <c r="D666" s="58"/>
      <c r="E666" s="58"/>
      <c r="F666" s="58"/>
      <c r="G666" s="58"/>
      <c r="H666" s="58"/>
      <c r="I666" s="2" t="s">
        <v>61</v>
      </c>
      <c r="J666" s="58"/>
      <c r="K666" s="58"/>
      <c r="L666" s="58"/>
      <c r="M666" s="58"/>
    </row>
    <row r="667" spans="2:13" x14ac:dyDescent="0.3">
      <c r="B667" s="58" t="s">
        <v>57</v>
      </c>
      <c r="C667" s="58" t="s">
        <v>362</v>
      </c>
      <c r="D667" s="58">
        <v>3264195</v>
      </c>
      <c r="E667" s="58">
        <v>2</v>
      </c>
      <c r="F667" s="58" t="s">
        <v>59</v>
      </c>
      <c r="G667" s="58">
        <v>7.0000000000000007E-2</v>
      </c>
      <c r="H667" s="58">
        <v>0.13</v>
      </c>
      <c r="I667" s="2">
        <v>0.6</v>
      </c>
      <c r="J667" s="58">
        <v>1.2</v>
      </c>
      <c r="K667" s="58"/>
      <c r="L667" s="58"/>
      <c r="M667" s="58">
        <v>80223142</v>
      </c>
    </row>
    <row r="668" spans="2:13" x14ac:dyDescent="0.3">
      <c r="B668" s="58"/>
      <c r="C668" s="58"/>
      <c r="D668" s="58"/>
      <c r="E668" s="58"/>
      <c r="F668" s="58"/>
      <c r="G668" s="58"/>
      <c r="H668" s="58"/>
      <c r="I668" s="2" t="s">
        <v>61</v>
      </c>
      <c r="J668" s="58"/>
      <c r="K668" s="58"/>
      <c r="L668" s="58"/>
      <c r="M668" s="58"/>
    </row>
    <row r="669" spans="2:13" x14ac:dyDescent="0.3">
      <c r="B669" s="58" t="s">
        <v>57</v>
      </c>
      <c r="C669" s="58" t="s">
        <v>209</v>
      </c>
      <c r="D669" s="58">
        <v>10004685</v>
      </c>
      <c r="E669" s="58">
        <v>4</v>
      </c>
      <c r="F669" s="58" t="s">
        <v>59</v>
      </c>
      <c r="G669" s="58">
        <v>0.21</v>
      </c>
      <c r="H669" s="58">
        <v>0.85</v>
      </c>
      <c r="I669" s="2">
        <v>1.4</v>
      </c>
      <c r="J669" s="58">
        <v>5.6</v>
      </c>
      <c r="K669" s="58"/>
      <c r="L669" s="58"/>
      <c r="M669" s="58">
        <v>66081902</v>
      </c>
    </row>
    <row r="670" spans="2:13" x14ac:dyDescent="0.3">
      <c r="B670" s="58"/>
      <c r="C670" s="58"/>
      <c r="D670" s="58"/>
      <c r="E670" s="58"/>
      <c r="F670" s="58"/>
      <c r="G670" s="58"/>
      <c r="H670" s="58"/>
      <c r="I670" s="2" t="s">
        <v>61</v>
      </c>
      <c r="J670" s="58"/>
      <c r="K670" s="58"/>
      <c r="L670" s="58"/>
      <c r="M670" s="58"/>
    </row>
    <row r="671" spans="2:13" x14ac:dyDescent="0.3">
      <c r="B671" s="58" t="s">
        <v>57</v>
      </c>
      <c r="C671" s="58" t="s">
        <v>120</v>
      </c>
      <c r="D671" s="58">
        <v>10088777</v>
      </c>
      <c r="E671" s="58">
        <v>1</v>
      </c>
      <c r="F671" s="58" t="s">
        <v>59</v>
      </c>
      <c r="G671" s="58">
        <v>0.32</v>
      </c>
      <c r="H671" s="58">
        <v>0.32</v>
      </c>
      <c r="I671" s="2">
        <v>1</v>
      </c>
      <c r="J671" s="58">
        <v>1</v>
      </c>
      <c r="K671" s="58"/>
      <c r="L671" s="58"/>
      <c r="M671" s="58">
        <v>57450831</v>
      </c>
    </row>
    <row r="672" spans="2:13" x14ac:dyDescent="0.3">
      <c r="B672" s="58"/>
      <c r="C672" s="58"/>
      <c r="D672" s="58"/>
      <c r="E672" s="58"/>
      <c r="F672" s="58"/>
      <c r="G672" s="58"/>
      <c r="H672" s="58"/>
      <c r="I672" s="2" t="s">
        <v>61</v>
      </c>
      <c r="J672" s="58"/>
      <c r="K672" s="58"/>
      <c r="L672" s="58"/>
      <c r="M672" s="58"/>
    </row>
    <row r="673" spans="2:13" x14ac:dyDescent="0.3">
      <c r="B673" s="58" t="s">
        <v>57</v>
      </c>
      <c r="C673" s="58" t="s">
        <v>150</v>
      </c>
      <c r="D673" s="58">
        <v>3329979</v>
      </c>
      <c r="E673" s="58">
        <v>2</v>
      </c>
      <c r="F673" s="58" t="s">
        <v>59</v>
      </c>
      <c r="G673" s="58">
        <v>0.25</v>
      </c>
      <c r="H673" s="58">
        <v>0.49</v>
      </c>
      <c r="I673" s="2">
        <v>2.9</v>
      </c>
      <c r="J673" s="58">
        <v>5.8</v>
      </c>
      <c r="K673" s="58"/>
      <c r="L673" s="58"/>
      <c r="M673" s="58">
        <v>87890932</v>
      </c>
    </row>
    <row r="674" spans="2:13" x14ac:dyDescent="0.3">
      <c r="B674" s="58"/>
      <c r="C674" s="58"/>
      <c r="D674" s="58"/>
      <c r="E674" s="58"/>
      <c r="F674" s="58"/>
      <c r="G674" s="58"/>
      <c r="H674" s="58"/>
      <c r="I674" s="2" t="s">
        <v>61</v>
      </c>
      <c r="J674" s="58"/>
      <c r="K674" s="58"/>
      <c r="L674" s="58"/>
      <c r="M674" s="58"/>
    </row>
    <row r="675" spans="2:13" x14ac:dyDescent="0.3">
      <c r="B675" s="58" t="s">
        <v>57</v>
      </c>
      <c r="C675" s="58" t="s">
        <v>347</v>
      </c>
      <c r="D675" s="58">
        <v>10032749</v>
      </c>
      <c r="E675" s="58">
        <v>14</v>
      </c>
      <c r="F675" s="58" t="s">
        <v>59</v>
      </c>
      <c r="G675" s="58">
        <v>0.3</v>
      </c>
      <c r="H675" s="58">
        <v>4.1399999999999997</v>
      </c>
      <c r="I675" s="2">
        <v>1.4</v>
      </c>
      <c r="J675" s="58">
        <v>22.4</v>
      </c>
      <c r="K675" s="58"/>
      <c r="L675" s="58"/>
      <c r="M675" s="58">
        <v>52830666</v>
      </c>
    </row>
    <row r="676" spans="2:13" x14ac:dyDescent="0.3">
      <c r="B676" s="58"/>
      <c r="C676" s="58"/>
      <c r="D676" s="58"/>
      <c r="E676" s="58"/>
      <c r="F676" s="58"/>
      <c r="G676" s="58"/>
      <c r="H676" s="58"/>
      <c r="I676" s="2" t="s">
        <v>61</v>
      </c>
      <c r="J676" s="58"/>
      <c r="K676" s="58"/>
      <c r="L676" s="58"/>
      <c r="M676" s="58"/>
    </row>
    <row r="677" spans="2:13" x14ac:dyDescent="0.3">
      <c r="B677" s="58" t="s">
        <v>68</v>
      </c>
      <c r="C677" s="58" t="s">
        <v>80</v>
      </c>
      <c r="D677" s="58">
        <v>3048979</v>
      </c>
      <c r="E677" s="58">
        <v>6</v>
      </c>
      <c r="F677" s="58" t="s">
        <v>59</v>
      </c>
      <c r="G677" s="58">
        <v>0.09</v>
      </c>
      <c r="H677" s="58">
        <v>0.54</v>
      </c>
      <c r="I677" s="2">
        <v>1.1499999999999999</v>
      </c>
      <c r="J677" s="58">
        <v>6.6</v>
      </c>
      <c r="K677" s="58"/>
      <c r="L677" s="58"/>
      <c r="M677" s="58">
        <v>52412171</v>
      </c>
    </row>
    <row r="678" spans="2:13" x14ac:dyDescent="0.3">
      <c r="B678" s="58"/>
      <c r="C678" s="58"/>
      <c r="D678" s="58"/>
      <c r="E678" s="58"/>
      <c r="F678" s="58"/>
      <c r="G678" s="58"/>
      <c r="H678" s="58"/>
      <c r="I678" s="2" t="s">
        <v>61</v>
      </c>
      <c r="J678" s="58"/>
      <c r="K678" s="58"/>
      <c r="L678" s="58"/>
      <c r="M678" s="58"/>
    </row>
    <row r="679" spans="2:13" x14ac:dyDescent="0.3">
      <c r="B679" s="58" t="s">
        <v>68</v>
      </c>
      <c r="C679" s="58" t="s">
        <v>363</v>
      </c>
      <c r="D679" s="58">
        <v>5054269805581</v>
      </c>
      <c r="E679" s="58">
        <v>1</v>
      </c>
      <c r="F679" s="58" t="s">
        <v>59</v>
      </c>
      <c r="G679" s="58">
        <v>0.37</v>
      </c>
      <c r="H679" s="58">
        <v>0.37</v>
      </c>
      <c r="I679" s="2">
        <v>0.6</v>
      </c>
      <c r="J679" s="58">
        <v>0.6</v>
      </c>
      <c r="K679" s="58"/>
      <c r="L679" s="58"/>
      <c r="M679" s="58">
        <v>79800972</v>
      </c>
    </row>
    <row r="680" spans="2:13" x14ac:dyDescent="0.3">
      <c r="B680" s="58"/>
      <c r="C680" s="58"/>
      <c r="D680" s="58"/>
      <c r="E680" s="58"/>
      <c r="F680" s="58"/>
      <c r="G680" s="58"/>
      <c r="H680" s="58"/>
      <c r="I680" s="2" t="s">
        <v>61</v>
      </c>
      <c r="J680" s="58"/>
      <c r="K680" s="58"/>
      <c r="L680" s="58"/>
      <c r="M680" s="58"/>
    </row>
    <row r="681" spans="2:13" x14ac:dyDescent="0.3">
      <c r="B681" s="58" t="s">
        <v>68</v>
      </c>
      <c r="C681" s="58" t="s">
        <v>141</v>
      </c>
      <c r="D681" s="58">
        <v>5000358240160</v>
      </c>
      <c r="E681" s="58">
        <v>3</v>
      </c>
      <c r="F681" s="58" t="s">
        <v>59</v>
      </c>
      <c r="G681" s="58">
        <v>0.27</v>
      </c>
      <c r="H681" s="58">
        <v>0.81</v>
      </c>
      <c r="I681" s="2">
        <v>1.6</v>
      </c>
      <c r="J681" s="58">
        <v>4.8</v>
      </c>
      <c r="K681" s="58"/>
      <c r="L681" s="58"/>
      <c r="M681" s="58">
        <v>50750913</v>
      </c>
    </row>
    <row r="682" spans="2:13" x14ac:dyDescent="0.3">
      <c r="B682" s="58"/>
      <c r="C682" s="58"/>
      <c r="D682" s="58"/>
      <c r="E682" s="58"/>
      <c r="F682" s="58"/>
      <c r="G682" s="58"/>
      <c r="H682" s="58"/>
      <c r="I682" s="2" t="s">
        <v>61</v>
      </c>
      <c r="J682" s="58"/>
      <c r="K682" s="58"/>
      <c r="L682" s="58"/>
      <c r="M682" s="58"/>
    </row>
    <row r="683" spans="2:13" x14ac:dyDescent="0.3">
      <c r="B683" s="58" t="s">
        <v>68</v>
      </c>
      <c r="C683" s="58" t="s">
        <v>76</v>
      </c>
      <c r="D683" s="58">
        <v>3063330</v>
      </c>
      <c r="E683" s="58">
        <v>5</v>
      </c>
      <c r="F683" s="58" t="s">
        <v>59</v>
      </c>
      <c r="G683" s="58">
        <v>0.08</v>
      </c>
      <c r="H683" s="58">
        <v>0.4</v>
      </c>
      <c r="I683" s="2">
        <v>1.1499999999999999</v>
      </c>
      <c r="J683" s="58">
        <v>5.5</v>
      </c>
      <c r="K683" s="58"/>
      <c r="L683" s="58"/>
      <c r="M683" s="58">
        <v>67880462</v>
      </c>
    </row>
    <row r="684" spans="2:13" x14ac:dyDescent="0.3">
      <c r="B684" s="58"/>
      <c r="C684" s="58"/>
      <c r="D684" s="58"/>
      <c r="E684" s="58"/>
      <c r="F684" s="58"/>
      <c r="G684" s="58"/>
      <c r="H684" s="58"/>
      <c r="I684" s="2" t="s">
        <v>61</v>
      </c>
      <c r="J684" s="58"/>
      <c r="K684" s="58"/>
      <c r="L684" s="58"/>
      <c r="M684" s="58"/>
    </row>
    <row r="685" spans="2:13" x14ac:dyDescent="0.3">
      <c r="B685" s="58" t="s">
        <v>68</v>
      </c>
      <c r="C685" s="58" t="s">
        <v>364</v>
      </c>
      <c r="D685" s="58">
        <v>5010044002743</v>
      </c>
      <c r="E685" s="58">
        <v>1</v>
      </c>
      <c r="F685" s="58" t="s">
        <v>59</v>
      </c>
      <c r="G685" s="58">
        <v>0.41</v>
      </c>
      <c r="H685" s="58">
        <v>0.41</v>
      </c>
      <c r="I685" s="2">
        <v>1.95</v>
      </c>
      <c r="J685" s="58">
        <v>2.25</v>
      </c>
      <c r="K685" s="58"/>
      <c r="L685" s="58"/>
      <c r="M685" s="58">
        <v>52055648</v>
      </c>
    </row>
    <row r="686" spans="2:13" x14ac:dyDescent="0.3">
      <c r="B686" s="58"/>
      <c r="C686" s="58"/>
      <c r="D686" s="58"/>
      <c r="E686" s="58"/>
      <c r="F686" s="58"/>
      <c r="G686" s="58"/>
      <c r="H686" s="58"/>
      <c r="I686" s="2" t="s">
        <v>61</v>
      </c>
      <c r="J686" s="58"/>
      <c r="K686" s="58"/>
      <c r="L686" s="58"/>
      <c r="M686" s="58"/>
    </row>
    <row r="687" spans="2:13" x14ac:dyDescent="0.3">
      <c r="B687" s="58" t="s">
        <v>68</v>
      </c>
      <c r="C687" s="58" t="s">
        <v>103</v>
      </c>
      <c r="D687" s="58">
        <v>5054268240291</v>
      </c>
      <c r="E687" s="58">
        <v>2</v>
      </c>
      <c r="F687" s="58" t="s">
        <v>59</v>
      </c>
      <c r="G687" s="58">
        <v>0.43</v>
      </c>
      <c r="H687" s="58">
        <v>0.85</v>
      </c>
      <c r="I687" s="2">
        <v>2.2999999999999998</v>
      </c>
      <c r="J687" s="58">
        <v>4.5999999999999996</v>
      </c>
      <c r="K687" s="58"/>
      <c r="L687" s="58"/>
      <c r="M687" s="58">
        <v>76539134</v>
      </c>
    </row>
    <row r="688" spans="2:13" x14ac:dyDescent="0.3">
      <c r="B688" s="58"/>
      <c r="C688" s="58"/>
      <c r="D688" s="58"/>
      <c r="E688" s="58"/>
      <c r="F688" s="58"/>
      <c r="G688" s="58"/>
      <c r="H688" s="58"/>
      <c r="I688" s="2" t="s">
        <v>61</v>
      </c>
      <c r="J688" s="58"/>
      <c r="K688" s="58"/>
      <c r="L688" s="58"/>
      <c r="M688" s="58"/>
    </row>
    <row r="689" spans="1:13" x14ac:dyDescent="0.3">
      <c r="B689" s="58" t="s">
        <v>68</v>
      </c>
      <c r="C689" s="58" t="s">
        <v>184</v>
      </c>
      <c r="D689" s="58">
        <v>5052003232372</v>
      </c>
      <c r="E689" s="58">
        <v>5</v>
      </c>
      <c r="F689" s="58" t="s">
        <v>59</v>
      </c>
      <c r="G689" s="58">
        <v>0.23</v>
      </c>
      <c r="H689" s="58">
        <v>1.1399999999999999</v>
      </c>
      <c r="I689" s="2">
        <v>0.95</v>
      </c>
      <c r="J689" s="58">
        <v>4.5</v>
      </c>
      <c r="K689" s="58"/>
      <c r="L689" s="58"/>
      <c r="M689" s="58">
        <v>60100332</v>
      </c>
    </row>
    <row r="690" spans="1:13" x14ac:dyDescent="0.3">
      <c r="B690" s="58"/>
      <c r="C690" s="58"/>
      <c r="D690" s="58"/>
      <c r="E690" s="58"/>
      <c r="F690" s="58"/>
      <c r="G690" s="58"/>
      <c r="H690" s="58"/>
      <c r="I690" s="2" t="s">
        <v>61</v>
      </c>
      <c r="J690" s="58"/>
      <c r="K690" s="58"/>
      <c r="L690" s="58"/>
      <c r="M690" s="58"/>
    </row>
    <row r="691" spans="1:13" x14ac:dyDescent="0.3">
      <c r="B691" s="58" t="s">
        <v>68</v>
      </c>
      <c r="C691" s="58" t="s">
        <v>182</v>
      </c>
      <c r="D691" s="58">
        <v>5010044007588</v>
      </c>
      <c r="E691" s="58">
        <v>1</v>
      </c>
      <c r="F691" s="58" t="s">
        <v>59</v>
      </c>
      <c r="G691" s="58">
        <v>0.25</v>
      </c>
      <c r="H691" s="58">
        <v>0.25</v>
      </c>
      <c r="I691" s="2">
        <v>1.85</v>
      </c>
      <c r="J691" s="58">
        <v>1.85</v>
      </c>
      <c r="K691" s="58"/>
      <c r="L691" s="58"/>
      <c r="M691" s="58">
        <v>85137452</v>
      </c>
    </row>
    <row r="692" spans="1:13" x14ac:dyDescent="0.3">
      <c r="B692" s="58"/>
      <c r="C692" s="58"/>
      <c r="D692" s="58"/>
      <c r="E692" s="58"/>
      <c r="F692" s="58"/>
      <c r="G692" s="58"/>
      <c r="H692" s="58"/>
      <c r="I692" s="2" t="s">
        <v>61</v>
      </c>
      <c r="J692" s="58"/>
      <c r="K692" s="58"/>
      <c r="L692" s="58"/>
      <c r="M692" s="58"/>
    </row>
    <row r="693" spans="1:13" x14ac:dyDescent="0.3">
      <c r="B693" s="58" t="s">
        <v>68</v>
      </c>
      <c r="C693" s="58" t="s">
        <v>365</v>
      </c>
      <c r="D693" s="58">
        <v>5057545889831</v>
      </c>
      <c r="E693" s="58">
        <v>1</v>
      </c>
      <c r="F693" s="58" t="s">
        <v>59</v>
      </c>
      <c r="G693" s="58">
        <v>0.27</v>
      </c>
      <c r="H693" s="58">
        <v>0.27</v>
      </c>
      <c r="I693" s="2">
        <v>1.9</v>
      </c>
      <c r="J693" s="58">
        <v>1.9</v>
      </c>
      <c r="K693" s="58"/>
      <c r="L693" s="58"/>
      <c r="M693" s="58">
        <v>84828016</v>
      </c>
    </row>
    <row r="694" spans="1:13" x14ac:dyDescent="0.3">
      <c r="B694" s="58"/>
      <c r="C694" s="58"/>
      <c r="D694" s="58"/>
      <c r="E694" s="58"/>
      <c r="F694" s="58"/>
      <c r="G694" s="58"/>
      <c r="H694" s="58"/>
      <c r="I694" s="2" t="s">
        <v>61</v>
      </c>
      <c r="J694" s="58"/>
      <c r="K694" s="58"/>
      <c r="L694" s="58"/>
      <c r="M694" s="58"/>
    </row>
    <row r="695" spans="1:13" x14ac:dyDescent="0.3">
      <c r="B695" s="58" t="s">
        <v>68</v>
      </c>
      <c r="C695" s="58" t="s">
        <v>145</v>
      </c>
      <c r="D695" s="58">
        <v>5059512103650</v>
      </c>
      <c r="E695" s="58">
        <v>2</v>
      </c>
      <c r="F695" s="58" t="s">
        <v>59</v>
      </c>
      <c r="G695" s="58">
        <v>0.14000000000000001</v>
      </c>
      <c r="H695" s="58">
        <v>0.28999999999999998</v>
      </c>
      <c r="I695" s="2">
        <v>1.1000000000000001</v>
      </c>
      <c r="J695" s="58">
        <v>2.2000000000000002</v>
      </c>
      <c r="K695" s="58"/>
      <c r="L695" s="58"/>
      <c r="M695" s="58">
        <v>88303971</v>
      </c>
    </row>
    <row r="696" spans="1:13" x14ac:dyDescent="0.3">
      <c r="B696" s="58"/>
      <c r="C696" s="58"/>
      <c r="D696" s="58"/>
      <c r="E696" s="58"/>
      <c r="F696" s="58"/>
      <c r="G696" s="58"/>
      <c r="H696" s="58"/>
      <c r="I696" s="2" t="s">
        <v>61</v>
      </c>
      <c r="J696" s="58"/>
      <c r="K696" s="58"/>
      <c r="L696" s="58"/>
      <c r="M696" s="58"/>
    </row>
    <row r="697" spans="1:13" x14ac:dyDescent="0.3">
      <c r="B697" s="58" t="s">
        <v>68</v>
      </c>
      <c r="C697" s="58" t="s">
        <v>366</v>
      </c>
      <c r="D697" s="58">
        <v>5059697252921</v>
      </c>
      <c r="E697" s="58">
        <v>1</v>
      </c>
      <c r="F697" s="58" t="s">
        <v>59</v>
      </c>
      <c r="G697" s="58">
        <v>0.42</v>
      </c>
      <c r="H697" s="58">
        <v>0.42</v>
      </c>
      <c r="I697" s="2">
        <v>2.2999999999999998</v>
      </c>
      <c r="J697" s="58">
        <v>2.2999999999999998</v>
      </c>
      <c r="K697" s="58"/>
      <c r="L697" s="58"/>
      <c r="M697" s="58">
        <v>90611800</v>
      </c>
    </row>
    <row r="698" spans="1:13" x14ac:dyDescent="0.3">
      <c r="B698" s="58"/>
      <c r="C698" s="58"/>
      <c r="D698" s="58"/>
      <c r="E698" s="58"/>
      <c r="F698" s="58"/>
      <c r="G698" s="58"/>
      <c r="H698" s="58"/>
      <c r="I698" s="2" t="s">
        <v>61</v>
      </c>
      <c r="J698" s="58"/>
      <c r="K698" s="58"/>
      <c r="L698" s="58"/>
      <c r="M698" s="58"/>
    </row>
    <row r="699" spans="1:13" x14ac:dyDescent="0.3">
      <c r="B699" s="58" t="s">
        <v>68</v>
      </c>
      <c r="C699" s="58" t="s">
        <v>75</v>
      </c>
      <c r="D699" s="58">
        <v>3277621</v>
      </c>
      <c r="E699" s="58">
        <v>1</v>
      </c>
      <c r="F699" s="58" t="s">
        <v>59</v>
      </c>
      <c r="G699" s="58">
        <v>0.08</v>
      </c>
      <c r="H699" s="58">
        <v>0.08</v>
      </c>
      <c r="I699" s="2">
        <v>1.2</v>
      </c>
      <c r="J699" s="58">
        <v>1.2</v>
      </c>
      <c r="K699" s="58"/>
      <c r="L699" s="58"/>
      <c r="M699" s="58">
        <v>83688234</v>
      </c>
    </row>
    <row r="700" spans="1:13" x14ac:dyDescent="0.3">
      <c r="B700" s="58"/>
      <c r="C700" s="58"/>
      <c r="D700" s="58"/>
      <c r="E700" s="58"/>
      <c r="F700" s="58"/>
      <c r="G700" s="58"/>
      <c r="H700" s="58"/>
      <c r="I700" s="2" t="s">
        <v>61</v>
      </c>
      <c r="J700" s="58"/>
      <c r="K700" s="58"/>
      <c r="L700" s="58"/>
      <c r="M700" s="58"/>
    </row>
    <row r="701" spans="1:13" x14ac:dyDescent="0.3">
      <c r="B701" s="58" t="s">
        <v>124</v>
      </c>
      <c r="C701" s="58" t="s">
        <v>219</v>
      </c>
      <c r="D701" s="58">
        <v>5057753932657</v>
      </c>
      <c r="E701" s="58">
        <v>1</v>
      </c>
      <c r="F701" s="58" t="s">
        <v>59</v>
      </c>
      <c r="G701" s="58">
        <v>0.27</v>
      </c>
      <c r="H701" s="58">
        <v>0.27</v>
      </c>
      <c r="I701" s="2">
        <v>3</v>
      </c>
      <c r="J701" s="58">
        <v>3</v>
      </c>
      <c r="K701" s="58"/>
      <c r="L701" s="58"/>
      <c r="M701" s="58">
        <v>87874877</v>
      </c>
    </row>
    <row r="702" spans="1:13" x14ac:dyDescent="0.3">
      <c r="B702" s="58"/>
      <c r="C702" s="58"/>
      <c r="D702" s="58"/>
      <c r="E702" s="58"/>
      <c r="F702" s="58"/>
      <c r="G702" s="58"/>
      <c r="H702" s="58"/>
      <c r="I702" s="2" t="s">
        <v>61</v>
      </c>
      <c r="J702" s="58"/>
      <c r="K702" s="58"/>
      <c r="L702" s="58"/>
      <c r="M702" s="58"/>
    </row>
    <row r="703" spans="1:13" x14ac:dyDescent="0.3">
      <c r="A703" s="3">
        <v>45430</v>
      </c>
      <c r="B703" s="58" t="s">
        <v>83</v>
      </c>
      <c r="C703" s="58" t="s">
        <v>356</v>
      </c>
      <c r="D703" s="58">
        <v>4025500277239</v>
      </c>
      <c r="E703" s="58">
        <v>2</v>
      </c>
      <c r="F703" s="58" t="s">
        <v>59</v>
      </c>
      <c r="G703" s="58">
        <v>0.14000000000000001</v>
      </c>
      <c r="H703" s="58">
        <v>0.28999999999999998</v>
      </c>
      <c r="I703" s="2">
        <v>0.95</v>
      </c>
      <c r="J703" s="58">
        <v>1.9</v>
      </c>
      <c r="K703" s="58"/>
      <c r="L703" s="58"/>
      <c r="M703" s="58">
        <v>90779600</v>
      </c>
    </row>
    <row r="704" spans="1:13" x14ac:dyDescent="0.3">
      <c r="B704" s="58"/>
      <c r="C704" s="58"/>
      <c r="D704" s="58"/>
      <c r="E704" s="58"/>
      <c r="F704" s="58"/>
      <c r="G704" s="58"/>
      <c r="H704" s="58"/>
      <c r="I704" s="2" t="s">
        <v>61</v>
      </c>
      <c r="J704" s="58"/>
      <c r="K704" s="58"/>
      <c r="L704" s="58"/>
      <c r="M704" s="58"/>
    </row>
    <row r="705" spans="2:13" x14ac:dyDescent="0.3">
      <c r="B705" s="58" t="s">
        <v>83</v>
      </c>
      <c r="C705" s="58" t="s">
        <v>367</v>
      </c>
      <c r="D705" s="58">
        <v>5051898873370</v>
      </c>
      <c r="E705" s="58">
        <v>2</v>
      </c>
      <c r="F705" s="58" t="s">
        <v>59</v>
      </c>
      <c r="G705" s="58">
        <v>0.36</v>
      </c>
      <c r="H705" s="58">
        <v>0.72</v>
      </c>
      <c r="I705" s="2">
        <v>5.6</v>
      </c>
      <c r="J705" s="58">
        <v>11.2</v>
      </c>
      <c r="K705" s="58"/>
      <c r="L705" s="58"/>
      <c r="M705" s="58">
        <v>64123523</v>
      </c>
    </row>
    <row r="706" spans="2:13" x14ac:dyDescent="0.3">
      <c r="B706" s="58"/>
      <c r="C706" s="58"/>
      <c r="D706" s="58"/>
      <c r="E706" s="58"/>
      <c r="F706" s="58"/>
      <c r="G706" s="58"/>
      <c r="H706" s="58"/>
      <c r="I706" s="2" t="s">
        <v>61</v>
      </c>
      <c r="J706" s="58"/>
      <c r="K706" s="58"/>
      <c r="L706" s="58"/>
      <c r="M706" s="58"/>
    </row>
    <row r="707" spans="2:13" x14ac:dyDescent="0.3">
      <c r="B707" s="58" t="s">
        <v>83</v>
      </c>
      <c r="C707" s="58" t="s">
        <v>271</v>
      </c>
      <c r="D707" s="58">
        <v>3057124</v>
      </c>
      <c r="E707" s="58">
        <v>2</v>
      </c>
      <c r="F707" s="58" t="s">
        <v>59</v>
      </c>
      <c r="G707" s="58">
        <v>0.25</v>
      </c>
      <c r="H707" s="58">
        <v>0.5</v>
      </c>
      <c r="I707" s="2">
        <v>3</v>
      </c>
      <c r="J707" s="58">
        <v>6</v>
      </c>
      <c r="K707" s="58"/>
      <c r="L707" s="58"/>
      <c r="M707" s="58">
        <v>55184792</v>
      </c>
    </row>
    <row r="708" spans="2:13" x14ac:dyDescent="0.3">
      <c r="B708" s="58"/>
      <c r="C708" s="58"/>
      <c r="D708" s="58"/>
      <c r="E708" s="58"/>
      <c r="F708" s="58"/>
      <c r="G708" s="58"/>
      <c r="H708" s="58"/>
      <c r="I708" s="2" t="s">
        <v>61</v>
      </c>
      <c r="J708" s="58"/>
      <c r="K708" s="58"/>
      <c r="L708" s="58"/>
      <c r="M708" s="58"/>
    </row>
    <row r="709" spans="2:13" x14ac:dyDescent="0.3">
      <c r="B709" s="58" t="s">
        <v>83</v>
      </c>
      <c r="C709" s="58" t="s">
        <v>280</v>
      </c>
      <c r="D709" s="58">
        <v>5000462346611</v>
      </c>
      <c r="E709" s="58">
        <v>8</v>
      </c>
      <c r="F709" s="58" t="s">
        <v>59</v>
      </c>
      <c r="G709" s="58">
        <v>0.13</v>
      </c>
      <c r="H709" s="58">
        <v>1.05</v>
      </c>
      <c r="I709" s="2">
        <v>2.65</v>
      </c>
      <c r="J709" s="58">
        <v>21.2</v>
      </c>
      <c r="K709" s="58"/>
      <c r="L709" s="58"/>
      <c r="M709" s="58">
        <v>55214677</v>
      </c>
    </row>
    <row r="710" spans="2:13" x14ac:dyDescent="0.3">
      <c r="B710" s="58"/>
      <c r="C710" s="58"/>
      <c r="D710" s="58"/>
      <c r="E710" s="58"/>
      <c r="F710" s="58"/>
      <c r="G710" s="58"/>
      <c r="H710" s="58"/>
      <c r="I710" s="2" t="s">
        <v>61</v>
      </c>
      <c r="J710" s="58"/>
      <c r="K710" s="58"/>
      <c r="L710" s="58"/>
      <c r="M710" s="58"/>
    </row>
    <row r="711" spans="2:13" x14ac:dyDescent="0.3">
      <c r="B711" s="58" t="s">
        <v>83</v>
      </c>
      <c r="C711" s="58" t="s">
        <v>368</v>
      </c>
      <c r="D711" s="58">
        <v>5059697724442</v>
      </c>
      <c r="E711" s="58">
        <v>5</v>
      </c>
      <c r="F711" s="58" t="s">
        <v>59</v>
      </c>
      <c r="G711" s="58">
        <v>0.14000000000000001</v>
      </c>
      <c r="H711" s="58">
        <v>0.68</v>
      </c>
      <c r="I711" s="2">
        <v>2</v>
      </c>
      <c r="J711" s="58">
        <v>11</v>
      </c>
      <c r="K711" s="58"/>
      <c r="L711" s="58"/>
      <c r="M711" s="58">
        <v>92671695</v>
      </c>
    </row>
    <row r="712" spans="2:13" x14ac:dyDescent="0.3">
      <c r="B712" s="58"/>
      <c r="C712" s="58"/>
      <c r="D712" s="58"/>
      <c r="E712" s="58"/>
      <c r="F712" s="58"/>
      <c r="G712" s="58"/>
      <c r="H712" s="58"/>
      <c r="I712" s="2" t="s">
        <v>61</v>
      </c>
      <c r="J712" s="58"/>
      <c r="K712" s="58"/>
      <c r="L712" s="58"/>
      <c r="M712" s="58"/>
    </row>
    <row r="713" spans="2:13" x14ac:dyDescent="0.3">
      <c r="B713" s="58" t="s">
        <v>83</v>
      </c>
      <c r="C713" s="58" t="s">
        <v>369</v>
      </c>
      <c r="D713" s="58">
        <v>5050179762112</v>
      </c>
      <c r="E713" s="58">
        <v>6</v>
      </c>
      <c r="F713" s="58" t="s">
        <v>59</v>
      </c>
      <c r="G713" s="58">
        <v>2.37</v>
      </c>
      <c r="H713" s="58">
        <v>14.24</v>
      </c>
      <c r="I713" s="2">
        <v>2</v>
      </c>
      <c r="J713" s="58">
        <v>13.8</v>
      </c>
      <c r="K713" s="58"/>
      <c r="L713" s="58"/>
      <c r="M713" s="58">
        <v>55595708</v>
      </c>
    </row>
    <row r="714" spans="2:13" x14ac:dyDescent="0.3">
      <c r="B714" s="58"/>
      <c r="C714" s="58"/>
      <c r="D714" s="58"/>
      <c r="E714" s="58"/>
      <c r="F714" s="58"/>
      <c r="G714" s="58"/>
      <c r="H714" s="58"/>
      <c r="I714" s="2" t="s">
        <v>61</v>
      </c>
      <c r="J714" s="58"/>
      <c r="K714" s="58"/>
      <c r="L714" s="58"/>
      <c r="M714" s="58"/>
    </row>
    <row r="715" spans="2:13" x14ac:dyDescent="0.3">
      <c r="B715" s="58" t="s">
        <v>83</v>
      </c>
      <c r="C715" s="58" t="s">
        <v>370</v>
      </c>
      <c r="D715" s="58">
        <v>10089156</v>
      </c>
      <c r="E715" s="58">
        <v>1</v>
      </c>
      <c r="F715" s="58" t="s">
        <v>59</v>
      </c>
      <c r="G715" s="58">
        <v>0.33</v>
      </c>
      <c r="H715" s="58">
        <v>0.33</v>
      </c>
      <c r="I715" s="2">
        <v>2.85</v>
      </c>
      <c r="J715" s="58">
        <v>2.85</v>
      </c>
      <c r="K715" s="58"/>
      <c r="L715" s="58"/>
      <c r="M715" s="58">
        <v>56533257</v>
      </c>
    </row>
    <row r="716" spans="2:13" x14ac:dyDescent="0.3">
      <c r="B716" s="58"/>
      <c r="C716" s="58"/>
      <c r="D716" s="58"/>
      <c r="E716" s="58"/>
      <c r="F716" s="58"/>
      <c r="G716" s="58"/>
      <c r="H716" s="58"/>
      <c r="I716" s="2" t="s">
        <v>61</v>
      </c>
      <c r="J716" s="58"/>
      <c r="K716" s="58"/>
      <c r="L716" s="58"/>
      <c r="M716" s="58"/>
    </row>
    <row r="717" spans="2:13" x14ac:dyDescent="0.3">
      <c r="B717" s="58" t="s">
        <v>83</v>
      </c>
      <c r="C717" s="58" t="s">
        <v>371</v>
      </c>
      <c r="D717" s="58">
        <v>5051140452490</v>
      </c>
      <c r="E717" s="58">
        <v>2</v>
      </c>
      <c r="F717" s="58" t="s">
        <v>59</v>
      </c>
      <c r="G717" s="58">
        <v>0.4</v>
      </c>
      <c r="H717" s="58">
        <v>0.81</v>
      </c>
      <c r="I717" s="2">
        <v>3.5</v>
      </c>
      <c r="J717" s="58">
        <v>7</v>
      </c>
      <c r="K717" s="58"/>
      <c r="L717" s="58"/>
      <c r="M717" s="58">
        <v>59358022</v>
      </c>
    </row>
    <row r="718" spans="2:13" x14ac:dyDescent="0.3">
      <c r="B718" s="58"/>
      <c r="C718" s="58"/>
      <c r="D718" s="58"/>
      <c r="E718" s="58"/>
      <c r="F718" s="58"/>
      <c r="G718" s="58"/>
      <c r="H718" s="58"/>
      <c r="I718" s="2" t="s">
        <v>61</v>
      </c>
      <c r="J718" s="58"/>
      <c r="K718" s="58"/>
      <c r="L718" s="58"/>
      <c r="M718" s="58"/>
    </row>
    <row r="719" spans="2:13" x14ac:dyDescent="0.3">
      <c r="B719" s="58" t="s">
        <v>83</v>
      </c>
      <c r="C719" s="58" t="s">
        <v>266</v>
      </c>
      <c r="D719" s="58">
        <v>5050179762099</v>
      </c>
      <c r="E719" s="58">
        <v>3</v>
      </c>
      <c r="F719" s="58" t="s">
        <v>59</v>
      </c>
      <c r="G719" s="58">
        <v>2.38</v>
      </c>
      <c r="H719" s="58">
        <v>7.14</v>
      </c>
      <c r="I719" s="2">
        <v>2.2999999999999998</v>
      </c>
      <c r="J719" s="58">
        <v>6.9</v>
      </c>
      <c r="K719" s="58"/>
      <c r="L719" s="58"/>
      <c r="M719" s="58">
        <v>55595680</v>
      </c>
    </row>
    <row r="720" spans="2:13" x14ac:dyDescent="0.3">
      <c r="B720" s="58"/>
      <c r="C720" s="58"/>
      <c r="D720" s="58"/>
      <c r="E720" s="58"/>
      <c r="F720" s="58"/>
      <c r="G720" s="58"/>
      <c r="H720" s="58"/>
      <c r="I720" s="2" t="s">
        <v>61</v>
      </c>
      <c r="J720" s="58"/>
      <c r="K720" s="58"/>
      <c r="L720" s="58"/>
      <c r="M720" s="58"/>
    </row>
    <row r="721" spans="1:13" x14ac:dyDescent="0.3">
      <c r="B721" s="58" t="s">
        <v>83</v>
      </c>
      <c r="C721" s="58" t="s">
        <v>134</v>
      </c>
      <c r="D721" s="58">
        <v>5057967620821</v>
      </c>
      <c r="E721" s="58">
        <v>3</v>
      </c>
      <c r="F721" s="58" t="s">
        <v>59</v>
      </c>
      <c r="G721" s="58">
        <v>0.42</v>
      </c>
      <c r="H721" s="58">
        <v>1.26</v>
      </c>
      <c r="I721" s="2">
        <v>3.6</v>
      </c>
      <c r="J721" s="58">
        <v>10.35</v>
      </c>
      <c r="K721" s="58"/>
      <c r="L721" s="58"/>
      <c r="M721" s="58">
        <v>86776839</v>
      </c>
    </row>
    <row r="722" spans="1:13" x14ac:dyDescent="0.3">
      <c r="B722" s="58"/>
      <c r="C722" s="58"/>
      <c r="D722" s="58"/>
      <c r="E722" s="58"/>
      <c r="F722" s="58"/>
      <c r="G722" s="58"/>
      <c r="H722" s="58"/>
      <c r="I722" s="2" t="s">
        <v>61</v>
      </c>
      <c r="J722" s="58"/>
      <c r="K722" s="58"/>
      <c r="L722" s="58"/>
      <c r="M722" s="58"/>
    </row>
    <row r="723" spans="1:13" x14ac:dyDescent="0.3">
      <c r="B723" s="58" t="s">
        <v>83</v>
      </c>
      <c r="C723" s="58" t="s">
        <v>372</v>
      </c>
      <c r="D723" s="58">
        <v>5057753904296</v>
      </c>
      <c r="E723" s="58">
        <v>2</v>
      </c>
      <c r="F723" s="58" t="s">
        <v>59</v>
      </c>
      <c r="G723" s="58">
        <v>0.97</v>
      </c>
      <c r="H723" s="58">
        <v>1.94</v>
      </c>
      <c r="I723" s="2">
        <v>5.2</v>
      </c>
      <c r="J723" s="58">
        <v>10.4</v>
      </c>
      <c r="K723" s="58"/>
      <c r="L723" s="58"/>
      <c r="M723" s="58">
        <v>87588830</v>
      </c>
    </row>
    <row r="724" spans="1:13" x14ac:dyDescent="0.3">
      <c r="B724" s="58"/>
      <c r="C724" s="58"/>
      <c r="D724" s="58"/>
      <c r="E724" s="58"/>
      <c r="F724" s="58"/>
      <c r="G724" s="58"/>
      <c r="H724" s="58"/>
      <c r="I724" s="2" t="s">
        <v>61</v>
      </c>
      <c r="J724" s="58"/>
      <c r="K724" s="58"/>
      <c r="L724" s="58"/>
      <c r="M724" s="58"/>
    </row>
    <row r="725" spans="1:13" x14ac:dyDescent="0.3">
      <c r="B725" s="58" t="s">
        <v>83</v>
      </c>
      <c r="C725" s="58" t="s">
        <v>373</v>
      </c>
      <c r="D725" s="58">
        <v>5051622082450</v>
      </c>
      <c r="E725" s="58">
        <v>2</v>
      </c>
      <c r="F725" s="58" t="s">
        <v>59</v>
      </c>
      <c r="G725" s="58">
        <v>0.47</v>
      </c>
      <c r="H725" s="58">
        <v>0.93</v>
      </c>
      <c r="I725" s="2">
        <v>2.25</v>
      </c>
      <c r="J725" s="58">
        <v>4.5</v>
      </c>
      <c r="K725" s="58"/>
      <c r="L725" s="58"/>
      <c r="M725" s="58">
        <v>62645830</v>
      </c>
    </row>
    <row r="726" spans="1:13" x14ac:dyDescent="0.3">
      <c r="B726" s="58"/>
      <c r="C726" s="58"/>
      <c r="D726" s="58"/>
      <c r="E726" s="58"/>
      <c r="F726" s="58"/>
      <c r="G726" s="58"/>
      <c r="H726" s="58"/>
      <c r="I726" s="2" t="s">
        <v>61</v>
      </c>
      <c r="J726" s="58"/>
      <c r="K726" s="58"/>
      <c r="L726" s="58"/>
      <c r="M726" s="58"/>
    </row>
    <row r="727" spans="1:13" x14ac:dyDescent="0.3">
      <c r="B727" s="58" t="s">
        <v>83</v>
      </c>
      <c r="C727" s="58" t="s">
        <v>374</v>
      </c>
      <c r="D727" s="58">
        <v>5054402818065</v>
      </c>
      <c r="E727" s="58">
        <v>1</v>
      </c>
      <c r="F727" s="58" t="s">
        <v>59</v>
      </c>
      <c r="G727" s="58">
        <v>0.23</v>
      </c>
      <c r="H727" s="58">
        <v>0.23</v>
      </c>
      <c r="I727" s="2">
        <v>3</v>
      </c>
      <c r="J727" s="58">
        <v>3</v>
      </c>
      <c r="K727" s="58"/>
      <c r="L727" s="58"/>
      <c r="M727" s="58">
        <v>65395498</v>
      </c>
    </row>
    <row r="728" spans="1:13" x14ac:dyDescent="0.3">
      <c r="B728" s="58"/>
      <c r="C728" s="58"/>
      <c r="D728" s="58"/>
      <c r="E728" s="58"/>
      <c r="F728" s="58"/>
      <c r="G728" s="58"/>
      <c r="H728" s="58"/>
      <c r="I728" s="2" t="s">
        <v>61</v>
      </c>
      <c r="J728" s="58"/>
      <c r="K728" s="58"/>
      <c r="L728" s="58"/>
      <c r="M728" s="58"/>
    </row>
    <row r="729" spans="1:13" x14ac:dyDescent="0.3">
      <c r="B729" s="58" t="s">
        <v>83</v>
      </c>
      <c r="C729" s="58" t="s">
        <v>88</v>
      </c>
      <c r="D729" s="58">
        <v>5059697762635</v>
      </c>
      <c r="E729" s="58">
        <v>1</v>
      </c>
      <c r="F729" s="58" t="s">
        <v>59</v>
      </c>
      <c r="G729" s="58">
        <v>0.25</v>
      </c>
      <c r="H729" s="58">
        <v>0.25</v>
      </c>
      <c r="I729" s="2">
        <v>2.15</v>
      </c>
      <c r="J729" s="58">
        <v>2.15</v>
      </c>
      <c r="K729" s="58"/>
      <c r="L729" s="58"/>
      <c r="M729" s="58">
        <v>92438068</v>
      </c>
    </row>
    <row r="730" spans="1:13" x14ac:dyDescent="0.3">
      <c r="B730" s="58"/>
      <c r="C730" s="58"/>
      <c r="D730" s="58"/>
      <c r="E730" s="58"/>
      <c r="F730" s="58"/>
      <c r="G730" s="58"/>
      <c r="H730" s="58"/>
      <c r="I730" s="2" t="s">
        <v>61</v>
      </c>
      <c r="J730" s="58"/>
      <c r="K730" s="58"/>
      <c r="L730" s="58"/>
      <c r="M730" s="58"/>
    </row>
    <row r="731" spans="1:13" x14ac:dyDescent="0.3">
      <c r="B731" t="s">
        <v>68</v>
      </c>
      <c r="C731" t="s">
        <v>375</v>
      </c>
      <c r="H731">
        <v>5</v>
      </c>
      <c r="I731">
        <v>1.95</v>
      </c>
      <c r="J731" s="7">
        <f>H731*I731</f>
        <v>9.75</v>
      </c>
    </row>
    <row r="732" spans="1:13" x14ac:dyDescent="0.3">
      <c r="B732" t="s">
        <v>57</v>
      </c>
      <c r="C732" t="s">
        <v>57</v>
      </c>
      <c r="H732">
        <v>11</v>
      </c>
      <c r="I732" s="2">
        <v>2</v>
      </c>
      <c r="J732" s="7">
        <f>H732*I732</f>
        <v>22</v>
      </c>
    </row>
    <row r="733" spans="1:13" x14ac:dyDescent="0.3">
      <c r="A733" s="3">
        <v>45431</v>
      </c>
      <c r="B733" s="58" t="s">
        <v>68</v>
      </c>
      <c r="C733" s="58" t="s">
        <v>376</v>
      </c>
      <c r="D733" s="58">
        <v>5010044008615</v>
      </c>
      <c r="E733" s="58">
        <v>1</v>
      </c>
      <c r="F733" s="58" t="s">
        <v>59</v>
      </c>
      <c r="G733" s="58">
        <v>0.81</v>
      </c>
      <c r="H733" s="58">
        <v>0.81</v>
      </c>
      <c r="I733" s="2">
        <v>1.35</v>
      </c>
      <c r="J733" s="58">
        <v>1.55</v>
      </c>
      <c r="K733" s="58"/>
      <c r="L733" s="58"/>
      <c r="M733" s="58">
        <v>86007032</v>
      </c>
    </row>
    <row r="734" spans="1:13" x14ac:dyDescent="0.3">
      <c r="B734" s="58"/>
      <c r="C734" s="58"/>
      <c r="D734" s="58"/>
      <c r="E734" s="58"/>
      <c r="F734" s="58"/>
      <c r="G734" s="58"/>
      <c r="H734" s="58"/>
      <c r="I734" s="2" t="s">
        <v>61</v>
      </c>
      <c r="J734" s="58"/>
      <c r="K734" s="58"/>
      <c r="L734" s="58"/>
      <c r="M734" s="58"/>
    </row>
    <row r="735" spans="1:13" x14ac:dyDescent="0.3">
      <c r="B735" s="58" t="s">
        <v>68</v>
      </c>
      <c r="C735" s="58" t="s">
        <v>141</v>
      </c>
      <c r="D735" s="58">
        <v>5000358240160</v>
      </c>
      <c r="E735" s="58">
        <v>8</v>
      </c>
      <c r="F735" s="58" t="s">
        <v>59</v>
      </c>
      <c r="G735" s="58">
        <v>0.27</v>
      </c>
      <c r="H735" s="58">
        <v>2.15</v>
      </c>
      <c r="I735" s="2">
        <v>1.6</v>
      </c>
      <c r="J735" s="58">
        <v>12.8</v>
      </c>
      <c r="K735" s="58"/>
      <c r="L735" s="58"/>
      <c r="M735" s="58">
        <v>50750913</v>
      </c>
    </row>
    <row r="736" spans="1:13" x14ac:dyDescent="0.3">
      <c r="B736" s="58"/>
      <c r="C736" s="58"/>
      <c r="D736" s="58"/>
      <c r="E736" s="58"/>
      <c r="F736" s="58"/>
      <c r="G736" s="58"/>
      <c r="H736" s="58"/>
      <c r="I736" s="2" t="s">
        <v>61</v>
      </c>
      <c r="J736" s="58"/>
      <c r="K736" s="58"/>
      <c r="L736" s="58"/>
      <c r="M736" s="58"/>
    </row>
    <row r="737" spans="2:13" x14ac:dyDescent="0.3">
      <c r="B737" s="58" t="s">
        <v>68</v>
      </c>
      <c r="C737" s="58" t="s">
        <v>128</v>
      </c>
      <c r="D737" s="58">
        <v>5054775347735</v>
      </c>
      <c r="E737" s="58">
        <v>11</v>
      </c>
      <c r="F737" s="58" t="s">
        <v>59</v>
      </c>
      <c r="G737" s="58">
        <v>0.23</v>
      </c>
      <c r="H737" s="58">
        <v>2.5099999999999998</v>
      </c>
      <c r="I737" s="2">
        <v>1.4</v>
      </c>
      <c r="J737" s="58">
        <v>15.4</v>
      </c>
      <c r="K737" s="58"/>
      <c r="L737" s="58"/>
      <c r="M737" s="58">
        <v>80568485</v>
      </c>
    </row>
    <row r="738" spans="2:13" x14ac:dyDescent="0.3">
      <c r="B738" s="58"/>
      <c r="C738" s="58"/>
      <c r="D738" s="58"/>
      <c r="E738" s="58"/>
      <c r="F738" s="58"/>
      <c r="G738" s="58"/>
      <c r="H738" s="58"/>
      <c r="I738" s="2" t="s">
        <v>61</v>
      </c>
      <c r="J738" s="58"/>
      <c r="K738" s="58"/>
      <c r="L738" s="58"/>
      <c r="M738" s="58"/>
    </row>
    <row r="739" spans="2:13" x14ac:dyDescent="0.3">
      <c r="B739" s="58" t="s">
        <v>68</v>
      </c>
      <c r="C739" s="58" t="s">
        <v>217</v>
      </c>
      <c r="D739" s="58">
        <v>5057545889619</v>
      </c>
      <c r="E739" s="58">
        <v>1</v>
      </c>
      <c r="F739" s="58" t="s">
        <v>59</v>
      </c>
      <c r="G739" s="58">
        <v>0.3</v>
      </c>
      <c r="H739" s="58">
        <v>0.3</v>
      </c>
      <c r="I739" s="2">
        <v>0.9</v>
      </c>
      <c r="J739" s="58">
        <v>0.9</v>
      </c>
      <c r="K739" s="58"/>
      <c r="L739" s="58"/>
      <c r="M739" s="58">
        <v>84827904</v>
      </c>
    </row>
    <row r="740" spans="2:13" x14ac:dyDescent="0.3">
      <c r="B740" s="58"/>
      <c r="C740" s="58"/>
      <c r="D740" s="58"/>
      <c r="E740" s="58"/>
      <c r="F740" s="58"/>
      <c r="G740" s="58"/>
      <c r="H740" s="58"/>
      <c r="I740" s="2" t="s">
        <v>61</v>
      </c>
      <c r="J740" s="58"/>
      <c r="K740" s="58"/>
      <c r="L740" s="58"/>
      <c r="M740" s="58"/>
    </row>
    <row r="741" spans="2:13" x14ac:dyDescent="0.3">
      <c r="B741" s="58" t="s">
        <v>68</v>
      </c>
      <c r="C741" s="58" t="s">
        <v>377</v>
      </c>
      <c r="D741" s="58">
        <v>5059697699498</v>
      </c>
      <c r="E741" s="58">
        <v>1</v>
      </c>
      <c r="F741" s="58" t="s">
        <v>59</v>
      </c>
      <c r="G741" s="58">
        <v>0.37</v>
      </c>
      <c r="H741" s="58">
        <v>0.37</v>
      </c>
      <c r="I741" s="2">
        <v>3.5</v>
      </c>
      <c r="J741" s="58">
        <v>3.5</v>
      </c>
      <c r="K741" s="58"/>
      <c r="L741" s="58"/>
      <c r="M741" s="58">
        <v>90927260</v>
      </c>
    </row>
    <row r="742" spans="2:13" x14ac:dyDescent="0.3">
      <c r="B742" s="58"/>
      <c r="C742" s="58"/>
      <c r="D742" s="58"/>
      <c r="E742" s="58"/>
      <c r="F742" s="58"/>
      <c r="G742" s="58"/>
      <c r="H742" s="58"/>
      <c r="I742" s="2" t="s">
        <v>61</v>
      </c>
      <c r="J742" s="58"/>
      <c r="K742" s="58"/>
      <c r="L742" s="58"/>
      <c r="M742" s="58"/>
    </row>
    <row r="743" spans="2:13" x14ac:dyDescent="0.3">
      <c r="B743" s="58" t="s">
        <v>57</v>
      </c>
      <c r="C743" s="58" t="s">
        <v>378</v>
      </c>
      <c r="D743" s="58">
        <v>3282045</v>
      </c>
      <c r="E743" s="58">
        <v>1</v>
      </c>
      <c r="F743" s="58" t="s">
        <v>59</v>
      </c>
      <c r="G743" s="58">
        <v>0.21</v>
      </c>
      <c r="H743" s="58">
        <v>0.21</v>
      </c>
      <c r="I743" s="2">
        <v>1.4</v>
      </c>
      <c r="J743" s="58">
        <v>1.4</v>
      </c>
      <c r="K743" s="58"/>
      <c r="L743" s="58"/>
      <c r="M743" s="58">
        <v>84929801</v>
      </c>
    </row>
    <row r="744" spans="2:13" x14ac:dyDescent="0.3">
      <c r="B744" s="58"/>
      <c r="C744" s="58"/>
      <c r="D744" s="58"/>
      <c r="E744" s="58"/>
      <c r="F744" s="58"/>
      <c r="G744" s="58"/>
      <c r="H744" s="58"/>
      <c r="I744" s="2" t="s">
        <v>61</v>
      </c>
      <c r="J744" s="58"/>
      <c r="K744" s="58"/>
      <c r="L744" s="58"/>
      <c r="M744" s="58"/>
    </row>
    <row r="745" spans="2:13" x14ac:dyDescent="0.3">
      <c r="B745" s="58" t="s">
        <v>57</v>
      </c>
      <c r="C745" s="58" t="s">
        <v>379</v>
      </c>
      <c r="D745" s="58">
        <v>3274743</v>
      </c>
      <c r="E745" s="58">
        <v>3</v>
      </c>
      <c r="F745" s="58" t="s">
        <v>59</v>
      </c>
      <c r="G745" s="58">
        <v>0.47</v>
      </c>
      <c r="H745" s="58">
        <v>1.41</v>
      </c>
      <c r="I745" s="2">
        <v>1.5</v>
      </c>
      <c r="J745" s="58">
        <v>4.5</v>
      </c>
      <c r="K745" s="58"/>
      <c r="L745" s="58"/>
      <c r="M745" s="58">
        <v>82873074</v>
      </c>
    </row>
    <row r="746" spans="2:13" x14ac:dyDescent="0.3">
      <c r="B746" s="58"/>
      <c r="C746" s="58"/>
      <c r="D746" s="58"/>
      <c r="E746" s="58"/>
      <c r="F746" s="58"/>
      <c r="G746" s="58"/>
      <c r="H746" s="58"/>
      <c r="I746" s="2" t="s">
        <v>61</v>
      </c>
      <c r="J746" s="58"/>
      <c r="K746" s="58"/>
      <c r="L746" s="58"/>
      <c r="M746" s="58"/>
    </row>
    <row r="747" spans="2:13" x14ac:dyDescent="0.3">
      <c r="B747" s="58" t="s">
        <v>57</v>
      </c>
      <c r="C747" s="58" t="s">
        <v>380</v>
      </c>
      <c r="D747" s="58">
        <v>10111420</v>
      </c>
      <c r="E747" s="58">
        <v>2</v>
      </c>
      <c r="F747" s="58" t="s">
        <v>59</v>
      </c>
      <c r="G747" s="58">
        <v>0.32</v>
      </c>
      <c r="H747" s="58">
        <v>0.64</v>
      </c>
      <c r="I747" s="2">
        <v>1</v>
      </c>
      <c r="J747" s="58">
        <v>2</v>
      </c>
      <c r="K747" s="58"/>
      <c r="L747" s="58"/>
      <c r="M747" s="58">
        <v>67754468</v>
      </c>
    </row>
    <row r="748" spans="2:13" x14ac:dyDescent="0.3">
      <c r="B748" s="58"/>
      <c r="C748" s="58"/>
      <c r="D748" s="58"/>
      <c r="E748" s="58"/>
      <c r="F748" s="58"/>
      <c r="G748" s="58"/>
      <c r="H748" s="58"/>
      <c r="I748" s="2" t="s">
        <v>61</v>
      </c>
      <c r="J748" s="58"/>
      <c r="K748" s="58"/>
      <c r="L748" s="58"/>
      <c r="M748" s="58"/>
    </row>
    <row r="749" spans="2:13" x14ac:dyDescent="0.3">
      <c r="B749" s="58" t="s">
        <v>57</v>
      </c>
      <c r="C749" s="58" t="s">
        <v>109</v>
      </c>
      <c r="D749" s="58">
        <v>3339497</v>
      </c>
      <c r="E749" s="58">
        <v>4</v>
      </c>
      <c r="F749" s="58" t="s">
        <v>59</v>
      </c>
      <c r="G749" s="58">
        <v>0.38</v>
      </c>
      <c r="H749" s="58">
        <v>1.53</v>
      </c>
      <c r="I749" s="2">
        <v>3</v>
      </c>
      <c r="J749" s="58">
        <v>12</v>
      </c>
      <c r="K749" s="58"/>
      <c r="L749" s="58"/>
      <c r="M749" s="58">
        <v>86322202</v>
      </c>
    </row>
    <row r="750" spans="2:13" x14ac:dyDescent="0.3">
      <c r="B750" s="58"/>
      <c r="C750" s="58"/>
      <c r="D750" s="58"/>
      <c r="E750" s="58"/>
      <c r="F750" s="58"/>
      <c r="G750" s="58"/>
      <c r="H750" s="58"/>
      <c r="I750" s="2" t="s">
        <v>61</v>
      </c>
      <c r="J750" s="58"/>
      <c r="K750" s="58"/>
      <c r="L750" s="58"/>
      <c r="M750" s="58"/>
    </row>
    <row r="751" spans="2:13" x14ac:dyDescent="0.3">
      <c r="B751" s="58" t="s">
        <v>57</v>
      </c>
      <c r="C751" s="58" t="s">
        <v>343</v>
      </c>
      <c r="D751" s="58">
        <v>3267158</v>
      </c>
      <c r="E751" s="58">
        <v>1</v>
      </c>
      <c r="F751" s="58" t="s">
        <v>59</v>
      </c>
      <c r="G751" s="58">
        <v>0.16</v>
      </c>
      <c r="H751" s="58">
        <v>0.16</v>
      </c>
      <c r="I751" s="2">
        <v>1.1499999999999999</v>
      </c>
      <c r="J751" s="58">
        <v>1.1499999999999999</v>
      </c>
      <c r="K751" s="58"/>
      <c r="L751" s="58"/>
      <c r="M751" s="58">
        <v>81117350</v>
      </c>
    </row>
    <row r="752" spans="2:13" x14ac:dyDescent="0.3">
      <c r="B752" s="58"/>
      <c r="C752" s="58"/>
      <c r="D752" s="58"/>
      <c r="E752" s="58"/>
      <c r="F752" s="58"/>
      <c r="G752" s="58"/>
      <c r="H752" s="58"/>
      <c r="I752" s="2" t="s">
        <v>61</v>
      </c>
      <c r="J752" s="58"/>
      <c r="K752" s="58"/>
      <c r="L752" s="58"/>
      <c r="M752" s="58"/>
    </row>
    <row r="753" spans="2:13" x14ac:dyDescent="0.3">
      <c r="B753" s="58" t="s">
        <v>57</v>
      </c>
      <c r="C753" s="58" t="s">
        <v>342</v>
      </c>
      <c r="D753" s="58">
        <v>3340080</v>
      </c>
      <c r="E753" s="58">
        <v>2</v>
      </c>
      <c r="F753" s="58" t="s">
        <v>59</v>
      </c>
      <c r="G753" s="58">
        <v>0.27</v>
      </c>
      <c r="H753" s="58">
        <v>0.54</v>
      </c>
      <c r="I753" s="2">
        <v>2.35</v>
      </c>
      <c r="J753" s="58">
        <v>4.7</v>
      </c>
      <c r="K753" s="58"/>
      <c r="L753" s="58"/>
      <c r="M753" s="58">
        <v>86330808</v>
      </c>
    </row>
    <row r="754" spans="2:13" x14ac:dyDescent="0.3">
      <c r="B754" s="58"/>
      <c r="C754" s="58"/>
      <c r="D754" s="58"/>
      <c r="E754" s="58"/>
      <c r="F754" s="58"/>
      <c r="G754" s="58"/>
      <c r="H754" s="58"/>
      <c r="I754" s="2" t="s">
        <v>61</v>
      </c>
      <c r="J754" s="58"/>
      <c r="K754" s="58"/>
      <c r="L754" s="58"/>
      <c r="M754" s="58"/>
    </row>
    <row r="755" spans="2:13" x14ac:dyDescent="0.3">
      <c r="B755" s="58" t="s">
        <v>57</v>
      </c>
      <c r="C755" s="58" t="s">
        <v>381</v>
      </c>
      <c r="D755" s="58">
        <v>3043868</v>
      </c>
      <c r="E755" s="58">
        <v>2</v>
      </c>
      <c r="F755" s="58" t="s">
        <v>59</v>
      </c>
      <c r="G755" s="58">
        <v>0.56999999999999995</v>
      </c>
      <c r="H755" s="58">
        <v>1.1299999999999999</v>
      </c>
      <c r="I755" s="2">
        <v>0.8</v>
      </c>
      <c r="J755" s="58">
        <v>1.6</v>
      </c>
      <c r="K755" s="58"/>
      <c r="L755" s="58"/>
      <c r="M755" s="58">
        <v>57435913</v>
      </c>
    </row>
    <row r="756" spans="2:13" x14ac:dyDescent="0.3">
      <c r="B756" s="58"/>
      <c r="C756" s="58"/>
      <c r="D756" s="58"/>
      <c r="E756" s="58"/>
      <c r="F756" s="58"/>
      <c r="G756" s="58"/>
      <c r="H756" s="58"/>
      <c r="I756" s="2" t="s">
        <v>61</v>
      </c>
      <c r="J756" s="58"/>
      <c r="K756" s="58"/>
      <c r="L756" s="58"/>
      <c r="M756" s="58"/>
    </row>
    <row r="757" spans="2:13" x14ac:dyDescent="0.3">
      <c r="B757" s="58" t="s">
        <v>57</v>
      </c>
      <c r="C757" s="58" t="s">
        <v>382</v>
      </c>
      <c r="D757" s="58">
        <v>10069660</v>
      </c>
      <c r="E757" s="58">
        <v>1</v>
      </c>
      <c r="F757" s="58" t="s">
        <v>59</v>
      </c>
      <c r="G757" s="58">
        <v>0.28000000000000003</v>
      </c>
      <c r="H757" s="58">
        <v>0.28000000000000003</v>
      </c>
      <c r="I757" s="2">
        <v>0.95</v>
      </c>
      <c r="J757" s="58">
        <v>0.95</v>
      </c>
      <c r="K757" s="58"/>
      <c r="L757" s="58"/>
      <c r="M757" s="58">
        <v>59767315</v>
      </c>
    </row>
    <row r="758" spans="2:13" x14ac:dyDescent="0.3">
      <c r="B758" s="58"/>
      <c r="C758" s="58"/>
      <c r="D758" s="58"/>
      <c r="E758" s="58"/>
      <c r="F758" s="58"/>
      <c r="G758" s="58"/>
      <c r="H758" s="58"/>
      <c r="I758" s="2" t="s">
        <v>61</v>
      </c>
      <c r="J758" s="58"/>
      <c r="K758" s="58"/>
      <c r="L758" s="58"/>
      <c r="M758" s="58"/>
    </row>
    <row r="759" spans="2:13" x14ac:dyDescent="0.3">
      <c r="B759" s="58" t="s">
        <v>83</v>
      </c>
      <c r="C759" s="58" t="s">
        <v>383</v>
      </c>
      <c r="D759" s="58">
        <v>5054269155624</v>
      </c>
      <c r="E759" s="58">
        <v>4</v>
      </c>
      <c r="F759" s="58" t="s">
        <v>59</v>
      </c>
      <c r="G759" s="58">
        <v>0.7</v>
      </c>
      <c r="H759" s="58">
        <v>2.8</v>
      </c>
      <c r="I759" s="2">
        <v>2.7</v>
      </c>
      <c r="J759" s="58">
        <v>10.8</v>
      </c>
      <c r="K759" s="58"/>
      <c r="L759" s="58"/>
      <c r="M759" s="58">
        <v>78939199</v>
      </c>
    </row>
    <row r="760" spans="2:13" x14ac:dyDescent="0.3">
      <c r="B760" s="58"/>
      <c r="C760" s="58"/>
      <c r="D760" s="58"/>
      <c r="E760" s="58"/>
      <c r="F760" s="58"/>
      <c r="G760" s="58"/>
      <c r="H760" s="58"/>
      <c r="I760" s="2" t="s">
        <v>61</v>
      </c>
      <c r="J760" s="58"/>
      <c r="K760" s="58"/>
      <c r="L760" s="58"/>
      <c r="M760" s="58"/>
    </row>
    <row r="761" spans="2:13" x14ac:dyDescent="0.3">
      <c r="B761" s="58" t="s">
        <v>83</v>
      </c>
      <c r="C761" s="58" t="s">
        <v>384</v>
      </c>
      <c r="D761" s="58">
        <v>5059697764028</v>
      </c>
      <c r="E761" s="58">
        <v>2</v>
      </c>
      <c r="F761" s="58" t="s">
        <v>59</v>
      </c>
      <c r="G761" s="58">
        <v>0.12</v>
      </c>
      <c r="H761" s="58">
        <v>0.24</v>
      </c>
      <c r="I761" s="2">
        <v>3.75</v>
      </c>
      <c r="J761" s="58">
        <v>7.5</v>
      </c>
      <c r="K761" s="58"/>
      <c r="L761" s="58"/>
      <c r="M761" s="58">
        <v>92746976</v>
      </c>
    </row>
    <row r="762" spans="2:13" x14ac:dyDescent="0.3">
      <c r="B762" s="58"/>
      <c r="C762" s="58"/>
      <c r="D762" s="58"/>
      <c r="E762" s="58"/>
      <c r="F762" s="58"/>
      <c r="G762" s="58"/>
      <c r="H762" s="58"/>
      <c r="I762" s="2" t="s">
        <v>61</v>
      </c>
      <c r="J762" s="58"/>
      <c r="K762" s="58"/>
      <c r="L762" s="58"/>
      <c r="M762" s="58"/>
    </row>
    <row r="763" spans="2:13" x14ac:dyDescent="0.3">
      <c r="B763" s="58" t="s">
        <v>83</v>
      </c>
      <c r="C763" s="58" t="s">
        <v>358</v>
      </c>
      <c r="D763" s="58">
        <v>5000181035179</v>
      </c>
      <c r="E763" s="58">
        <v>1</v>
      </c>
      <c r="F763" s="58" t="s">
        <v>59</v>
      </c>
      <c r="G763" s="58">
        <v>2.1</v>
      </c>
      <c r="H763" s="58">
        <v>2.1</v>
      </c>
      <c r="I763" s="2">
        <v>2.65</v>
      </c>
      <c r="J763" s="58">
        <v>2.65</v>
      </c>
      <c r="K763" s="58"/>
      <c r="L763" s="58"/>
      <c r="M763" s="58">
        <v>78838998</v>
      </c>
    </row>
    <row r="764" spans="2:13" x14ac:dyDescent="0.3">
      <c r="B764" s="58"/>
      <c r="C764" s="58"/>
      <c r="D764" s="58"/>
      <c r="E764" s="58"/>
      <c r="F764" s="58"/>
      <c r="G764" s="58"/>
      <c r="H764" s="58"/>
      <c r="I764" s="2" t="s">
        <v>61</v>
      </c>
      <c r="J764" s="58"/>
      <c r="K764" s="58"/>
      <c r="L764" s="58"/>
      <c r="M764" s="58"/>
    </row>
    <row r="765" spans="2:13" x14ac:dyDescent="0.3">
      <c r="B765" s="58" t="s">
        <v>83</v>
      </c>
      <c r="C765" s="58" t="s">
        <v>385</v>
      </c>
      <c r="D765" s="58">
        <v>5000436338840</v>
      </c>
      <c r="E765" s="58">
        <v>3</v>
      </c>
      <c r="F765" s="58" t="s">
        <v>59</v>
      </c>
      <c r="G765" s="58">
        <v>1.2</v>
      </c>
      <c r="H765" s="58">
        <v>3.59</v>
      </c>
      <c r="I765" s="2">
        <v>1.3</v>
      </c>
      <c r="J765" s="58">
        <v>3.9</v>
      </c>
      <c r="K765" s="58"/>
      <c r="L765" s="58"/>
      <c r="M765" s="58">
        <v>54169403</v>
      </c>
    </row>
    <row r="766" spans="2:13" x14ac:dyDescent="0.3">
      <c r="B766" s="58"/>
      <c r="C766" s="58"/>
      <c r="D766" s="58"/>
      <c r="E766" s="58"/>
      <c r="F766" s="58"/>
      <c r="G766" s="58"/>
      <c r="H766" s="58"/>
      <c r="I766" s="2" t="s">
        <v>61</v>
      </c>
      <c r="J766" s="58"/>
      <c r="K766" s="58"/>
      <c r="L766" s="58"/>
      <c r="M766" s="58"/>
    </row>
    <row r="767" spans="2:13" x14ac:dyDescent="0.3">
      <c r="B767" s="58" t="s">
        <v>83</v>
      </c>
      <c r="C767" s="58" t="s">
        <v>386</v>
      </c>
      <c r="D767" s="58">
        <v>5059697746147</v>
      </c>
      <c r="E767" s="58">
        <v>2</v>
      </c>
      <c r="F767" s="58" t="s">
        <v>59</v>
      </c>
      <c r="G767" s="58">
        <v>0.42</v>
      </c>
      <c r="H767" s="58">
        <v>0.84</v>
      </c>
      <c r="I767" s="2">
        <v>4.5</v>
      </c>
      <c r="J767" s="58">
        <v>9</v>
      </c>
      <c r="K767" s="58"/>
      <c r="L767" s="58"/>
      <c r="M767" s="58">
        <v>93157652</v>
      </c>
    </row>
    <row r="768" spans="2:13" x14ac:dyDescent="0.3">
      <c r="B768" s="58"/>
      <c r="C768" s="58"/>
      <c r="D768" s="58"/>
      <c r="E768" s="58"/>
      <c r="F768" s="58"/>
      <c r="G768" s="58"/>
      <c r="H768" s="58"/>
      <c r="I768" s="2" t="s">
        <v>61</v>
      </c>
      <c r="J768" s="58"/>
      <c r="K768" s="58"/>
      <c r="L768" s="58"/>
      <c r="M768" s="58"/>
    </row>
    <row r="769" spans="2:13" x14ac:dyDescent="0.3">
      <c r="B769" s="58" t="s">
        <v>83</v>
      </c>
      <c r="C769" s="58" t="s">
        <v>264</v>
      </c>
      <c r="D769" s="58">
        <v>50436705</v>
      </c>
      <c r="E769" s="58">
        <v>1</v>
      </c>
      <c r="F769" s="58" t="s">
        <v>59</v>
      </c>
      <c r="G769" s="58">
        <v>0.19</v>
      </c>
      <c r="H769" s="58">
        <v>0.19</v>
      </c>
      <c r="I769" s="2">
        <v>1.5</v>
      </c>
      <c r="J769" s="58">
        <v>1.5</v>
      </c>
      <c r="K769" s="58"/>
      <c r="L769" s="58"/>
      <c r="M769" s="58">
        <v>50349813</v>
      </c>
    </row>
    <row r="770" spans="2:13" x14ac:dyDescent="0.3">
      <c r="B770" s="58"/>
      <c r="C770" s="58"/>
      <c r="D770" s="58"/>
      <c r="E770" s="58"/>
      <c r="F770" s="58"/>
      <c r="G770" s="58"/>
      <c r="H770" s="58"/>
      <c r="I770" s="2" t="s">
        <v>61</v>
      </c>
      <c r="J770" s="58"/>
      <c r="K770" s="58"/>
      <c r="L770" s="58"/>
      <c r="M770" s="58"/>
    </row>
    <row r="771" spans="2:13" x14ac:dyDescent="0.3">
      <c r="B771" s="58" t="s">
        <v>83</v>
      </c>
      <c r="C771" s="58" t="s">
        <v>387</v>
      </c>
      <c r="D771" s="58">
        <v>5059697775611</v>
      </c>
      <c r="E771" s="58">
        <v>15</v>
      </c>
      <c r="F771" s="58" t="s">
        <v>59</v>
      </c>
      <c r="G771" s="58">
        <v>0.13</v>
      </c>
      <c r="H771" s="58">
        <v>1.92</v>
      </c>
      <c r="I771" s="2">
        <v>2.2000000000000002</v>
      </c>
      <c r="J771" s="58">
        <v>33</v>
      </c>
      <c r="K771" s="58"/>
      <c r="L771" s="58"/>
      <c r="M771" s="58">
        <v>91883699</v>
      </c>
    </row>
    <row r="772" spans="2:13" x14ac:dyDescent="0.3">
      <c r="B772" s="58"/>
      <c r="C772" s="58"/>
      <c r="D772" s="58"/>
      <c r="E772" s="58"/>
      <c r="F772" s="58"/>
      <c r="G772" s="58"/>
      <c r="H772" s="58"/>
      <c r="I772" s="2" t="s">
        <v>61</v>
      </c>
      <c r="J772" s="58"/>
      <c r="K772" s="58"/>
      <c r="L772" s="58"/>
      <c r="M772" s="58"/>
    </row>
    <row r="773" spans="2:13" x14ac:dyDescent="0.3">
      <c r="B773" s="58" t="s">
        <v>83</v>
      </c>
      <c r="C773" s="58" t="s">
        <v>195</v>
      </c>
      <c r="D773" s="58">
        <v>5057753928919</v>
      </c>
      <c r="E773" s="58">
        <v>1</v>
      </c>
      <c r="F773" s="58" t="s">
        <v>59</v>
      </c>
      <c r="G773" s="58">
        <v>0.28999999999999998</v>
      </c>
      <c r="H773" s="58">
        <v>0.28999999999999998</v>
      </c>
      <c r="I773" s="2">
        <v>2.2999999999999998</v>
      </c>
      <c r="J773" s="58">
        <v>2.2999999999999998</v>
      </c>
      <c r="K773" s="58"/>
      <c r="L773" s="58"/>
      <c r="M773" s="58">
        <v>87739416</v>
      </c>
    </row>
    <row r="774" spans="2:13" x14ac:dyDescent="0.3">
      <c r="B774" s="58"/>
      <c r="C774" s="58"/>
      <c r="D774" s="58"/>
      <c r="E774" s="58"/>
      <c r="F774" s="58"/>
      <c r="G774" s="58"/>
      <c r="H774" s="58"/>
      <c r="I774" s="2" t="s">
        <v>61</v>
      </c>
      <c r="J774" s="58"/>
      <c r="K774" s="58"/>
      <c r="L774" s="58"/>
      <c r="M774" s="58"/>
    </row>
    <row r="775" spans="2:13" x14ac:dyDescent="0.3">
      <c r="B775" s="58" t="s">
        <v>83</v>
      </c>
      <c r="C775" s="58" t="s">
        <v>329</v>
      </c>
      <c r="D775" s="58">
        <v>5010718306306</v>
      </c>
      <c r="E775" s="58">
        <v>3</v>
      </c>
      <c r="F775" s="58" t="s">
        <v>59</v>
      </c>
      <c r="G775" s="58">
        <v>0.18</v>
      </c>
      <c r="H775" s="58">
        <v>0.55000000000000004</v>
      </c>
      <c r="I775" s="2">
        <v>1.95</v>
      </c>
      <c r="J775" s="58">
        <v>6.6</v>
      </c>
      <c r="K775" s="58"/>
      <c r="L775" s="58"/>
      <c r="M775" s="58">
        <v>57694248</v>
      </c>
    </row>
    <row r="776" spans="2:13" x14ac:dyDescent="0.3">
      <c r="B776" s="58"/>
      <c r="C776" s="58"/>
      <c r="D776" s="58"/>
      <c r="E776" s="58"/>
      <c r="F776" s="58"/>
      <c r="G776" s="58"/>
      <c r="H776" s="58"/>
      <c r="I776" s="2" t="s">
        <v>61</v>
      </c>
      <c r="J776" s="58"/>
      <c r="K776" s="58"/>
      <c r="L776" s="58"/>
      <c r="M776" s="58"/>
    </row>
    <row r="777" spans="2:13" x14ac:dyDescent="0.3">
      <c r="B777" s="58" t="s">
        <v>83</v>
      </c>
      <c r="C777" s="58" t="s">
        <v>266</v>
      </c>
      <c r="D777" s="58">
        <v>5050179762099</v>
      </c>
      <c r="E777" s="58">
        <v>1</v>
      </c>
      <c r="F777" s="58" t="s">
        <v>59</v>
      </c>
      <c r="G777" s="58">
        <v>2.38</v>
      </c>
      <c r="H777" s="58">
        <v>2.38</v>
      </c>
      <c r="I777" s="2">
        <v>2.2999999999999998</v>
      </c>
      <c r="J777" s="58">
        <v>2.2999999999999998</v>
      </c>
      <c r="K777" s="58"/>
      <c r="L777" s="58"/>
      <c r="M777" s="58">
        <v>55595680</v>
      </c>
    </row>
    <row r="778" spans="2:13" x14ac:dyDescent="0.3">
      <c r="B778" s="58"/>
      <c r="C778" s="58"/>
      <c r="D778" s="58"/>
      <c r="E778" s="58"/>
      <c r="F778" s="58"/>
      <c r="G778" s="58"/>
      <c r="H778" s="58"/>
      <c r="I778" s="2" t="s">
        <v>61</v>
      </c>
      <c r="J778" s="58"/>
      <c r="K778" s="58"/>
      <c r="L778" s="58"/>
      <c r="M778" s="58"/>
    </row>
    <row r="779" spans="2:13" x14ac:dyDescent="0.3">
      <c r="B779" s="58" t="s">
        <v>83</v>
      </c>
      <c r="C779" s="58" t="s">
        <v>388</v>
      </c>
      <c r="D779" s="58">
        <v>5030756005818</v>
      </c>
      <c r="E779" s="58">
        <v>3</v>
      </c>
      <c r="F779" s="58" t="s">
        <v>59</v>
      </c>
      <c r="G779" s="58">
        <v>0.23</v>
      </c>
      <c r="H779" s="58">
        <v>0.7</v>
      </c>
      <c r="I779" s="2">
        <v>2.2999999999999998</v>
      </c>
      <c r="J779" s="58">
        <v>6.9</v>
      </c>
      <c r="K779" s="58"/>
      <c r="L779" s="58"/>
      <c r="M779" s="58">
        <v>87178440</v>
      </c>
    </row>
    <row r="780" spans="2:13" x14ac:dyDescent="0.3">
      <c r="B780" s="58"/>
      <c r="C780" s="58"/>
      <c r="D780" s="58"/>
      <c r="E780" s="58"/>
      <c r="F780" s="58"/>
      <c r="G780" s="58"/>
      <c r="H780" s="58"/>
      <c r="I780" s="2" t="s">
        <v>61</v>
      </c>
      <c r="J780" s="58"/>
      <c r="K780" s="58"/>
      <c r="L780" s="58"/>
      <c r="M780" s="58"/>
    </row>
    <row r="781" spans="2:13" x14ac:dyDescent="0.3">
      <c r="B781" s="58" t="s">
        <v>83</v>
      </c>
      <c r="C781" s="58" t="s">
        <v>389</v>
      </c>
      <c r="D781" s="58">
        <v>3154230045984</v>
      </c>
      <c r="E781" s="58">
        <v>6</v>
      </c>
      <c r="F781" s="58" t="s">
        <v>59</v>
      </c>
      <c r="G781" s="58">
        <v>0.36</v>
      </c>
      <c r="H781" s="58">
        <v>2.15</v>
      </c>
      <c r="I781" s="2">
        <v>2.5499999999999998</v>
      </c>
      <c r="J781" s="58">
        <v>17.100000000000001</v>
      </c>
      <c r="K781" s="58"/>
      <c r="L781" s="58"/>
      <c r="M781" s="58">
        <v>50713676</v>
      </c>
    </row>
    <row r="782" spans="2:13" x14ac:dyDescent="0.3">
      <c r="B782" s="58"/>
      <c r="C782" s="58"/>
      <c r="D782" s="58"/>
      <c r="E782" s="58"/>
      <c r="F782" s="58"/>
      <c r="G782" s="58"/>
      <c r="H782" s="58"/>
      <c r="I782" s="2" t="s">
        <v>61</v>
      </c>
      <c r="J782" s="58"/>
      <c r="K782" s="58"/>
      <c r="L782" s="58"/>
      <c r="M782" s="58"/>
    </row>
    <row r="783" spans="2:13" x14ac:dyDescent="0.3">
      <c r="B783" s="58" t="s">
        <v>83</v>
      </c>
      <c r="C783" s="58" t="s">
        <v>390</v>
      </c>
      <c r="D783" s="58">
        <v>5000178113033</v>
      </c>
      <c r="E783" s="58">
        <v>3</v>
      </c>
      <c r="F783" s="58" t="s">
        <v>59</v>
      </c>
      <c r="G783" s="58">
        <v>7.0000000000000007E-2</v>
      </c>
      <c r="H783" s="58">
        <v>0.22</v>
      </c>
      <c r="I783" s="2">
        <v>1.85</v>
      </c>
      <c r="J783" s="58">
        <v>5.55</v>
      </c>
      <c r="K783" s="58"/>
      <c r="L783" s="58"/>
      <c r="M783" s="58">
        <v>86089898</v>
      </c>
    </row>
    <row r="784" spans="2:13" x14ac:dyDescent="0.3">
      <c r="B784" s="58"/>
      <c r="C784" s="58"/>
      <c r="D784" s="58"/>
      <c r="E784" s="58"/>
      <c r="F784" s="58"/>
      <c r="G784" s="58"/>
      <c r="H784" s="58"/>
      <c r="I784" s="2" t="s">
        <v>61</v>
      </c>
      <c r="J784" s="58"/>
      <c r="K784" s="58"/>
      <c r="L784" s="58"/>
      <c r="M784" s="58"/>
    </row>
    <row r="785" spans="1:13" x14ac:dyDescent="0.3">
      <c r="B785" s="58" t="s">
        <v>124</v>
      </c>
      <c r="C785" s="58" t="s">
        <v>125</v>
      </c>
      <c r="D785" s="58">
        <v>5060156990476</v>
      </c>
      <c r="E785" s="58">
        <v>15</v>
      </c>
      <c r="F785" s="58" t="s">
        <v>59</v>
      </c>
      <c r="G785" s="58">
        <v>0.42</v>
      </c>
      <c r="H785" s="58">
        <v>6.23</v>
      </c>
      <c r="I785" s="2">
        <v>2.9</v>
      </c>
      <c r="J785" s="58">
        <v>43.5</v>
      </c>
      <c r="K785" s="58"/>
      <c r="L785" s="58"/>
      <c r="M785" s="58">
        <v>87586285</v>
      </c>
    </row>
    <row r="786" spans="1:13" x14ac:dyDescent="0.3">
      <c r="B786" s="58"/>
      <c r="C786" s="58"/>
      <c r="D786" s="58"/>
      <c r="E786" s="58"/>
      <c r="F786" s="58"/>
      <c r="G786" s="58"/>
      <c r="H786" s="58"/>
      <c r="I786" s="2" t="s">
        <v>61</v>
      </c>
      <c r="J786" s="58"/>
      <c r="K786" s="58"/>
      <c r="L786" s="58"/>
      <c r="M786" s="58"/>
    </row>
    <row r="787" spans="1:13" x14ac:dyDescent="0.3">
      <c r="A787" s="3">
        <v>45432</v>
      </c>
      <c r="B787" s="58" t="s">
        <v>57</v>
      </c>
      <c r="C787" s="58" t="s">
        <v>460</v>
      </c>
      <c r="D787" s="58">
        <v>10061503</v>
      </c>
      <c r="E787" s="58">
        <v>2</v>
      </c>
      <c r="F787" s="58" t="s">
        <v>59</v>
      </c>
      <c r="G787" s="58">
        <v>0.59</v>
      </c>
      <c r="H787" s="58">
        <v>1.18</v>
      </c>
      <c r="I787" s="2">
        <v>1.1000000000000001</v>
      </c>
      <c r="J787" s="58">
        <v>2.2000000000000002</v>
      </c>
      <c r="K787" s="58"/>
      <c r="L787" s="58"/>
      <c r="M787" s="58">
        <v>51513646</v>
      </c>
    </row>
    <row r="788" spans="1:13" x14ac:dyDescent="0.3">
      <c r="B788" s="58"/>
      <c r="C788" s="58"/>
      <c r="D788" s="58"/>
      <c r="E788" s="58"/>
      <c r="F788" s="58"/>
      <c r="G788" s="58"/>
      <c r="H788" s="58"/>
      <c r="I788" s="2" t="s">
        <v>61</v>
      </c>
      <c r="J788" s="58"/>
      <c r="K788" s="58"/>
      <c r="L788" s="58"/>
      <c r="M788" s="58"/>
    </row>
    <row r="789" spans="1:13" x14ac:dyDescent="0.3">
      <c r="B789" s="58" t="s">
        <v>57</v>
      </c>
      <c r="C789" s="58" t="s">
        <v>342</v>
      </c>
      <c r="D789" s="58">
        <v>3340080</v>
      </c>
      <c r="E789" s="58">
        <v>2</v>
      </c>
      <c r="F789" s="58" t="s">
        <v>59</v>
      </c>
      <c r="G789" s="58">
        <v>0.27</v>
      </c>
      <c r="H789" s="58">
        <v>0.54</v>
      </c>
      <c r="I789" s="2">
        <v>2.35</v>
      </c>
      <c r="J789" s="58">
        <v>4.7</v>
      </c>
      <c r="K789" s="58"/>
      <c r="L789" s="58"/>
      <c r="M789" s="58">
        <v>86330808</v>
      </c>
    </row>
    <row r="790" spans="1:13" x14ac:dyDescent="0.3">
      <c r="B790" s="58"/>
      <c r="C790" s="58"/>
      <c r="D790" s="58"/>
      <c r="E790" s="58"/>
      <c r="F790" s="58"/>
      <c r="G790" s="58"/>
      <c r="H790" s="58"/>
      <c r="I790" s="2" t="s">
        <v>61</v>
      </c>
      <c r="J790" s="58"/>
      <c r="K790" s="58"/>
      <c r="L790" s="58"/>
      <c r="M790" s="58"/>
    </row>
    <row r="791" spans="1:13" x14ac:dyDescent="0.3">
      <c r="B791" s="58" t="s">
        <v>57</v>
      </c>
      <c r="C791" s="58" t="s">
        <v>326</v>
      </c>
      <c r="D791" s="58">
        <v>3268650</v>
      </c>
      <c r="E791" s="58">
        <v>3</v>
      </c>
      <c r="F791" s="58" t="s">
        <v>59</v>
      </c>
      <c r="G791" s="58">
        <v>0.02</v>
      </c>
      <c r="H791" s="58">
        <v>0.06</v>
      </c>
      <c r="I791" s="2">
        <v>0.75</v>
      </c>
      <c r="J791" s="58">
        <v>2.5499999999999998</v>
      </c>
      <c r="K791" s="58"/>
      <c r="L791" s="58"/>
      <c r="M791" s="58">
        <v>81203680</v>
      </c>
    </row>
    <row r="792" spans="1:13" x14ac:dyDescent="0.3">
      <c r="B792" s="58"/>
      <c r="C792" s="58"/>
      <c r="D792" s="58"/>
      <c r="E792" s="58"/>
      <c r="F792" s="58"/>
      <c r="G792" s="58"/>
      <c r="H792" s="58"/>
      <c r="I792" s="2" t="s">
        <v>61</v>
      </c>
      <c r="J792" s="58"/>
      <c r="K792" s="58"/>
      <c r="L792" s="58"/>
      <c r="M792" s="58"/>
    </row>
    <row r="793" spans="1:13" x14ac:dyDescent="0.3">
      <c r="B793" s="58" t="s">
        <v>57</v>
      </c>
      <c r="C793" s="58" t="s">
        <v>382</v>
      </c>
      <c r="D793" s="58">
        <v>10069660</v>
      </c>
      <c r="E793" s="58">
        <v>2</v>
      </c>
      <c r="F793" s="58" t="s">
        <v>59</v>
      </c>
      <c r="G793" s="58">
        <v>0.28000000000000003</v>
      </c>
      <c r="H793" s="58">
        <v>0.56000000000000005</v>
      </c>
      <c r="I793" s="2">
        <v>0.95</v>
      </c>
      <c r="J793" s="58">
        <v>1.9</v>
      </c>
      <c r="K793" s="58"/>
      <c r="L793" s="58"/>
      <c r="M793" s="58">
        <v>59767315</v>
      </c>
    </row>
    <row r="794" spans="1:13" x14ac:dyDescent="0.3">
      <c r="B794" s="58"/>
      <c r="C794" s="58"/>
      <c r="D794" s="58"/>
      <c r="E794" s="58"/>
      <c r="F794" s="58"/>
      <c r="G794" s="58"/>
      <c r="H794" s="58"/>
      <c r="I794" s="2" t="s">
        <v>61</v>
      </c>
      <c r="J794" s="58"/>
      <c r="K794" s="58"/>
      <c r="L794" s="58"/>
      <c r="M794" s="58"/>
    </row>
    <row r="795" spans="1:13" x14ac:dyDescent="0.3">
      <c r="B795" s="58" t="s">
        <v>57</v>
      </c>
      <c r="C795" s="58" t="s">
        <v>301</v>
      </c>
      <c r="D795" s="58">
        <v>10008232</v>
      </c>
      <c r="E795" s="58">
        <v>8</v>
      </c>
      <c r="F795" s="58" t="s">
        <v>59</v>
      </c>
      <c r="G795" s="58">
        <v>0.22</v>
      </c>
      <c r="H795" s="58">
        <v>1.76</v>
      </c>
      <c r="I795" s="2">
        <v>1.4</v>
      </c>
      <c r="J795" s="58">
        <v>11.2</v>
      </c>
      <c r="K795" s="58"/>
      <c r="L795" s="58"/>
      <c r="M795" s="58">
        <v>66869616</v>
      </c>
    </row>
    <row r="796" spans="1:13" x14ac:dyDescent="0.3">
      <c r="B796" s="58"/>
      <c r="C796" s="58"/>
      <c r="D796" s="58"/>
      <c r="E796" s="58"/>
      <c r="F796" s="58"/>
      <c r="G796" s="58"/>
      <c r="H796" s="58"/>
      <c r="I796" s="2" t="s">
        <v>61</v>
      </c>
      <c r="J796" s="58"/>
      <c r="K796" s="58"/>
      <c r="L796" s="58"/>
      <c r="M796" s="58"/>
    </row>
    <row r="797" spans="1:13" x14ac:dyDescent="0.3">
      <c r="B797" s="58" t="s">
        <v>57</v>
      </c>
      <c r="C797" s="58" t="s">
        <v>360</v>
      </c>
      <c r="D797" s="58">
        <v>3403938</v>
      </c>
      <c r="E797" s="58">
        <v>2</v>
      </c>
      <c r="F797" s="58" t="s">
        <v>59</v>
      </c>
      <c r="G797" s="58">
        <v>0.1</v>
      </c>
      <c r="H797" s="58">
        <v>0.2</v>
      </c>
      <c r="I797" s="2">
        <v>0.9</v>
      </c>
      <c r="J797" s="58">
        <v>1.8</v>
      </c>
      <c r="K797" s="58"/>
      <c r="L797" s="58"/>
      <c r="M797" s="58">
        <v>89950634</v>
      </c>
    </row>
    <row r="798" spans="1:13" x14ac:dyDescent="0.3">
      <c r="B798" s="58"/>
      <c r="C798" s="58"/>
      <c r="D798" s="58"/>
      <c r="E798" s="58"/>
      <c r="F798" s="58"/>
      <c r="G798" s="58"/>
      <c r="H798" s="58"/>
      <c r="I798" s="2" t="s">
        <v>61</v>
      </c>
      <c r="J798" s="58"/>
      <c r="K798" s="58"/>
      <c r="L798" s="58"/>
      <c r="M798" s="58"/>
    </row>
    <row r="799" spans="1:13" x14ac:dyDescent="0.3">
      <c r="B799" s="58" t="s">
        <v>57</v>
      </c>
      <c r="C799" s="58" t="s">
        <v>149</v>
      </c>
      <c r="D799" s="58">
        <v>5060735732879</v>
      </c>
      <c r="E799" s="58">
        <v>1</v>
      </c>
      <c r="F799" s="58" t="s">
        <v>59</v>
      </c>
      <c r="G799" s="58">
        <v>0.09</v>
      </c>
      <c r="H799" s="58">
        <v>0.09</v>
      </c>
      <c r="I799" s="2">
        <v>1.45</v>
      </c>
      <c r="J799" s="58">
        <v>1.45</v>
      </c>
      <c r="K799" s="58"/>
      <c r="L799" s="58"/>
      <c r="M799" s="58">
        <v>92128245</v>
      </c>
    </row>
    <row r="800" spans="1:13" x14ac:dyDescent="0.3">
      <c r="B800" s="58"/>
      <c r="C800" s="58"/>
      <c r="D800" s="58"/>
      <c r="E800" s="58"/>
      <c r="F800" s="58"/>
      <c r="G800" s="58"/>
      <c r="H800" s="58"/>
      <c r="I800" s="2" t="s">
        <v>61</v>
      </c>
      <c r="J800" s="58"/>
      <c r="K800" s="58"/>
      <c r="L800" s="58"/>
      <c r="M800" s="58"/>
    </row>
    <row r="801" spans="2:13" x14ac:dyDescent="0.3">
      <c r="B801" s="58" t="s">
        <v>57</v>
      </c>
      <c r="C801" s="58" t="s">
        <v>432</v>
      </c>
      <c r="D801" s="58">
        <v>3249499</v>
      </c>
      <c r="E801" s="58">
        <v>1</v>
      </c>
      <c r="F801" s="58" t="s">
        <v>59</v>
      </c>
      <c r="G801" s="58">
        <v>0.87</v>
      </c>
      <c r="H801" s="58">
        <v>0.87</v>
      </c>
      <c r="I801" s="2">
        <v>1.95</v>
      </c>
      <c r="J801" s="58">
        <v>1.95</v>
      </c>
      <c r="K801" s="58"/>
      <c r="L801" s="58"/>
      <c r="M801" s="58">
        <v>77090707</v>
      </c>
    </row>
    <row r="802" spans="2:13" x14ac:dyDescent="0.3">
      <c r="B802" s="58"/>
      <c r="C802" s="58"/>
      <c r="D802" s="58"/>
      <c r="E802" s="58"/>
      <c r="F802" s="58"/>
      <c r="G802" s="58"/>
      <c r="H802" s="58"/>
      <c r="I802" s="2" t="s">
        <v>61</v>
      </c>
      <c r="J802" s="58"/>
      <c r="K802" s="58"/>
      <c r="L802" s="58"/>
      <c r="M802" s="58"/>
    </row>
    <row r="803" spans="2:13" x14ac:dyDescent="0.3">
      <c r="B803" s="58" t="s">
        <v>57</v>
      </c>
      <c r="C803" s="58" t="s">
        <v>97</v>
      </c>
      <c r="D803" s="58">
        <v>3471319</v>
      </c>
      <c r="E803" s="58">
        <v>1</v>
      </c>
      <c r="F803" s="58" t="s">
        <v>59</v>
      </c>
      <c r="G803" s="58">
        <v>0.32</v>
      </c>
      <c r="H803" s="58">
        <v>0.32</v>
      </c>
      <c r="I803" s="2">
        <v>1.6</v>
      </c>
      <c r="J803" s="58">
        <v>1.5</v>
      </c>
      <c r="K803" s="58"/>
      <c r="L803" s="58"/>
      <c r="M803" s="58">
        <v>91826428</v>
      </c>
    </row>
    <row r="804" spans="2:13" x14ac:dyDescent="0.3">
      <c r="B804" s="58"/>
      <c r="C804" s="58"/>
      <c r="D804" s="58"/>
      <c r="E804" s="58"/>
      <c r="F804" s="58"/>
      <c r="G804" s="58"/>
      <c r="H804" s="58"/>
      <c r="I804" s="2" t="s">
        <v>61</v>
      </c>
      <c r="J804" s="58"/>
      <c r="K804" s="58"/>
      <c r="L804" s="58"/>
      <c r="M804" s="58"/>
    </row>
    <row r="805" spans="2:13" x14ac:dyDescent="0.3">
      <c r="B805" s="58" t="s">
        <v>57</v>
      </c>
      <c r="C805" s="58" t="s">
        <v>304</v>
      </c>
      <c r="D805" s="58">
        <v>3420997</v>
      </c>
      <c r="E805" s="58">
        <v>2</v>
      </c>
      <c r="F805" s="58" t="s">
        <v>59</v>
      </c>
      <c r="G805" s="58">
        <v>0.09</v>
      </c>
      <c r="H805" s="58">
        <v>0.19</v>
      </c>
      <c r="I805" s="2">
        <v>2.75</v>
      </c>
      <c r="J805" s="58">
        <v>5.5</v>
      </c>
      <c r="K805" s="58"/>
      <c r="L805" s="58"/>
      <c r="M805" s="58">
        <v>90505165</v>
      </c>
    </row>
    <row r="806" spans="2:13" x14ac:dyDescent="0.3">
      <c r="B806" s="58"/>
      <c r="C806" s="58"/>
      <c r="D806" s="58"/>
      <c r="E806" s="58"/>
      <c r="F806" s="58"/>
      <c r="G806" s="58"/>
      <c r="H806" s="58"/>
      <c r="I806" s="2" t="s">
        <v>61</v>
      </c>
      <c r="J806" s="58"/>
      <c r="K806" s="58"/>
      <c r="L806" s="58"/>
      <c r="M806" s="58"/>
    </row>
    <row r="807" spans="2:13" x14ac:dyDescent="0.3">
      <c r="B807" s="58" t="s">
        <v>57</v>
      </c>
      <c r="C807" s="58" t="s">
        <v>320</v>
      </c>
      <c r="D807" s="58">
        <v>3274767</v>
      </c>
      <c r="E807" s="58">
        <v>1</v>
      </c>
      <c r="F807" s="58" t="s">
        <v>59</v>
      </c>
      <c r="G807" s="58">
        <v>0.56000000000000005</v>
      </c>
      <c r="H807" s="58">
        <v>0.56000000000000005</v>
      </c>
      <c r="I807" s="2">
        <v>2</v>
      </c>
      <c r="J807" s="58">
        <v>2</v>
      </c>
      <c r="K807" s="58"/>
      <c r="L807" s="58"/>
      <c r="M807" s="58">
        <v>82873097</v>
      </c>
    </row>
    <row r="808" spans="2:13" x14ac:dyDescent="0.3">
      <c r="B808" s="58"/>
      <c r="C808" s="58"/>
      <c r="D808" s="58"/>
      <c r="E808" s="58"/>
      <c r="F808" s="58"/>
      <c r="G808" s="58"/>
      <c r="H808" s="58"/>
      <c r="I808" s="2" t="s">
        <v>61</v>
      </c>
      <c r="J808" s="58"/>
      <c r="K808" s="58"/>
      <c r="L808" s="58"/>
      <c r="M808" s="58"/>
    </row>
    <row r="809" spans="2:13" x14ac:dyDescent="0.3">
      <c r="B809" s="58" t="s">
        <v>57</v>
      </c>
      <c r="C809" s="58" t="s">
        <v>411</v>
      </c>
      <c r="D809" s="58">
        <v>3049488</v>
      </c>
      <c r="E809" s="58">
        <v>4</v>
      </c>
      <c r="F809" s="58" t="s">
        <v>59</v>
      </c>
      <c r="G809" s="58">
        <v>0.23</v>
      </c>
      <c r="H809" s="58">
        <v>0.91</v>
      </c>
      <c r="I809" s="2">
        <v>0.27</v>
      </c>
      <c r="J809" s="58">
        <v>1.08</v>
      </c>
      <c r="K809" s="58"/>
      <c r="L809" s="58"/>
      <c r="M809" s="58">
        <v>54739758</v>
      </c>
    </row>
    <row r="810" spans="2:13" x14ac:dyDescent="0.3">
      <c r="B810" s="58"/>
      <c r="C810" s="58"/>
      <c r="D810" s="58"/>
      <c r="E810" s="58"/>
      <c r="F810" s="58"/>
      <c r="G810" s="58"/>
      <c r="H810" s="58"/>
      <c r="I810" s="2" t="s">
        <v>61</v>
      </c>
      <c r="J810" s="58"/>
      <c r="K810" s="58"/>
      <c r="L810" s="58"/>
      <c r="M810" s="58"/>
    </row>
    <row r="811" spans="2:13" x14ac:dyDescent="0.3">
      <c r="B811" s="58" t="s">
        <v>57</v>
      </c>
      <c r="C811" s="58" t="s">
        <v>435</v>
      </c>
      <c r="D811" s="58">
        <v>10064382</v>
      </c>
      <c r="E811" s="58">
        <v>1</v>
      </c>
      <c r="F811" s="58" t="s">
        <v>59</v>
      </c>
      <c r="G811" s="58">
        <v>0.54</v>
      </c>
      <c r="H811" s="58">
        <v>0.54</v>
      </c>
      <c r="I811" s="2">
        <v>2.1</v>
      </c>
      <c r="J811" s="58">
        <v>2.1</v>
      </c>
      <c r="K811" s="58"/>
      <c r="L811" s="58"/>
      <c r="M811" s="58">
        <v>56255350</v>
      </c>
    </row>
    <row r="812" spans="2:13" x14ac:dyDescent="0.3">
      <c r="B812" s="58"/>
      <c r="C812" s="58"/>
      <c r="D812" s="58"/>
      <c r="E812" s="58"/>
      <c r="F812" s="58"/>
      <c r="G812" s="58"/>
      <c r="H812" s="58"/>
      <c r="I812" s="2" t="s">
        <v>61</v>
      </c>
      <c r="J812" s="58"/>
      <c r="K812" s="58"/>
      <c r="L812" s="58"/>
      <c r="M812" s="58"/>
    </row>
    <row r="813" spans="2:13" x14ac:dyDescent="0.3">
      <c r="B813" s="58" t="s">
        <v>83</v>
      </c>
      <c r="C813" s="58" t="s">
        <v>370</v>
      </c>
      <c r="D813" s="58">
        <v>10089156</v>
      </c>
      <c r="E813" s="58">
        <v>2</v>
      </c>
      <c r="F813" s="58" t="s">
        <v>59</v>
      </c>
      <c r="G813" s="58">
        <v>0.33</v>
      </c>
      <c r="H813" s="58">
        <v>0.66</v>
      </c>
      <c r="I813" s="2">
        <v>2.85</v>
      </c>
      <c r="J813" s="58">
        <v>5.7</v>
      </c>
      <c r="K813" s="58"/>
      <c r="L813" s="58"/>
      <c r="M813" s="58">
        <v>56533257</v>
      </c>
    </row>
    <row r="814" spans="2:13" x14ac:dyDescent="0.3">
      <c r="B814" s="58"/>
      <c r="C814" s="58"/>
      <c r="D814" s="58"/>
      <c r="E814" s="58"/>
      <c r="F814" s="58"/>
      <c r="G814" s="58"/>
      <c r="H814" s="58"/>
      <c r="I814" s="2" t="s">
        <v>61</v>
      </c>
      <c r="J814" s="58"/>
      <c r="K814" s="58"/>
      <c r="L814" s="58"/>
      <c r="M814" s="58"/>
    </row>
    <row r="815" spans="2:13" x14ac:dyDescent="0.3">
      <c r="B815" s="58" t="s">
        <v>83</v>
      </c>
      <c r="C815" s="58" t="s">
        <v>273</v>
      </c>
      <c r="D815" s="58">
        <v>4025500277031</v>
      </c>
      <c r="E815" s="58">
        <v>4</v>
      </c>
      <c r="F815" s="58" t="s">
        <v>59</v>
      </c>
      <c r="G815" s="58">
        <v>0.13</v>
      </c>
      <c r="H815" s="58">
        <v>0.53</v>
      </c>
      <c r="I815" s="2">
        <v>0.95</v>
      </c>
      <c r="J815" s="58">
        <v>3.8</v>
      </c>
      <c r="K815" s="58"/>
      <c r="L815" s="58"/>
      <c r="M815" s="58">
        <v>90613774</v>
      </c>
    </row>
    <row r="816" spans="2:13" x14ac:dyDescent="0.3">
      <c r="B816" s="58"/>
      <c r="C816" s="58"/>
      <c r="D816" s="58"/>
      <c r="E816" s="58"/>
      <c r="F816" s="58"/>
      <c r="G816" s="58"/>
      <c r="H816" s="58"/>
      <c r="I816" s="2" t="s">
        <v>61</v>
      </c>
      <c r="J816" s="58"/>
      <c r="K816" s="58"/>
      <c r="L816" s="58"/>
      <c r="M816" s="58"/>
    </row>
    <row r="817" spans="2:13" x14ac:dyDescent="0.3">
      <c r="B817" s="58" t="s">
        <v>83</v>
      </c>
      <c r="C817" s="58" t="s">
        <v>214</v>
      </c>
      <c r="D817" s="58">
        <v>5059697761478</v>
      </c>
      <c r="E817" s="58">
        <v>1</v>
      </c>
      <c r="F817" s="58" t="s">
        <v>59</v>
      </c>
      <c r="G817" s="58">
        <v>0.31</v>
      </c>
      <c r="H817" s="58">
        <v>0.31</v>
      </c>
      <c r="I817" s="2">
        <v>3</v>
      </c>
      <c r="J817" s="58">
        <v>3</v>
      </c>
      <c r="K817" s="58"/>
      <c r="L817" s="58"/>
      <c r="M817" s="58">
        <v>92380837</v>
      </c>
    </row>
    <row r="818" spans="2:13" x14ac:dyDescent="0.3">
      <c r="B818" s="58"/>
      <c r="C818" s="58"/>
      <c r="D818" s="58"/>
      <c r="E818" s="58"/>
      <c r="F818" s="58"/>
      <c r="G818" s="58"/>
      <c r="H818" s="58"/>
      <c r="I818" s="2" t="s">
        <v>61</v>
      </c>
      <c r="J818" s="58"/>
      <c r="K818" s="58"/>
      <c r="L818" s="58"/>
      <c r="M818" s="58"/>
    </row>
    <row r="819" spans="2:13" x14ac:dyDescent="0.3">
      <c r="B819" s="58" t="s">
        <v>83</v>
      </c>
      <c r="C819" s="58" t="s">
        <v>473</v>
      </c>
      <c r="D819" s="58">
        <v>5054775579587</v>
      </c>
      <c r="E819" s="58">
        <v>1</v>
      </c>
      <c r="F819" s="58" t="s">
        <v>59</v>
      </c>
      <c r="G819" s="58">
        <v>0.33</v>
      </c>
      <c r="H819" s="58">
        <v>0.33</v>
      </c>
      <c r="I819" s="2">
        <v>3.15</v>
      </c>
      <c r="J819" s="58">
        <v>3.15</v>
      </c>
      <c r="K819" s="58"/>
      <c r="L819" s="58"/>
      <c r="M819" s="58">
        <v>80778829</v>
      </c>
    </row>
    <row r="820" spans="2:13" x14ac:dyDescent="0.3">
      <c r="B820" s="58"/>
      <c r="C820" s="58"/>
      <c r="D820" s="58"/>
      <c r="E820" s="58"/>
      <c r="F820" s="58"/>
      <c r="G820" s="58"/>
      <c r="H820" s="58"/>
      <c r="I820" s="2" t="s">
        <v>61</v>
      </c>
      <c r="J820" s="58"/>
      <c r="K820" s="58"/>
      <c r="L820" s="58"/>
      <c r="M820" s="58"/>
    </row>
    <row r="821" spans="2:13" x14ac:dyDescent="0.3">
      <c r="B821" s="58" t="s">
        <v>83</v>
      </c>
      <c r="C821" s="58" t="s">
        <v>96</v>
      </c>
      <c r="D821" s="58">
        <v>5036589203896</v>
      </c>
      <c r="E821" s="58">
        <v>2</v>
      </c>
      <c r="F821" s="58" t="s">
        <v>59</v>
      </c>
      <c r="G821" s="58">
        <v>0.44</v>
      </c>
      <c r="H821" s="58">
        <v>0.87</v>
      </c>
      <c r="I821" s="2">
        <v>2.5</v>
      </c>
      <c r="J821" s="58">
        <v>5.8</v>
      </c>
      <c r="K821" s="58"/>
      <c r="L821" s="58"/>
      <c r="M821" s="58">
        <v>66165631</v>
      </c>
    </row>
    <row r="822" spans="2:13" x14ac:dyDescent="0.3">
      <c r="B822" s="58"/>
      <c r="C822" s="58"/>
      <c r="D822" s="58"/>
      <c r="E822" s="58"/>
      <c r="F822" s="58"/>
      <c r="G822" s="58"/>
      <c r="H822" s="58"/>
      <c r="I822" s="2" t="s">
        <v>61</v>
      </c>
      <c r="J822" s="58"/>
      <c r="K822" s="58"/>
      <c r="L822" s="58"/>
      <c r="M822" s="58"/>
    </row>
    <row r="823" spans="2:13" x14ac:dyDescent="0.3">
      <c r="B823" s="58" t="s">
        <v>83</v>
      </c>
      <c r="C823" s="58" t="s">
        <v>93</v>
      </c>
      <c r="D823" s="58">
        <v>5059697704420</v>
      </c>
      <c r="E823" s="58">
        <v>5</v>
      </c>
      <c r="F823" s="58" t="s">
        <v>59</v>
      </c>
      <c r="G823" s="58">
        <v>0.32</v>
      </c>
      <c r="H823" s="58">
        <v>1.59</v>
      </c>
      <c r="I823" s="2">
        <v>3.35</v>
      </c>
      <c r="J823" s="58">
        <v>16.75</v>
      </c>
      <c r="K823" s="58"/>
      <c r="L823" s="58"/>
      <c r="M823" s="58">
        <v>92435716</v>
      </c>
    </row>
    <row r="824" spans="2:13" x14ac:dyDescent="0.3">
      <c r="B824" s="58"/>
      <c r="C824" s="58"/>
      <c r="D824" s="58"/>
      <c r="E824" s="58"/>
      <c r="F824" s="58"/>
      <c r="G824" s="58"/>
      <c r="H824" s="58"/>
      <c r="I824" s="2" t="s">
        <v>61</v>
      </c>
      <c r="J824" s="58"/>
      <c r="K824" s="58"/>
      <c r="L824" s="58"/>
      <c r="M824" s="58"/>
    </row>
    <row r="825" spans="2:13" x14ac:dyDescent="0.3">
      <c r="B825" s="58" t="s">
        <v>83</v>
      </c>
      <c r="C825" s="58" t="s">
        <v>474</v>
      </c>
      <c r="D825" s="58">
        <v>3286647</v>
      </c>
      <c r="E825" s="58">
        <v>1</v>
      </c>
      <c r="F825" s="58" t="s">
        <v>59</v>
      </c>
      <c r="G825" s="58">
        <v>0.33</v>
      </c>
      <c r="H825" s="58">
        <v>0.33</v>
      </c>
      <c r="I825" s="2">
        <v>2.85</v>
      </c>
      <c r="J825" s="58">
        <v>2.85</v>
      </c>
      <c r="K825" s="58"/>
      <c r="L825" s="58"/>
      <c r="M825" s="58">
        <v>85533075</v>
      </c>
    </row>
    <row r="826" spans="2:13" x14ac:dyDescent="0.3">
      <c r="B826" s="58"/>
      <c r="C826" s="58"/>
      <c r="D826" s="58"/>
      <c r="E826" s="58"/>
      <c r="F826" s="58"/>
      <c r="G826" s="58"/>
      <c r="H826" s="58"/>
      <c r="I826" s="2" t="s">
        <v>61</v>
      </c>
      <c r="J826" s="58"/>
      <c r="K826" s="58"/>
      <c r="L826" s="58"/>
      <c r="M826" s="58"/>
    </row>
    <row r="827" spans="2:13" x14ac:dyDescent="0.3">
      <c r="B827" s="58" t="s">
        <v>83</v>
      </c>
      <c r="C827" s="58" t="s">
        <v>196</v>
      </c>
      <c r="D827" s="58">
        <v>5054269155655</v>
      </c>
      <c r="E827" s="58">
        <v>2</v>
      </c>
      <c r="F827" s="58" t="s">
        <v>59</v>
      </c>
      <c r="G827" s="58">
        <v>0.7</v>
      </c>
      <c r="H827" s="58">
        <v>1.4</v>
      </c>
      <c r="I827" s="2">
        <v>2.7</v>
      </c>
      <c r="J827" s="58">
        <v>5.4</v>
      </c>
      <c r="K827" s="58"/>
      <c r="L827" s="58"/>
      <c r="M827" s="58">
        <v>78939274</v>
      </c>
    </row>
    <row r="828" spans="2:13" x14ac:dyDescent="0.3">
      <c r="B828" s="58"/>
      <c r="C828" s="58"/>
      <c r="D828" s="58"/>
      <c r="E828" s="58"/>
      <c r="F828" s="58"/>
      <c r="G828" s="58"/>
      <c r="H828" s="58"/>
      <c r="I828" s="2" t="s">
        <v>61</v>
      </c>
      <c r="J828" s="58"/>
      <c r="K828" s="58"/>
      <c r="L828" s="58"/>
      <c r="M828" s="58"/>
    </row>
    <row r="829" spans="2:13" x14ac:dyDescent="0.3">
      <c r="B829" s="58" t="s">
        <v>83</v>
      </c>
      <c r="C829" s="58" t="s">
        <v>262</v>
      </c>
      <c r="D829" s="58">
        <v>5055945401707</v>
      </c>
      <c r="E829" s="58">
        <v>4</v>
      </c>
      <c r="F829" s="58" t="s">
        <v>59</v>
      </c>
      <c r="G829" s="58">
        <v>0.13</v>
      </c>
      <c r="H829" s="58">
        <v>0.52</v>
      </c>
      <c r="I829" s="2">
        <v>1.45</v>
      </c>
      <c r="J829" s="58">
        <v>5.8</v>
      </c>
      <c r="K829" s="58"/>
      <c r="L829" s="58"/>
      <c r="M829" s="58">
        <v>87225206</v>
      </c>
    </row>
    <row r="830" spans="2:13" x14ac:dyDescent="0.3">
      <c r="B830" s="58"/>
      <c r="C830" s="58"/>
      <c r="D830" s="58"/>
      <c r="E830" s="58"/>
      <c r="F830" s="58"/>
      <c r="G830" s="58"/>
      <c r="H830" s="58"/>
      <c r="I830" s="2" t="s">
        <v>61</v>
      </c>
      <c r="J830" s="58"/>
      <c r="K830" s="58"/>
      <c r="L830" s="58"/>
      <c r="M830" s="58"/>
    </row>
    <row r="831" spans="2:13" x14ac:dyDescent="0.3">
      <c r="B831" s="58" t="s">
        <v>83</v>
      </c>
      <c r="C831" s="58" t="s">
        <v>233</v>
      </c>
      <c r="D831" s="58">
        <v>3041741</v>
      </c>
      <c r="E831" s="58">
        <v>4</v>
      </c>
      <c r="F831" s="58" t="s">
        <v>59</v>
      </c>
      <c r="G831" s="58">
        <v>0.18</v>
      </c>
      <c r="H831" s="58">
        <v>0.73</v>
      </c>
      <c r="I831" s="2">
        <v>2.85</v>
      </c>
      <c r="J831" s="58">
        <v>11.4</v>
      </c>
      <c r="K831" s="58"/>
      <c r="L831" s="58"/>
      <c r="M831" s="58">
        <v>57815055</v>
      </c>
    </row>
    <row r="832" spans="2:13" x14ac:dyDescent="0.3">
      <c r="B832" s="58"/>
      <c r="C832" s="58"/>
      <c r="D832" s="58"/>
      <c r="E832" s="58"/>
      <c r="F832" s="58"/>
      <c r="G832" s="58"/>
      <c r="H832" s="58"/>
      <c r="I832" s="2" t="s">
        <v>61</v>
      </c>
      <c r="J832" s="58"/>
      <c r="K832" s="58"/>
      <c r="L832" s="58"/>
      <c r="M832" s="58"/>
    </row>
    <row r="833" spans="2:13" x14ac:dyDescent="0.3">
      <c r="B833" s="58" t="s">
        <v>83</v>
      </c>
      <c r="C833" s="58" t="s">
        <v>475</v>
      </c>
      <c r="D833" s="58">
        <v>3281062</v>
      </c>
      <c r="E833" s="58">
        <v>1</v>
      </c>
      <c r="F833" s="58" t="s">
        <v>59</v>
      </c>
      <c r="G833" s="58">
        <v>0.19</v>
      </c>
      <c r="H833" s="58">
        <v>0.19</v>
      </c>
      <c r="I833" s="2">
        <v>2.85</v>
      </c>
      <c r="J833" s="58">
        <v>2.85</v>
      </c>
      <c r="K833" s="58"/>
      <c r="L833" s="58"/>
      <c r="M833" s="58">
        <v>84810388</v>
      </c>
    </row>
    <row r="834" spans="2:13" x14ac:dyDescent="0.3">
      <c r="B834" s="58"/>
      <c r="C834" s="58"/>
      <c r="D834" s="58"/>
      <c r="E834" s="58"/>
      <c r="F834" s="58"/>
      <c r="G834" s="58"/>
      <c r="H834" s="58"/>
      <c r="I834" s="2" t="s">
        <v>61</v>
      </c>
      <c r="J834" s="58"/>
      <c r="K834" s="58"/>
      <c r="L834" s="58"/>
      <c r="M834" s="58"/>
    </row>
    <row r="835" spans="2:13" x14ac:dyDescent="0.3">
      <c r="B835" s="58" t="s">
        <v>83</v>
      </c>
      <c r="C835" s="58" t="s">
        <v>476</v>
      </c>
      <c r="D835" s="58">
        <v>3038536</v>
      </c>
      <c r="E835" s="58">
        <v>1</v>
      </c>
      <c r="F835" s="58" t="s">
        <v>59</v>
      </c>
      <c r="G835" s="58">
        <v>0.2</v>
      </c>
      <c r="H835" s="58">
        <v>0.2</v>
      </c>
      <c r="I835" s="2">
        <v>2.6</v>
      </c>
      <c r="J835" s="58">
        <v>2.6</v>
      </c>
      <c r="K835" s="58"/>
      <c r="L835" s="58"/>
      <c r="M835" s="58">
        <v>56698597</v>
      </c>
    </row>
    <row r="836" spans="2:13" x14ac:dyDescent="0.3">
      <c r="B836" s="58"/>
      <c r="C836" s="58"/>
      <c r="D836" s="58"/>
      <c r="E836" s="58"/>
      <c r="F836" s="58"/>
      <c r="G836" s="58"/>
      <c r="H836" s="58"/>
      <c r="I836" s="2" t="s">
        <v>61</v>
      </c>
      <c r="J836" s="58"/>
      <c r="K836" s="58"/>
      <c r="L836" s="58"/>
      <c r="M836" s="58"/>
    </row>
    <row r="837" spans="2:13" x14ac:dyDescent="0.3">
      <c r="B837" s="58" t="s">
        <v>83</v>
      </c>
      <c r="C837" s="58" t="s">
        <v>203</v>
      </c>
      <c r="D837" s="58">
        <v>5059697710438</v>
      </c>
      <c r="E837" s="58">
        <v>3</v>
      </c>
      <c r="F837" s="58" t="s">
        <v>59</v>
      </c>
      <c r="G837" s="58">
        <v>0.12</v>
      </c>
      <c r="H837" s="58">
        <v>0.36</v>
      </c>
      <c r="I837" s="2">
        <v>3.75</v>
      </c>
      <c r="J837" s="58">
        <v>11.25</v>
      </c>
      <c r="K837" s="58"/>
      <c r="L837" s="58"/>
      <c r="M837" s="58">
        <v>92745990</v>
      </c>
    </row>
    <row r="838" spans="2:13" x14ac:dyDescent="0.3">
      <c r="B838" s="58"/>
      <c r="C838" s="58"/>
      <c r="D838" s="58"/>
      <c r="E838" s="58"/>
      <c r="F838" s="58"/>
      <c r="G838" s="58"/>
      <c r="H838" s="58"/>
      <c r="I838" s="2" t="s">
        <v>61</v>
      </c>
      <c r="J838" s="58"/>
      <c r="K838" s="58"/>
      <c r="L838" s="58"/>
      <c r="M838" s="58"/>
    </row>
    <row r="839" spans="2:13" x14ac:dyDescent="0.3">
      <c r="B839" s="58" t="s">
        <v>83</v>
      </c>
      <c r="C839" s="58" t="s">
        <v>264</v>
      </c>
      <c r="D839" s="58">
        <v>50436705</v>
      </c>
      <c r="E839" s="58">
        <v>2</v>
      </c>
      <c r="F839" s="58" t="s">
        <v>59</v>
      </c>
      <c r="G839" s="58">
        <v>0.19</v>
      </c>
      <c r="H839" s="58">
        <v>0.38</v>
      </c>
      <c r="I839" s="2">
        <v>1.5</v>
      </c>
      <c r="J839" s="58">
        <v>3</v>
      </c>
      <c r="K839" s="58"/>
      <c r="L839" s="58"/>
      <c r="M839" s="58">
        <v>50349813</v>
      </c>
    </row>
    <row r="840" spans="2:13" x14ac:dyDescent="0.3">
      <c r="B840" s="58"/>
      <c r="C840" s="58"/>
      <c r="D840" s="58"/>
      <c r="E840" s="58"/>
      <c r="F840" s="58"/>
      <c r="G840" s="58"/>
      <c r="H840" s="58"/>
      <c r="I840" s="2" t="s">
        <v>61</v>
      </c>
      <c r="J840" s="58"/>
      <c r="K840" s="58"/>
      <c r="L840" s="58"/>
      <c r="M840" s="58"/>
    </row>
    <row r="841" spans="2:13" x14ac:dyDescent="0.3">
      <c r="B841" s="58" t="s">
        <v>68</v>
      </c>
      <c r="C841" s="58" t="s">
        <v>75</v>
      </c>
      <c r="D841" s="58">
        <v>3277621</v>
      </c>
      <c r="E841" s="58">
        <v>2</v>
      </c>
      <c r="F841" s="58" t="s">
        <v>59</v>
      </c>
      <c r="G841" s="58">
        <v>0.08</v>
      </c>
      <c r="H841" s="58">
        <v>0.15</v>
      </c>
      <c r="I841" s="2">
        <v>1.1000000000000001</v>
      </c>
      <c r="J841" s="58">
        <v>2.4</v>
      </c>
      <c r="K841" s="58"/>
      <c r="L841" s="58"/>
      <c r="M841" s="58">
        <v>83688234</v>
      </c>
    </row>
    <row r="842" spans="2:13" x14ac:dyDescent="0.3">
      <c r="B842" s="58"/>
      <c r="C842" s="58"/>
      <c r="D842" s="58"/>
      <c r="E842" s="58"/>
      <c r="F842" s="58"/>
      <c r="G842" s="58"/>
      <c r="H842" s="58"/>
      <c r="I842" s="2" t="s">
        <v>61</v>
      </c>
      <c r="J842" s="58"/>
      <c r="K842" s="58"/>
      <c r="L842" s="58"/>
      <c r="M842" s="58"/>
    </row>
    <row r="843" spans="2:13" x14ac:dyDescent="0.3">
      <c r="B843" s="58" t="s">
        <v>68</v>
      </c>
      <c r="C843" s="58" t="s">
        <v>79</v>
      </c>
      <c r="D843" s="58">
        <v>3269299</v>
      </c>
      <c r="E843" s="58">
        <v>1</v>
      </c>
      <c r="F843" s="58" t="s">
        <v>59</v>
      </c>
      <c r="G843" s="58">
        <v>0.09</v>
      </c>
      <c r="H843" s="58">
        <v>0.09</v>
      </c>
      <c r="I843" s="2">
        <v>1.1000000000000001</v>
      </c>
      <c r="J843" s="58">
        <v>1.1000000000000001</v>
      </c>
      <c r="K843" s="58"/>
      <c r="L843" s="58"/>
      <c r="M843" s="58">
        <v>81301517</v>
      </c>
    </row>
    <row r="844" spans="2:13" x14ac:dyDescent="0.3">
      <c r="B844" s="58"/>
      <c r="C844" s="58"/>
      <c r="D844" s="58"/>
      <c r="E844" s="58"/>
      <c r="F844" s="58"/>
      <c r="G844" s="58"/>
      <c r="H844" s="58"/>
      <c r="I844" s="2" t="s">
        <v>61</v>
      </c>
      <c r="J844" s="58"/>
      <c r="K844" s="58"/>
      <c r="L844" s="58"/>
      <c r="M844" s="58"/>
    </row>
    <row r="845" spans="2:13" x14ac:dyDescent="0.3">
      <c r="B845" s="58" t="s">
        <v>81</v>
      </c>
      <c r="C845" s="58" t="s">
        <v>477</v>
      </c>
      <c r="D845" s="58">
        <v>50126019</v>
      </c>
      <c r="E845" s="58">
        <v>2</v>
      </c>
      <c r="F845" s="58" t="s">
        <v>59</v>
      </c>
      <c r="G845" s="58">
        <v>0.13</v>
      </c>
      <c r="H845" s="58">
        <v>0.25</v>
      </c>
      <c r="I845" s="2">
        <v>0.75</v>
      </c>
      <c r="J845" s="58">
        <v>1.5</v>
      </c>
      <c r="K845" s="58"/>
      <c r="L845" s="58"/>
      <c r="M845" s="58">
        <v>61764212</v>
      </c>
    </row>
    <row r="846" spans="2:13" x14ac:dyDescent="0.3">
      <c r="B846" s="58"/>
      <c r="C846" s="58"/>
      <c r="D846" s="58"/>
      <c r="E846" s="58"/>
      <c r="F846" s="58"/>
      <c r="G846" s="58"/>
      <c r="H846" s="58"/>
      <c r="I846" s="2" t="s">
        <v>61</v>
      </c>
      <c r="J846" s="58"/>
      <c r="K846" s="58"/>
      <c r="L846" s="58"/>
      <c r="M846" s="58"/>
    </row>
    <row r="847" spans="2:13" x14ac:dyDescent="0.3">
      <c r="B847" s="58" t="s">
        <v>124</v>
      </c>
      <c r="C847" s="58" t="s">
        <v>125</v>
      </c>
      <c r="D847" s="58">
        <v>5060156990476</v>
      </c>
      <c r="E847" s="58">
        <v>3</v>
      </c>
      <c r="F847" s="58" t="s">
        <v>59</v>
      </c>
      <c r="G847" s="58">
        <v>0.42</v>
      </c>
      <c r="H847" s="58">
        <v>1.25</v>
      </c>
      <c r="I847" s="2">
        <v>2.9</v>
      </c>
      <c r="J847" s="58">
        <v>8.6999999999999993</v>
      </c>
      <c r="K847" s="58"/>
      <c r="L847" s="58"/>
      <c r="M847" s="58">
        <v>87586285</v>
      </c>
    </row>
    <row r="848" spans="2:13" x14ac:dyDescent="0.3">
      <c r="B848" s="58"/>
      <c r="C848" s="58"/>
      <c r="D848" s="58"/>
      <c r="E848" s="58"/>
      <c r="F848" s="58"/>
      <c r="G848" s="58"/>
      <c r="H848" s="58"/>
      <c r="I848" s="2" t="s">
        <v>61</v>
      </c>
      <c r="J848" s="58"/>
      <c r="K848" s="58"/>
      <c r="L848" s="58"/>
      <c r="M848" s="58"/>
    </row>
    <row r="849" spans="1:13" x14ac:dyDescent="0.3">
      <c r="A849" s="3">
        <v>45433</v>
      </c>
      <c r="B849" s="58" t="s">
        <v>83</v>
      </c>
      <c r="C849" s="58" t="s">
        <v>214</v>
      </c>
      <c r="D849" s="58">
        <v>5059697761478</v>
      </c>
      <c r="E849" s="58">
        <v>1</v>
      </c>
      <c r="F849" s="58" t="s">
        <v>59</v>
      </c>
      <c r="G849" s="58">
        <v>0.31</v>
      </c>
      <c r="H849" s="58">
        <v>0.31</v>
      </c>
      <c r="I849" s="2">
        <v>3</v>
      </c>
      <c r="J849" s="58">
        <v>3</v>
      </c>
      <c r="K849" s="58"/>
      <c r="L849" s="58"/>
      <c r="M849" s="58">
        <v>92380837</v>
      </c>
    </row>
    <row r="850" spans="1:13" x14ac:dyDescent="0.3">
      <c r="B850" s="58"/>
      <c r="C850" s="58"/>
      <c r="D850" s="58"/>
      <c r="E850" s="58"/>
      <c r="F850" s="58"/>
      <c r="G850" s="58"/>
      <c r="H850" s="58"/>
      <c r="I850" s="2" t="s">
        <v>61</v>
      </c>
      <c r="J850" s="58"/>
      <c r="K850" s="58"/>
      <c r="L850" s="58"/>
      <c r="M850" s="58"/>
    </row>
    <row r="851" spans="1:13" x14ac:dyDescent="0.3">
      <c r="B851" s="58" t="s">
        <v>83</v>
      </c>
      <c r="C851" s="58" t="s">
        <v>157</v>
      </c>
      <c r="D851" s="58">
        <v>5059697691089</v>
      </c>
      <c r="E851" s="58">
        <v>3</v>
      </c>
      <c r="F851" s="58" t="s">
        <v>59</v>
      </c>
      <c r="G851" s="58">
        <v>0.25</v>
      </c>
      <c r="H851" s="58">
        <v>0.74</v>
      </c>
      <c r="I851" s="2">
        <v>4</v>
      </c>
      <c r="J851" s="58">
        <v>12</v>
      </c>
      <c r="K851" s="58"/>
      <c r="L851" s="58"/>
      <c r="M851" s="58">
        <v>91637630</v>
      </c>
    </row>
    <row r="852" spans="1:13" x14ac:dyDescent="0.3">
      <c r="B852" s="58"/>
      <c r="C852" s="58"/>
      <c r="D852" s="58"/>
      <c r="E852" s="58"/>
      <c r="F852" s="58"/>
      <c r="G852" s="58"/>
      <c r="H852" s="58"/>
      <c r="I852" s="2" t="s">
        <v>61</v>
      </c>
      <c r="J852" s="58"/>
      <c r="K852" s="58"/>
      <c r="L852" s="58"/>
      <c r="M852" s="58"/>
    </row>
    <row r="853" spans="1:13" x14ac:dyDescent="0.3">
      <c r="B853" s="58" t="s">
        <v>83</v>
      </c>
      <c r="C853" s="58" t="s">
        <v>155</v>
      </c>
      <c r="D853" s="58">
        <v>5054269745610</v>
      </c>
      <c r="E853" s="58">
        <v>2</v>
      </c>
      <c r="F853" s="58" t="s">
        <v>59</v>
      </c>
      <c r="G853" s="58">
        <v>0.39</v>
      </c>
      <c r="H853" s="58">
        <v>0.78</v>
      </c>
      <c r="I853" s="2">
        <v>5.2</v>
      </c>
      <c r="J853" s="58">
        <v>10.4</v>
      </c>
      <c r="K853" s="58"/>
      <c r="L853" s="58"/>
      <c r="M853" s="58">
        <v>79660952</v>
      </c>
    </row>
    <row r="854" spans="1:13" x14ac:dyDescent="0.3">
      <c r="B854" s="58"/>
      <c r="C854" s="58"/>
      <c r="D854" s="58"/>
      <c r="E854" s="58"/>
      <c r="F854" s="58"/>
      <c r="G854" s="58"/>
      <c r="H854" s="58"/>
      <c r="I854" s="2" t="s">
        <v>61</v>
      </c>
      <c r="J854" s="58"/>
      <c r="K854" s="58"/>
      <c r="L854" s="58"/>
      <c r="M854" s="58"/>
    </row>
    <row r="855" spans="1:13" x14ac:dyDescent="0.3">
      <c r="B855" s="58" t="s">
        <v>83</v>
      </c>
      <c r="C855" s="58" t="s">
        <v>230</v>
      </c>
      <c r="D855" s="58">
        <v>3055519</v>
      </c>
      <c r="E855" s="58">
        <v>2</v>
      </c>
      <c r="F855" s="58" t="s">
        <v>59</v>
      </c>
      <c r="G855" s="58">
        <v>0.24</v>
      </c>
      <c r="H855" s="58">
        <v>0.48</v>
      </c>
      <c r="I855" s="2">
        <v>2.6</v>
      </c>
      <c r="J855" s="58">
        <v>5.2</v>
      </c>
      <c r="K855" s="58"/>
      <c r="L855" s="58"/>
      <c r="M855" s="58">
        <v>63527387</v>
      </c>
    </row>
    <row r="856" spans="1:13" x14ac:dyDescent="0.3">
      <c r="B856" s="58"/>
      <c r="C856" s="58"/>
      <c r="D856" s="58"/>
      <c r="E856" s="58"/>
      <c r="F856" s="58"/>
      <c r="G856" s="58"/>
      <c r="H856" s="58"/>
      <c r="I856" s="2" t="s">
        <v>61</v>
      </c>
      <c r="J856" s="58"/>
      <c r="K856" s="58"/>
      <c r="L856" s="58"/>
      <c r="M856" s="58"/>
    </row>
    <row r="857" spans="1:13" x14ac:dyDescent="0.3">
      <c r="B857" s="58" t="s">
        <v>83</v>
      </c>
      <c r="C857" s="58" t="s">
        <v>205</v>
      </c>
      <c r="D857" s="58">
        <v>5057753917999</v>
      </c>
      <c r="E857" s="58">
        <v>3</v>
      </c>
      <c r="F857" s="58" t="s">
        <v>59</v>
      </c>
      <c r="G857" s="58">
        <v>0.64</v>
      </c>
      <c r="H857" s="58">
        <v>1.93</v>
      </c>
      <c r="I857" s="2">
        <v>5.4</v>
      </c>
      <c r="J857" s="58">
        <v>16.2</v>
      </c>
      <c r="K857" s="58"/>
      <c r="L857" s="58"/>
      <c r="M857" s="58">
        <v>87892164</v>
      </c>
    </row>
    <row r="858" spans="1:13" x14ac:dyDescent="0.3">
      <c r="B858" s="58"/>
      <c r="C858" s="58"/>
      <c r="D858" s="58"/>
      <c r="E858" s="58"/>
      <c r="F858" s="58"/>
      <c r="G858" s="58"/>
      <c r="H858" s="58"/>
      <c r="I858" s="2" t="s">
        <v>61</v>
      </c>
      <c r="J858" s="58"/>
      <c r="K858" s="58"/>
      <c r="L858" s="58"/>
      <c r="M858" s="58"/>
    </row>
    <row r="859" spans="1:13" x14ac:dyDescent="0.3">
      <c r="B859" s="58" t="s">
        <v>83</v>
      </c>
      <c r="C859" s="58" t="s">
        <v>478</v>
      </c>
      <c r="D859" s="58">
        <v>3061541</v>
      </c>
      <c r="E859" s="58">
        <v>3</v>
      </c>
      <c r="F859" s="58" t="s">
        <v>59</v>
      </c>
      <c r="G859" s="58">
        <v>0.2</v>
      </c>
      <c r="H859" s="58">
        <v>0.6</v>
      </c>
      <c r="I859" s="2">
        <v>2.85</v>
      </c>
      <c r="J859" s="58">
        <v>8.5500000000000007</v>
      </c>
      <c r="K859" s="58"/>
      <c r="L859" s="58"/>
      <c r="M859" s="58">
        <v>66869576</v>
      </c>
    </row>
    <row r="860" spans="1:13" x14ac:dyDescent="0.3">
      <c r="B860" s="58"/>
      <c r="C860" s="58"/>
      <c r="D860" s="58"/>
      <c r="E860" s="58"/>
      <c r="F860" s="58"/>
      <c r="G860" s="58"/>
      <c r="H860" s="58"/>
      <c r="I860" s="2" t="s">
        <v>61</v>
      </c>
      <c r="J860" s="58"/>
      <c r="K860" s="58"/>
      <c r="L860" s="58"/>
      <c r="M860" s="58"/>
    </row>
    <row r="861" spans="1:13" x14ac:dyDescent="0.3">
      <c r="B861" s="58" t="s">
        <v>83</v>
      </c>
      <c r="C861" s="58" t="s">
        <v>479</v>
      </c>
      <c r="D861" s="58">
        <v>5057545809150</v>
      </c>
      <c r="E861" s="58">
        <v>1</v>
      </c>
      <c r="F861" s="58" t="s">
        <v>59</v>
      </c>
      <c r="G861" s="58">
        <v>0.24</v>
      </c>
      <c r="H861" s="58">
        <v>0.24</v>
      </c>
      <c r="I861" s="2">
        <v>5.2</v>
      </c>
      <c r="J861" s="58">
        <v>5.2</v>
      </c>
      <c r="K861" s="58"/>
      <c r="L861" s="58"/>
      <c r="M861" s="58">
        <v>84744161</v>
      </c>
    </row>
    <row r="862" spans="1:13" x14ac:dyDescent="0.3">
      <c r="B862" s="58"/>
      <c r="C862" s="58"/>
      <c r="D862" s="58"/>
      <c r="E862" s="58"/>
      <c r="F862" s="58"/>
      <c r="G862" s="58"/>
      <c r="H862" s="58"/>
      <c r="I862" s="2" t="s">
        <v>61</v>
      </c>
      <c r="J862" s="58"/>
      <c r="K862" s="58"/>
      <c r="L862" s="58"/>
      <c r="M862" s="58"/>
    </row>
    <row r="863" spans="1:13" x14ac:dyDescent="0.3">
      <c r="B863" s="58" t="s">
        <v>83</v>
      </c>
      <c r="C863" s="58" t="s">
        <v>480</v>
      </c>
      <c r="D863" s="58">
        <v>5059697769887</v>
      </c>
      <c r="E863" s="58">
        <v>2</v>
      </c>
      <c r="F863" s="58" t="s">
        <v>59</v>
      </c>
      <c r="G863" s="58">
        <v>0.26</v>
      </c>
      <c r="H863" s="58">
        <v>0.52</v>
      </c>
      <c r="I863" s="2">
        <v>1.99</v>
      </c>
      <c r="J863" s="58">
        <v>3.98</v>
      </c>
      <c r="K863" s="58"/>
      <c r="L863" s="58"/>
      <c r="M863" s="58">
        <v>92339335</v>
      </c>
    </row>
    <row r="864" spans="1:13" x14ac:dyDescent="0.3">
      <c r="B864" s="58"/>
      <c r="C864" s="58"/>
      <c r="D864" s="58"/>
      <c r="E864" s="58"/>
      <c r="F864" s="58"/>
      <c r="G864" s="58"/>
      <c r="H864" s="58"/>
      <c r="I864" s="2" t="s">
        <v>61</v>
      </c>
      <c r="J864" s="58"/>
      <c r="K864" s="58"/>
      <c r="L864" s="58"/>
      <c r="M864" s="58"/>
    </row>
    <row r="865" spans="2:13" x14ac:dyDescent="0.3">
      <c r="B865" s="58" t="s">
        <v>83</v>
      </c>
      <c r="C865" s="58" t="s">
        <v>233</v>
      </c>
      <c r="D865" s="58">
        <v>3041741</v>
      </c>
      <c r="E865" s="58">
        <v>2</v>
      </c>
      <c r="F865" s="58" t="s">
        <v>59</v>
      </c>
      <c r="G865" s="58">
        <v>0.18</v>
      </c>
      <c r="H865" s="58">
        <v>0.37</v>
      </c>
      <c r="I865" s="2">
        <v>2.85</v>
      </c>
      <c r="J865" s="58">
        <v>5.7</v>
      </c>
      <c r="K865" s="58"/>
      <c r="L865" s="58"/>
      <c r="M865" s="58">
        <v>57815055</v>
      </c>
    </row>
    <row r="866" spans="2:13" x14ac:dyDescent="0.3">
      <c r="B866" s="58"/>
      <c r="C866" s="58"/>
      <c r="D866" s="58"/>
      <c r="E866" s="58"/>
      <c r="F866" s="58"/>
      <c r="G866" s="58"/>
      <c r="H866" s="58"/>
      <c r="I866" s="2" t="s">
        <v>61</v>
      </c>
      <c r="J866" s="58"/>
      <c r="K866" s="58"/>
      <c r="L866" s="58"/>
      <c r="M866" s="58"/>
    </row>
    <row r="867" spans="2:13" x14ac:dyDescent="0.3">
      <c r="B867" s="58" t="s">
        <v>83</v>
      </c>
      <c r="C867" s="58" t="s">
        <v>135</v>
      </c>
      <c r="D867" s="58">
        <v>3297537</v>
      </c>
      <c r="E867" s="58">
        <v>2</v>
      </c>
      <c r="F867" s="58" t="s">
        <v>59</v>
      </c>
      <c r="G867" s="58">
        <v>0.2</v>
      </c>
      <c r="H867" s="58">
        <v>0.4</v>
      </c>
      <c r="I867" s="2">
        <v>2.85</v>
      </c>
      <c r="J867" s="58">
        <v>5.7</v>
      </c>
      <c r="K867" s="58"/>
      <c r="L867" s="58"/>
      <c r="M867" s="58">
        <v>87228497</v>
      </c>
    </row>
    <row r="868" spans="2:13" x14ac:dyDescent="0.3">
      <c r="B868" s="58"/>
      <c r="C868" s="58"/>
      <c r="D868" s="58"/>
      <c r="E868" s="58"/>
      <c r="F868" s="58"/>
      <c r="G868" s="58"/>
      <c r="H868" s="58"/>
      <c r="I868" s="2" t="s">
        <v>61</v>
      </c>
      <c r="J868" s="58"/>
      <c r="K868" s="58"/>
      <c r="L868" s="58"/>
      <c r="M868" s="58"/>
    </row>
    <row r="869" spans="2:13" x14ac:dyDescent="0.3">
      <c r="B869" s="58" t="s">
        <v>83</v>
      </c>
      <c r="C869" s="58" t="s">
        <v>481</v>
      </c>
      <c r="D869" s="58">
        <v>5054775703296</v>
      </c>
      <c r="E869" s="58">
        <v>4</v>
      </c>
      <c r="F869" s="58" t="s">
        <v>59</v>
      </c>
      <c r="G869" s="58">
        <v>0.22</v>
      </c>
      <c r="H869" s="58">
        <v>0.88</v>
      </c>
      <c r="I869" s="2">
        <v>1.45</v>
      </c>
      <c r="J869" s="58">
        <v>5.8</v>
      </c>
      <c r="K869" s="58"/>
      <c r="L869" s="58"/>
      <c r="M869" s="58">
        <v>81018142</v>
      </c>
    </row>
    <row r="870" spans="2:13" x14ac:dyDescent="0.3">
      <c r="B870" s="58"/>
      <c r="C870" s="58"/>
      <c r="D870" s="58"/>
      <c r="E870" s="58"/>
      <c r="F870" s="58"/>
      <c r="G870" s="58"/>
      <c r="H870" s="58"/>
      <c r="I870" s="2" t="s">
        <v>61</v>
      </c>
      <c r="J870" s="58"/>
      <c r="K870" s="58"/>
      <c r="L870" s="58"/>
      <c r="M870" s="58"/>
    </row>
    <row r="871" spans="2:13" x14ac:dyDescent="0.3">
      <c r="B871" s="58" t="s">
        <v>83</v>
      </c>
      <c r="C871" s="58" t="s">
        <v>456</v>
      </c>
      <c r="D871" s="58">
        <v>5057008920361</v>
      </c>
      <c r="E871" s="58">
        <v>3</v>
      </c>
      <c r="F871" s="58" t="s">
        <v>59</v>
      </c>
      <c r="G871" s="58">
        <v>0.21</v>
      </c>
      <c r="H871" s="58">
        <v>0.63</v>
      </c>
      <c r="I871" s="2">
        <v>3.5</v>
      </c>
      <c r="J871" s="58">
        <v>11.25</v>
      </c>
      <c r="K871" s="58"/>
      <c r="L871" s="58"/>
      <c r="M871" s="58">
        <v>56454120</v>
      </c>
    </row>
    <row r="872" spans="2:13" x14ac:dyDescent="0.3">
      <c r="B872" s="58"/>
      <c r="C872" s="58"/>
      <c r="D872" s="58"/>
      <c r="E872" s="58"/>
      <c r="F872" s="58"/>
      <c r="G872" s="58"/>
      <c r="H872" s="58"/>
      <c r="I872" s="2" t="s">
        <v>61</v>
      </c>
      <c r="J872" s="58"/>
      <c r="K872" s="58"/>
      <c r="L872" s="58"/>
      <c r="M872" s="58"/>
    </row>
    <row r="873" spans="2:13" x14ac:dyDescent="0.3">
      <c r="B873" s="58" t="s">
        <v>83</v>
      </c>
      <c r="C873" s="58" t="s">
        <v>279</v>
      </c>
      <c r="D873" s="58">
        <v>5000436338901</v>
      </c>
      <c r="E873" s="58">
        <v>16</v>
      </c>
      <c r="F873" s="58" t="s">
        <v>59</v>
      </c>
      <c r="G873" s="58">
        <v>1.2</v>
      </c>
      <c r="H873" s="58">
        <v>19.18</v>
      </c>
      <c r="I873" s="2">
        <v>1.3</v>
      </c>
      <c r="J873" s="58">
        <v>20.8</v>
      </c>
      <c r="K873" s="58"/>
      <c r="L873" s="58"/>
      <c r="M873" s="58">
        <v>54169599</v>
      </c>
    </row>
    <row r="874" spans="2:13" x14ac:dyDescent="0.3">
      <c r="B874" s="58"/>
      <c r="C874" s="58"/>
      <c r="D874" s="58"/>
      <c r="E874" s="58"/>
      <c r="F874" s="58"/>
      <c r="G874" s="58"/>
      <c r="H874" s="58"/>
      <c r="I874" s="2" t="s">
        <v>61</v>
      </c>
      <c r="J874" s="58"/>
      <c r="K874" s="58"/>
      <c r="L874" s="58"/>
      <c r="M874" s="58"/>
    </row>
    <row r="875" spans="2:13" x14ac:dyDescent="0.3">
      <c r="B875" s="58" t="s">
        <v>83</v>
      </c>
      <c r="C875" s="58" t="s">
        <v>260</v>
      </c>
      <c r="D875" s="58">
        <v>10089149</v>
      </c>
      <c r="E875" s="58">
        <v>4</v>
      </c>
      <c r="F875" s="58" t="s">
        <v>59</v>
      </c>
      <c r="G875" s="58">
        <v>0.34</v>
      </c>
      <c r="H875" s="58">
        <v>1.36</v>
      </c>
      <c r="I875" s="2">
        <v>2.85</v>
      </c>
      <c r="J875" s="58">
        <v>11.4</v>
      </c>
      <c r="K875" s="58"/>
      <c r="L875" s="58"/>
      <c r="M875" s="58">
        <v>56533326</v>
      </c>
    </row>
    <row r="876" spans="2:13" x14ac:dyDescent="0.3">
      <c r="B876" s="58"/>
      <c r="C876" s="58"/>
      <c r="D876" s="58"/>
      <c r="E876" s="58"/>
      <c r="F876" s="58"/>
      <c r="G876" s="58"/>
      <c r="H876" s="58"/>
      <c r="I876" s="2" t="s">
        <v>61</v>
      </c>
      <c r="J876" s="58"/>
      <c r="K876" s="58"/>
      <c r="L876" s="58"/>
      <c r="M876" s="58"/>
    </row>
    <row r="877" spans="2:13" x14ac:dyDescent="0.3">
      <c r="B877" s="58" t="s">
        <v>83</v>
      </c>
      <c r="C877" s="58" t="s">
        <v>202</v>
      </c>
      <c r="D877" s="58">
        <v>5052109903343</v>
      </c>
      <c r="E877" s="58">
        <v>1</v>
      </c>
      <c r="F877" s="58" t="s">
        <v>59</v>
      </c>
      <c r="G877" s="58">
        <v>0.23</v>
      </c>
      <c r="H877" s="58">
        <v>0.23</v>
      </c>
      <c r="I877" s="2">
        <v>3.75</v>
      </c>
      <c r="J877" s="58">
        <v>3.75</v>
      </c>
      <c r="K877" s="58"/>
      <c r="L877" s="58"/>
      <c r="M877" s="58">
        <v>70639929</v>
      </c>
    </row>
    <row r="878" spans="2:13" x14ac:dyDescent="0.3">
      <c r="B878" s="58"/>
      <c r="C878" s="58"/>
      <c r="D878" s="58"/>
      <c r="E878" s="58"/>
      <c r="F878" s="58"/>
      <c r="G878" s="58"/>
      <c r="H878" s="58"/>
      <c r="I878" s="2" t="s">
        <v>61</v>
      </c>
      <c r="J878" s="58"/>
      <c r="K878" s="58"/>
      <c r="L878" s="58"/>
      <c r="M878" s="58"/>
    </row>
    <row r="879" spans="2:13" x14ac:dyDescent="0.3">
      <c r="B879" s="58" t="s">
        <v>83</v>
      </c>
      <c r="C879" s="58" t="s">
        <v>275</v>
      </c>
      <c r="D879" s="58">
        <v>5031021057976</v>
      </c>
      <c r="E879" s="58">
        <v>3</v>
      </c>
      <c r="F879" s="58" t="s">
        <v>59</v>
      </c>
      <c r="G879" s="58">
        <v>0.6</v>
      </c>
      <c r="H879" s="58">
        <v>1.8</v>
      </c>
      <c r="I879" s="2">
        <v>0.9</v>
      </c>
      <c r="J879" s="58">
        <v>2.7</v>
      </c>
      <c r="K879" s="58"/>
      <c r="L879" s="58"/>
      <c r="M879" s="58">
        <v>52466256</v>
      </c>
    </row>
    <row r="880" spans="2:13" x14ac:dyDescent="0.3">
      <c r="B880" s="58"/>
      <c r="C880" s="58"/>
      <c r="D880" s="58"/>
      <c r="E880" s="58"/>
      <c r="F880" s="58"/>
      <c r="G880" s="58"/>
      <c r="H880" s="58"/>
      <c r="I880" s="2" t="s">
        <v>61</v>
      </c>
      <c r="J880" s="58"/>
      <c r="K880" s="58"/>
      <c r="L880" s="58"/>
      <c r="M880" s="58"/>
    </row>
    <row r="881" spans="2:13" x14ac:dyDescent="0.3">
      <c r="B881" s="58" t="s">
        <v>83</v>
      </c>
      <c r="C881" s="58" t="s">
        <v>122</v>
      </c>
      <c r="D881" s="58">
        <v>8718692786820</v>
      </c>
      <c r="E881" s="58">
        <v>4</v>
      </c>
      <c r="F881" s="58" t="s">
        <v>59</v>
      </c>
      <c r="G881" s="58">
        <v>0.19</v>
      </c>
      <c r="H881" s="58">
        <v>0.77</v>
      </c>
      <c r="I881" s="2">
        <v>3.5</v>
      </c>
      <c r="J881" s="58">
        <v>14</v>
      </c>
      <c r="K881" s="58"/>
      <c r="L881" s="58"/>
      <c r="M881" s="58">
        <v>86489154</v>
      </c>
    </row>
    <row r="882" spans="2:13" x14ac:dyDescent="0.3">
      <c r="B882" s="58"/>
      <c r="C882" s="58"/>
      <c r="D882" s="58"/>
      <c r="E882" s="58"/>
      <c r="F882" s="58"/>
      <c r="G882" s="58"/>
      <c r="H882" s="58"/>
      <c r="I882" s="2" t="s">
        <v>61</v>
      </c>
      <c r="J882" s="58"/>
      <c r="K882" s="58"/>
      <c r="L882" s="58"/>
      <c r="M882" s="58"/>
    </row>
    <row r="883" spans="2:13" x14ac:dyDescent="0.3">
      <c r="B883" s="58" t="s">
        <v>68</v>
      </c>
      <c r="C883" s="58" t="s">
        <v>80</v>
      </c>
      <c r="D883" s="58">
        <v>3048979</v>
      </c>
      <c r="E883" s="58">
        <v>5</v>
      </c>
      <c r="F883" s="58" t="s">
        <v>59</v>
      </c>
      <c r="G883" s="58">
        <v>0.09</v>
      </c>
      <c r="H883" s="58">
        <v>0.45</v>
      </c>
      <c r="I883" s="2">
        <v>1.1499999999999999</v>
      </c>
      <c r="J883" s="58">
        <v>5.5</v>
      </c>
      <c r="K883" s="58"/>
      <c r="L883" s="58"/>
      <c r="M883" s="58">
        <v>52412171</v>
      </c>
    </row>
    <row r="884" spans="2:13" x14ac:dyDescent="0.3">
      <c r="B884" s="58"/>
      <c r="C884" s="58"/>
      <c r="D884" s="58"/>
      <c r="E884" s="58"/>
      <c r="F884" s="58"/>
      <c r="G884" s="58"/>
      <c r="H884" s="58"/>
      <c r="I884" s="2" t="s">
        <v>61</v>
      </c>
      <c r="J884" s="58"/>
      <c r="K884" s="58"/>
      <c r="L884" s="58"/>
      <c r="M884" s="58"/>
    </row>
    <row r="885" spans="2:13" x14ac:dyDescent="0.3">
      <c r="B885" s="58" t="s">
        <v>68</v>
      </c>
      <c r="C885" s="58" t="s">
        <v>140</v>
      </c>
      <c r="D885" s="58">
        <v>5010044005577</v>
      </c>
      <c r="E885" s="58">
        <v>1</v>
      </c>
      <c r="F885" s="58" t="s">
        <v>59</v>
      </c>
      <c r="G885" s="58">
        <v>0.3</v>
      </c>
      <c r="H885" s="58">
        <v>0.3</v>
      </c>
      <c r="I885" s="2">
        <v>1.85</v>
      </c>
      <c r="J885" s="58">
        <v>1.85</v>
      </c>
      <c r="K885" s="58"/>
      <c r="L885" s="58"/>
      <c r="M885" s="58">
        <v>78775835</v>
      </c>
    </row>
    <row r="886" spans="2:13" x14ac:dyDescent="0.3">
      <c r="B886" s="58"/>
      <c r="C886" s="58"/>
      <c r="D886" s="58"/>
      <c r="E886" s="58"/>
      <c r="F886" s="58"/>
      <c r="G886" s="58"/>
      <c r="H886" s="58"/>
      <c r="I886" s="2" t="s">
        <v>61</v>
      </c>
      <c r="J886" s="58"/>
      <c r="K886" s="58"/>
      <c r="L886" s="58"/>
      <c r="M886" s="58"/>
    </row>
    <row r="887" spans="2:13" x14ac:dyDescent="0.3">
      <c r="B887" s="58" t="s">
        <v>68</v>
      </c>
      <c r="C887" s="58" t="s">
        <v>482</v>
      </c>
      <c r="D887" s="58">
        <v>5010044000404</v>
      </c>
      <c r="E887" s="58">
        <v>2</v>
      </c>
      <c r="F887" s="58" t="s">
        <v>59</v>
      </c>
      <c r="G887" s="58">
        <v>0.41</v>
      </c>
      <c r="H887" s="58">
        <v>0.82</v>
      </c>
      <c r="I887" s="2">
        <v>1.1000000000000001</v>
      </c>
      <c r="J887" s="58">
        <v>2.2000000000000002</v>
      </c>
      <c r="K887" s="58"/>
      <c r="L887" s="58"/>
      <c r="M887" s="58">
        <v>50606849</v>
      </c>
    </row>
    <row r="888" spans="2:13" x14ac:dyDescent="0.3">
      <c r="B888" s="58"/>
      <c r="C888" s="58"/>
      <c r="D888" s="58"/>
      <c r="E888" s="58"/>
      <c r="F888" s="58"/>
      <c r="G888" s="58"/>
      <c r="H888" s="58"/>
      <c r="I888" s="2" t="s">
        <v>61</v>
      </c>
      <c r="J888" s="58"/>
      <c r="K888" s="58"/>
      <c r="L888" s="58"/>
      <c r="M888" s="58"/>
    </row>
    <row r="889" spans="2:13" x14ac:dyDescent="0.3">
      <c r="B889" s="58" t="s">
        <v>68</v>
      </c>
      <c r="C889" s="58" t="s">
        <v>145</v>
      </c>
      <c r="D889" s="58">
        <v>5059512103650</v>
      </c>
      <c r="E889" s="58">
        <v>1</v>
      </c>
      <c r="F889" s="58" t="s">
        <v>59</v>
      </c>
      <c r="G889" s="58">
        <v>0.14000000000000001</v>
      </c>
      <c r="H889" s="58">
        <v>0.15</v>
      </c>
      <c r="I889" s="2">
        <v>1.1000000000000001</v>
      </c>
      <c r="J889" s="58">
        <v>1.1000000000000001</v>
      </c>
      <c r="K889" s="58"/>
      <c r="L889" s="58"/>
      <c r="M889" s="58">
        <v>88303971</v>
      </c>
    </row>
    <row r="890" spans="2:13" x14ac:dyDescent="0.3">
      <c r="B890" s="58"/>
      <c r="C890" s="58"/>
      <c r="D890" s="58"/>
      <c r="E890" s="58"/>
      <c r="F890" s="58"/>
      <c r="G890" s="58"/>
      <c r="H890" s="58"/>
      <c r="I890" s="2" t="s">
        <v>61</v>
      </c>
      <c r="J890" s="58"/>
      <c r="K890" s="58"/>
      <c r="L890" s="58"/>
      <c r="M890" s="58"/>
    </row>
    <row r="891" spans="2:13" x14ac:dyDescent="0.3">
      <c r="B891" s="58" t="s">
        <v>68</v>
      </c>
      <c r="C891" s="58" t="s">
        <v>184</v>
      </c>
      <c r="D891" s="58">
        <v>5052003232372</v>
      </c>
      <c r="E891" s="58">
        <v>2</v>
      </c>
      <c r="F891" s="58" t="s">
        <v>59</v>
      </c>
      <c r="G891" s="58">
        <v>0.23</v>
      </c>
      <c r="H891" s="58">
        <v>0.46</v>
      </c>
      <c r="I891" s="2">
        <v>0.9</v>
      </c>
      <c r="J891" s="58">
        <v>1.8</v>
      </c>
      <c r="K891" s="58"/>
      <c r="L891" s="58"/>
      <c r="M891" s="58">
        <v>60100332</v>
      </c>
    </row>
    <row r="892" spans="2:13" x14ac:dyDescent="0.3">
      <c r="B892" s="58"/>
      <c r="C892" s="58"/>
      <c r="D892" s="58"/>
      <c r="E892" s="58"/>
      <c r="F892" s="58"/>
      <c r="G892" s="58"/>
      <c r="H892" s="58"/>
      <c r="I892" s="2" t="s">
        <v>61</v>
      </c>
      <c r="J892" s="58"/>
      <c r="K892" s="58"/>
      <c r="L892" s="58"/>
      <c r="M892" s="58"/>
    </row>
    <row r="893" spans="2:13" x14ac:dyDescent="0.3">
      <c r="B893" s="58" t="s">
        <v>68</v>
      </c>
      <c r="C893" s="58" t="s">
        <v>75</v>
      </c>
      <c r="D893" s="58">
        <v>3277621</v>
      </c>
      <c r="E893" s="58">
        <v>3</v>
      </c>
      <c r="F893" s="58" t="s">
        <v>59</v>
      </c>
      <c r="G893" s="58">
        <v>0.08</v>
      </c>
      <c r="H893" s="58">
        <v>0.23</v>
      </c>
      <c r="I893" s="2">
        <v>1.1000000000000001</v>
      </c>
      <c r="J893" s="58">
        <v>3.6</v>
      </c>
      <c r="K893" s="58"/>
      <c r="L893" s="58"/>
      <c r="M893" s="58">
        <v>83688234</v>
      </c>
    </row>
    <row r="894" spans="2:13" x14ac:dyDescent="0.3">
      <c r="B894" s="58"/>
      <c r="C894" s="58"/>
      <c r="D894" s="58"/>
      <c r="E894" s="58"/>
      <c r="F894" s="58"/>
      <c r="G894" s="58"/>
      <c r="H894" s="58"/>
      <c r="I894" s="2" t="s">
        <v>61</v>
      </c>
      <c r="J894" s="58"/>
      <c r="K894" s="58"/>
      <c r="L894" s="58"/>
      <c r="M894" s="58"/>
    </row>
    <row r="895" spans="2:13" x14ac:dyDescent="0.3">
      <c r="B895" s="58" t="s">
        <v>68</v>
      </c>
      <c r="C895" s="58" t="s">
        <v>295</v>
      </c>
      <c r="D895" s="58">
        <v>5010003000339</v>
      </c>
      <c r="E895" s="58">
        <v>1</v>
      </c>
      <c r="F895" s="58" t="s">
        <v>59</v>
      </c>
      <c r="G895" s="58">
        <v>0.81</v>
      </c>
      <c r="H895" s="58">
        <v>0.81</v>
      </c>
      <c r="I895" s="2">
        <v>1.39</v>
      </c>
      <c r="J895" s="58">
        <v>1.55</v>
      </c>
      <c r="K895" s="58"/>
      <c r="L895" s="58"/>
      <c r="M895" s="58">
        <v>50994601</v>
      </c>
    </row>
    <row r="896" spans="2:13" x14ac:dyDescent="0.3">
      <c r="B896" s="58"/>
      <c r="C896" s="58"/>
      <c r="D896" s="58"/>
      <c r="E896" s="58"/>
      <c r="F896" s="58"/>
      <c r="G896" s="58"/>
      <c r="H896" s="58"/>
      <c r="I896" s="2" t="s">
        <v>61</v>
      </c>
      <c r="J896" s="58"/>
      <c r="K896" s="58"/>
      <c r="L896" s="58"/>
      <c r="M896" s="58"/>
    </row>
    <row r="897" spans="2:13" x14ac:dyDescent="0.3">
      <c r="B897" s="58" t="s">
        <v>68</v>
      </c>
      <c r="C897" s="58" t="s">
        <v>415</v>
      </c>
      <c r="D897" s="58">
        <v>5000119155818</v>
      </c>
      <c r="E897" s="58">
        <v>1</v>
      </c>
      <c r="F897" s="58" t="s">
        <v>59</v>
      </c>
      <c r="G897" s="58">
        <v>0.38</v>
      </c>
      <c r="H897" s="58">
        <v>0.38</v>
      </c>
      <c r="I897" s="2">
        <v>2.25</v>
      </c>
      <c r="J897" s="58">
        <v>2.25</v>
      </c>
      <c r="K897" s="58"/>
      <c r="L897" s="58"/>
      <c r="M897" s="58">
        <v>50587801</v>
      </c>
    </row>
    <row r="898" spans="2:13" x14ac:dyDescent="0.3">
      <c r="B898" s="58"/>
      <c r="C898" s="58"/>
      <c r="D898" s="58"/>
      <c r="E898" s="58"/>
      <c r="F898" s="58"/>
      <c r="G898" s="58"/>
      <c r="H898" s="58"/>
      <c r="I898" s="2" t="s">
        <v>61</v>
      </c>
      <c r="J898" s="58"/>
      <c r="K898" s="58"/>
      <c r="L898" s="58"/>
      <c r="M898" s="58"/>
    </row>
    <row r="899" spans="2:13" x14ac:dyDescent="0.3">
      <c r="B899" s="58" t="s">
        <v>68</v>
      </c>
      <c r="C899" s="58" t="s">
        <v>103</v>
      </c>
      <c r="D899" s="58">
        <v>5054268240291</v>
      </c>
      <c r="E899" s="58">
        <v>1</v>
      </c>
      <c r="F899" s="58" t="s">
        <v>59</v>
      </c>
      <c r="G899" s="58">
        <v>0.43</v>
      </c>
      <c r="H899" s="58">
        <v>0.43</v>
      </c>
      <c r="I899" s="2">
        <v>2.2999999999999998</v>
      </c>
      <c r="J899" s="58">
        <v>2.2999999999999998</v>
      </c>
      <c r="K899" s="58"/>
      <c r="L899" s="58"/>
      <c r="M899" s="58">
        <v>76539134</v>
      </c>
    </row>
    <row r="900" spans="2:13" x14ac:dyDescent="0.3">
      <c r="B900" s="58"/>
      <c r="C900" s="58"/>
      <c r="D900" s="58"/>
      <c r="E900" s="58"/>
      <c r="F900" s="58"/>
      <c r="G900" s="58"/>
      <c r="H900" s="58"/>
      <c r="I900" s="2" t="s">
        <v>61</v>
      </c>
      <c r="J900" s="58"/>
      <c r="K900" s="58"/>
      <c r="L900" s="58"/>
      <c r="M900" s="58"/>
    </row>
    <row r="901" spans="2:13" x14ac:dyDescent="0.3">
      <c r="B901" s="58" t="s">
        <v>68</v>
      </c>
      <c r="C901" s="58" t="s">
        <v>182</v>
      </c>
      <c r="D901" s="58">
        <v>5010044007588</v>
      </c>
      <c r="E901" s="58">
        <v>1</v>
      </c>
      <c r="F901" s="58" t="s">
        <v>59</v>
      </c>
      <c r="G901" s="58">
        <v>0.25</v>
      </c>
      <c r="H901" s="58">
        <v>0.25</v>
      </c>
      <c r="I901" s="2">
        <v>1.85</v>
      </c>
      <c r="J901" s="58">
        <v>1.85</v>
      </c>
      <c r="K901" s="58"/>
      <c r="L901" s="58"/>
      <c r="M901" s="58">
        <v>85137452</v>
      </c>
    </row>
    <row r="902" spans="2:13" x14ac:dyDescent="0.3">
      <c r="B902" s="58"/>
      <c r="C902" s="58"/>
      <c r="D902" s="58"/>
      <c r="E902" s="58"/>
      <c r="F902" s="58"/>
      <c r="G902" s="58"/>
      <c r="H902" s="58"/>
      <c r="I902" s="2" t="s">
        <v>61</v>
      </c>
      <c r="J902" s="58"/>
      <c r="K902" s="58"/>
      <c r="L902" s="58"/>
      <c r="M902" s="58"/>
    </row>
    <row r="903" spans="2:13" x14ac:dyDescent="0.3">
      <c r="B903" s="58" t="s">
        <v>68</v>
      </c>
      <c r="C903" s="58" t="s">
        <v>483</v>
      </c>
      <c r="D903" s="58">
        <v>5000119903655</v>
      </c>
      <c r="E903" s="58">
        <v>2</v>
      </c>
      <c r="F903" s="58" t="s">
        <v>59</v>
      </c>
      <c r="G903" s="58">
        <v>0.23</v>
      </c>
      <c r="H903" s="58">
        <v>0.45</v>
      </c>
      <c r="I903" s="2">
        <v>0.8</v>
      </c>
      <c r="J903" s="58">
        <v>1.6</v>
      </c>
      <c r="K903" s="58"/>
      <c r="L903" s="58"/>
      <c r="M903" s="58">
        <v>51272256</v>
      </c>
    </row>
    <row r="904" spans="2:13" x14ac:dyDescent="0.3">
      <c r="B904" s="58"/>
      <c r="C904" s="58"/>
      <c r="D904" s="58"/>
      <c r="E904" s="58"/>
      <c r="F904" s="58"/>
      <c r="G904" s="58"/>
      <c r="H904" s="58"/>
      <c r="I904" s="2" t="s">
        <v>61</v>
      </c>
      <c r="J904" s="58"/>
      <c r="K904" s="58"/>
      <c r="L904" s="58"/>
      <c r="M904" s="58"/>
    </row>
    <row r="905" spans="2:13" x14ac:dyDescent="0.3">
      <c r="B905" s="58" t="s">
        <v>68</v>
      </c>
      <c r="C905" s="58" t="s">
        <v>333</v>
      </c>
      <c r="D905" s="58">
        <v>5010003064744</v>
      </c>
      <c r="E905" s="58">
        <v>5</v>
      </c>
      <c r="F905" s="58" t="s">
        <v>59</v>
      </c>
      <c r="G905" s="58">
        <v>0.81</v>
      </c>
      <c r="H905" s="58">
        <v>4.04</v>
      </c>
      <c r="I905" s="2">
        <v>2.1</v>
      </c>
      <c r="J905" s="58">
        <v>10.5</v>
      </c>
      <c r="K905" s="58"/>
      <c r="L905" s="58"/>
      <c r="M905" s="58">
        <v>72367199</v>
      </c>
    </row>
    <row r="906" spans="2:13" x14ac:dyDescent="0.3">
      <c r="B906" s="58"/>
      <c r="C906" s="58"/>
      <c r="D906" s="58"/>
      <c r="E906" s="58"/>
      <c r="F906" s="58"/>
      <c r="G906" s="58"/>
      <c r="H906" s="58"/>
      <c r="I906" s="2" t="s">
        <v>61</v>
      </c>
      <c r="J906" s="58"/>
      <c r="K906" s="58"/>
      <c r="L906" s="58"/>
      <c r="M906" s="58"/>
    </row>
    <row r="907" spans="2:13" x14ac:dyDescent="0.3">
      <c r="B907" s="58" t="s">
        <v>68</v>
      </c>
      <c r="C907" s="58" t="s">
        <v>484</v>
      </c>
      <c r="D907" s="58">
        <v>5057753931735</v>
      </c>
      <c r="E907" s="58">
        <v>1</v>
      </c>
      <c r="F907" s="58" t="s">
        <v>59</v>
      </c>
      <c r="G907" s="58">
        <v>0.42</v>
      </c>
      <c r="H907" s="58">
        <v>0.42</v>
      </c>
      <c r="I907" s="2">
        <v>1.1499999999999999</v>
      </c>
      <c r="J907" s="58">
        <v>1.1499999999999999</v>
      </c>
      <c r="K907" s="58"/>
      <c r="L907" s="58"/>
      <c r="M907" s="58">
        <v>87743226</v>
      </c>
    </row>
    <row r="908" spans="2:13" x14ac:dyDescent="0.3">
      <c r="B908" s="58"/>
      <c r="C908" s="58"/>
      <c r="D908" s="58"/>
      <c r="E908" s="58"/>
      <c r="F908" s="58"/>
      <c r="G908" s="58"/>
      <c r="H908" s="58"/>
      <c r="I908" s="2" t="s">
        <v>61</v>
      </c>
      <c r="J908" s="58"/>
      <c r="K908" s="58"/>
      <c r="L908" s="58"/>
      <c r="M908" s="58"/>
    </row>
    <row r="909" spans="2:13" x14ac:dyDescent="0.3">
      <c r="B909" s="58" t="s">
        <v>68</v>
      </c>
      <c r="C909" s="58" t="s">
        <v>76</v>
      </c>
      <c r="D909" s="58">
        <v>3063330</v>
      </c>
      <c r="E909" s="58">
        <v>4</v>
      </c>
      <c r="F909" s="58" t="s">
        <v>59</v>
      </c>
      <c r="G909" s="58">
        <v>0.08</v>
      </c>
      <c r="H909" s="58">
        <v>0.32</v>
      </c>
      <c r="I909" s="2">
        <v>1.1499999999999999</v>
      </c>
      <c r="J909" s="58">
        <v>4.4000000000000004</v>
      </c>
      <c r="K909" s="58"/>
      <c r="L909" s="58"/>
      <c r="M909" s="58">
        <v>67880462</v>
      </c>
    </row>
    <row r="910" spans="2:13" x14ac:dyDescent="0.3">
      <c r="B910" s="58"/>
      <c r="C910" s="58"/>
      <c r="D910" s="58"/>
      <c r="E910" s="58"/>
      <c r="F910" s="58"/>
      <c r="G910" s="58"/>
      <c r="H910" s="58"/>
      <c r="I910" s="2" t="s">
        <v>61</v>
      </c>
      <c r="J910" s="58"/>
      <c r="K910" s="58"/>
      <c r="L910" s="58"/>
      <c r="M910" s="58"/>
    </row>
    <row r="911" spans="2:13" x14ac:dyDescent="0.3">
      <c r="B911" s="58" t="s">
        <v>57</v>
      </c>
      <c r="C911" s="58" t="s">
        <v>379</v>
      </c>
      <c r="D911" s="58">
        <v>3274743</v>
      </c>
      <c r="E911" s="58">
        <v>1</v>
      </c>
      <c r="F911" s="58" t="s">
        <v>59</v>
      </c>
      <c r="G911" s="58">
        <v>0.47</v>
      </c>
      <c r="H911" s="58">
        <v>0.47</v>
      </c>
      <c r="I911" s="2">
        <v>1.5</v>
      </c>
      <c r="J911" s="58">
        <v>1.5</v>
      </c>
      <c r="K911" s="58"/>
      <c r="L911" s="58"/>
      <c r="M911" s="58">
        <v>82873074</v>
      </c>
    </row>
    <row r="912" spans="2:13" x14ac:dyDescent="0.3">
      <c r="B912" s="58"/>
      <c r="C912" s="58"/>
      <c r="D912" s="58"/>
      <c r="E912" s="58"/>
      <c r="F912" s="58"/>
      <c r="G912" s="58"/>
      <c r="H912" s="58"/>
      <c r="I912" s="2" t="s">
        <v>61</v>
      </c>
      <c r="J912" s="58"/>
      <c r="K912" s="58"/>
      <c r="L912" s="58"/>
      <c r="M912" s="58"/>
    </row>
    <row r="913" spans="2:13" x14ac:dyDescent="0.3">
      <c r="B913" s="58" t="s">
        <v>57</v>
      </c>
      <c r="C913" s="58" t="s">
        <v>433</v>
      </c>
      <c r="D913" s="58">
        <v>3285541</v>
      </c>
      <c r="E913" s="58">
        <v>1</v>
      </c>
      <c r="F913" s="58" t="s">
        <v>59</v>
      </c>
      <c r="G913" s="58">
        <v>0.18</v>
      </c>
      <c r="H913" s="58">
        <v>0.18</v>
      </c>
      <c r="I913" s="2">
        <v>1.9</v>
      </c>
      <c r="J913" s="58">
        <v>1.9</v>
      </c>
      <c r="K913" s="58"/>
      <c r="L913" s="58"/>
      <c r="M913" s="58">
        <v>85428557</v>
      </c>
    </row>
    <row r="914" spans="2:13" x14ac:dyDescent="0.3">
      <c r="B914" s="58"/>
      <c r="C914" s="58"/>
      <c r="D914" s="58"/>
      <c r="E914" s="58"/>
      <c r="F914" s="58"/>
      <c r="G914" s="58"/>
      <c r="H914" s="58"/>
      <c r="I914" s="2" t="s">
        <v>61</v>
      </c>
      <c r="J914" s="58"/>
      <c r="K914" s="58"/>
      <c r="L914" s="58"/>
      <c r="M914" s="58"/>
    </row>
    <row r="915" spans="2:13" x14ac:dyDescent="0.3">
      <c r="B915" s="58" t="s">
        <v>57</v>
      </c>
      <c r="C915" s="58" t="s">
        <v>485</v>
      </c>
      <c r="D915" s="58">
        <v>3282670</v>
      </c>
      <c r="E915" s="58">
        <v>2</v>
      </c>
      <c r="F915" s="58" t="s">
        <v>59</v>
      </c>
      <c r="G915" s="58">
        <v>0.1</v>
      </c>
      <c r="H915" s="58">
        <v>0.2</v>
      </c>
      <c r="I915" s="2">
        <v>1.5</v>
      </c>
      <c r="J915" s="58">
        <v>3</v>
      </c>
      <c r="K915" s="58"/>
      <c r="L915" s="58"/>
      <c r="M915" s="58">
        <v>85011704</v>
      </c>
    </row>
    <row r="916" spans="2:13" x14ac:dyDescent="0.3">
      <c r="B916" s="58"/>
      <c r="C916" s="58"/>
      <c r="D916" s="58"/>
      <c r="E916" s="58"/>
      <c r="F916" s="58"/>
      <c r="G916" s="58"/>
      <c r="H916" s="58"/>
      <c r="I916" s="2" t="s">
        <v>61</v>
      </c>
      <c r="J916" s="58"/>
      <c r="K916" s="58"/>
      <c r="L916" s="58"/>
      <c r="M916" s="58"/>
    </row>
    <row r="917" spans="2:13" x14ac:dyDescent="0.3">
      <c r="B917" s="58" t="s">
        <v>57</v>
      </c>
      <c r="C917" s="58" t="s">
        <v>239</v>
      </c>
      <c r="D917" s="58">
        <v>5053526262907</v>
      </c>
      <c r="E917" s="58">
        <v>2</v>
      </c>
      <c r="F917" s="58" t="s">
        <v>59</v>
      </c>
      <c r="G917" s="58">
        <v>0.2</v>
      </c>
      <c r="H917" s="58">
        <v>0.41</v>
      </c>
      <c r="I917" s="2">
        <v>1.4</v>
      </c>
      <c r="J917" s="58">
        <v>2.8</v>
      </c>
      <c r="K917" s="58"/>
      <c r="L917" s="58"/>
      <c r="M917" s="58">
        <v>66081862</v>
      </c>
    </row>
    <row r="918" spans="2:13" x14ac:dyDescent="0.3">
      <c r="B918" s="58"/>
      <c r="C918" s="58"/>
      <c r="D918" s="58"/>
      <c r="E918" s="58"/>
      <c r="F918" s="58"/>
      <c r="G918" s="58"/>
      <c r="H918" s="58"/>
      <c r="I918" s="2" t="s">
        <v>61</v>
      </c>
      <c r="J918" s="58"/>
      <c r="K918" s="58"/>
      <c r="L918" s="58"/>
      <c r="M918" s="58"/>
    </row>
    <row r="919" spans="2:13" x14ac:dyDescent="0.3">
      <c r="B919" s="58" t="s">
        <v>57</v>
      </c>
      <c r="C919" s="58" t="s">
        <v>121</v>
      </c>
      <c r="D919" s="58">
        <v>3235713</v>
      </c>
      <c r="E919" s="58">
        <v>2</v>
      </c>
      <c r="F919" s="58" t="s">
        <v>59</v>
      </c>
      <c r="G919" s="58">
        <v>0.19</v>
      </c>
      <c r="H919" s="58">
        <v>0.39</v>
      </c>
      <c r="I919" s="2">
        <v>1.1499999999999999</v>
      </c>
      <c r="J919" s="58">
        <v>2.2000000000000002</v>
      </c>
      <c r="K919" s="58"/>
      <c r="L919" s="58"/>
      <c r="M919" s="58">
        <v>74310217</v>
      </c>
    </row>
    <row r="920" spans="2:13" x14ac:dyDescent="0.3">
      <c r="B920" s="58"/>
      <c r="C920" s="58"/>
      <c r="D920" s="58"/>
      <c r="E920" s="58"/>
      <c r="F920" s="58"/>
      <c r="G920" s="58"/>
      <c r="H920" s="58"/>
      <c r="I920" s="2" t="s">
        <v>61</v>
      </c>
      <c r="J920" s="58"/>
      <c r="K920" s="58"/>
      <c r="L920" s="58"/>
      <c r="M920" s="58"/>
    </row>
    <row r="921" spans="2:13" x14ac:dyDescent="0.3">
      <c r="B921" s="58" t="s">
        <v>57</v>
      </c>
      <c r="C921" s="58" t="s">
        <v>116</v>
      </c>
      <c r="D921" s="58">
        <v>3272657</v>
      </c>
      <c r="E921" s="58">
        <v>3</v>
      </c>
      <c r="F921" s="58" t="s">
        <v>59</v>
      </c>
      <c r="G921" s="58">
        <v>0.53</v>
      </c>
      <c r="H921" s="58">
        <v>1.6</v>
      </c>
      <c r="I921" s="2">
        <v>0.45</v>
      </c>
      <c r="J921" s="58">
        <v>1.35</v>
      </c>
      <c r="K921" s="58"/>
      <c r="L921" s="58"/>
      <c r="M921" s="58">
        <v>82150132</v>
      </c>
    </row>
    <row r="922" spans="2:13" x14ac:dyDescent="0.3">
      <c r="B922" s="58"/>
      <c r="C922" s="58"/>
      <c r="D922" s="58"/>
      <c r="E922" s="58"/>
      <c r="F922" s="58"/>
      <c r="G922" s="58"/>
      <c r="H922" s="58"/>
      <c r="I922" s="2" t="s">
        <v>61</v>
      </c>
      <c r="J922" s="58"/>
      <c r="K922" s="58"/>
      <c r="L922" s="58"/>
      <c r="M922" s="58"/>
    </row>
    <row r="923" spans="2:13" x14ac:dyDescent="0.3">
      <c r="B923" s="58" t="s">
        <v>57</v>
      </c>
      <c r="C923" s="58" t="s">
        <v>342</v>
      </c>
      <c r="D923" s="58">
        <v>3340080</v>
      </c>
      <c r="E923" s="58">
        <v>1</v>
      </c>
      <c r="F923" s="58" t="s">
        <v>59</v>
      </c>
      <c r="G923" s="58">
        <v>0.27</v>
      </c>
      <c r="H923" s="58">
        <v>0.27</v>
      </c>
      <c r="I923" s="2">
        <v>2.35</v>
      </c>
      <c r="J923" s="58">
        <v>2.35</v>
      </c>
      <c r="K923" s="58"/>
      <c r="L923" s="58"/>
      <c r="M923" s="58">
        <v>86330808</v>
      </c>
    </row>
    <row r="924" spans="2:13" x14ac:dyDescent="0.3">
      <c r="B924" s="58"/>
      <c r="C924" s="58"/>
      <c r="D924" s="58"/>
      <c r="E924" s="58"/>
      <c r="F924" s="58"/>
      <c r="G924" s="58"/>
      <c r="H924" s="58"/>
      <c r="I924" s="2" t="s">
        <v>61</v>
      </c>
      <c r="J924" s="58"/>
      <c r="K924" s="58"/>
      <c r="L924" s="58"/>
      <c r="M924" s="58"/>
    </row>
    <row r="925" spans="2:13" x14ac:dyDescent="0.3">
      <c r="B925" s="58" t="s">
        <v>57</v>
      </c>
      <c r="C925" s="58" t="s">
        <v>411</v>
      </c>
      <c r="D925" s="58">
        <v>3049488</v>
      </c>
      <c r="E925" s="58">
        <v>10</v>
      </c>
      <c r="F925" s="58" t="s">
        <v>59</v>
      </c>
      <c r="G925" s="58">
        <v>0.23</v>
      </c>
      <c r="H925" s="58">
        <v>2.27</v>
      </c>
      <c r="I925" s="2">
        <v>0.27</v>
      </c>
      <c r="J925" s="58">
        <v>2.7</v>
      </c>
      <c r="K925" s="58"/>
      <c r="L925" s="58"/>
      <c r="M925" s="58">
        <v>54739758</v>
      </c>
    </row>
    <row r="926" spans="2:13" x14ac:dyDescent="0.3">
      <c r="B926" s="58"/>
      <c r="C926" s="58"/>
      <c r="D926" s="58"/>
      <c r="E926" s="58"/>
      <c r="F926" s="58"/>
      <c r="G926" s="58"/>
      <c r="H926" s="58"/>
      <c r="I926" s="2" t="s">
        <v>61</v>
      </c>
      <c r="J926" s="58"/>
      <c r="K926" s="58"/>
      <c r="L926" s="58"/>
      <c r="M926" s="58"/>
    </row>
    <row r="927" spans="2:13" x14ac:dyDescent="0.3">
      <c r="B927" s="58" t="s">
        <v>57</v>
      </c>
      <c r="C927" s="58" t="s">
        <v>486</v>
      </c>
      <c r="D927" s="58">
        <v>10066157</v>
      </c>
      <c r="E927" s="58">
        <v>1</v>
      </c>
      <c r="F927" s="58" t="s">
        <v>59</v>
      </c>
      <c r="G927" s="58">
        <v>0.54</v>
      </c>
      <c r="H927" s="58">
        <v>0.54</v>
      </c>
      <c r="I927" s="2">
        <v>2.1</v>
      </c>
      <c r="J927" s="58">
        <v>2.1</v>
      </c>
      <c r="K927" s="58"/>
      <c r="L927" s="58"/>
      <c r="M927" s="58">
        <v>50712959</v>
      </c>
    </row>
    <row r="928" spans="2:13" x14ac:dyDescent="0.3">
      <c r="B928" s="58"/>
      <c r="C928" s="58"/>
      <c r="D928" s="58"/>
      <c r="E928" s="58"/>
      <c r="F928" s="58"/>
      <c r="G928" s="58"/>
      <c r="H928" s="58"/>
      <c r="I928" s="2" t="s">
        <v>61</v>
      </c>
      <c r="J928" s="58"/>
      <c r="K928" s="58"/>
      <c r="L928" s="58"/>
      <c r="M928" s="58"/>
    </row>
    <row r="929" spans="1:13" x14ac:dyDescent="0.3">
      <c r="B929" s="58" t="s">
        <v>57</v>
      </c>
      <c r="C929" s="58" t="s">
        <v>487</v>
      </c>
      <c r="D929" s="58">
        <v>3306864</v>
      </c>
      <c r="E929" s="58">
        <v>3</v>
      </c>
      <c r="F929" s="58" t="s">
        <v>59</v>
      </c>
      <c r="G929" s="58">
        <v>0.41</v>
      </c>
      <c r="H929" s="58">
        <v>1.22</v>
      </c>
      <c r="I929" s="2">
        <v>0.9</v>
      </c>
      <c r="J929" s="58">
        <v>2.7</v>
      </c>
      <c r="K929" s="58"/>
      <c r="L929" s="58"/>
      <c r="M929" s="58">
        <v>88631668</v>
      </c>
    </row>
    <row r="930" spans="1:13" x14ac:dyDescent="0.3">
      <c r="B930" s="58"/>
      <c r="C930" s="58"/>
      <c r="D930" s="58"/>
      <c r="E930" s="58"/>
      <c r="F930" s="58"/>
      <c r="G930" s="58"/>
      <c r="H930" s="58"/>
      <c r="I930" s="2" t="s">
        <v>61</v>
      </c>
      <c r="J930" s="58"/>
      <c r="K930" s="58"/>
      <c r="L930" s="58"/>
      <c r="M930" s="58"/>
    </row>
    <row r="931" spans="1:13" x14ac:dyDescent="0.3">
      <c r="B931" s="58" t="s">
        <v>57</v>
      </c>
      <c r="C931" s="58" t="s">
        <v>249</v>
      </c>
      <c r="D931" s="58">
        <v>3334690</v>
      </c>
      <c r="E931" s="58">
        <v>3</v>
      </c>
      <c r="F931" s="58" t="s">
        <v>59</v>
      </c>
      <c r="G931" s="58">
        <v>0.45</v>
      </c>
      <c r="H931" s="58">
        <v>1.36</v>
      </c>
      <c r="I931" s="2">
        <v>3.45</v>
      </c>
      <c r="J931" s="58">
        <v>10.35</v>
      </c>
      <c r="K931" s="58"/>
      <c r="L931" s="58"/>
      <c r="M931" s="58">
        <v>87859372</v>
      </c>
    </row>
    <row r="932" spans="1:13" x14ac:dyDescent="0.3">
      <c r="B932" s="58"/>
      <c r="C932" s="58"/>
      <c r="D932" s="58"/>
      <c r="E932" s="58"/>
      <c r="F932" s="58"/>
      <c r="G932" s="58"/>
      <c r="H932" s="58"/>
      <c r="I932" s="2" t="s">
        <v>61</v>
      </c>
      <c r="J932" s="58"/>
      <c r="K932" s="58"/>
      <c r="L932" s="58"/>
      <c r="M932" s="58"/>
    </row>
    <row r="933" spans="1:13" x14ac:dyDescent="0.3">
      <c r="B933" s="58" t="s">
        <v>57</v>
      </c>
      <c r="C933" s="58" t="s">
        <v>211</v>
      </c>
      <c r="D933" s="58">
        <v>3250020</v>
      </c>
      <c r="E933" s="58">
        <v>2</v>
      </c>
      <c r="F933" s="58" t="s">
        <v>59</v>
      </c>
      <c r="G933" s="58">
        <v>0.69</v>
      </c>
      <c r="H933" s="58">
        <v>1.38</v>
      </c>
      <c r="I933" s="2">
        <v>1.7</v>
      </c>
      <c r="J933" s="58">
        <v>3.4</v>
      </c>
      <c r="K933" s="58"/>
      <c r="L933" s="58"/>
      <c r="M933" s="58">
        <v>77116489</v>
      </c>
    </row>
    <row r="934" spans="1:13" x14ac:dyDescent="0.3">
      <c r="B934" s="58"/>
      <c r="C934" s="58"/>
      <c r="D934" s="58"/>
      <c r="E934" s="58"/>
      <c r="F934" s="58"/>
      <c r="G934" s="58"/>
      <c r="H934" s="58"/>
      <c r="I934" s="2" t="s">
        <v>61</v>
      </c>
      <c r="J934" s="58"/>
      <c r="K934" s="58"/>
      <c r="L934" s="58"/>
      <c r="M934" s="58"/>
    </row>
    <row r="935" spans="1:13" x14ac:dyDescent="0.3">
      <c r="B935" s="58" t="s">
        <v>81</v>
      </c>
      <c r="C935" s="58" t="s">
        <v>488</v>
      </c>
      <c r="D935" s="58">
        <v>5000168035345</v>
      </c>
      <c r="E935" s="58">
        <v>1</v>
      </c>
      <c r="F935" s="58" t="s">
        <v>59</v>
      </c>
      <c r="G935" s="58">
        <v>0.14000000000000001</v>
      </c>
      <c r="H935" s="58">
        <v>0.14000000000000001</v>
      </c>
      <c r="I935" s="2">
        <v>2</v>
      </c>
      <c r="J935" s="58">
        <v>2</v>
      </c>
      <c r="K935" s="58"/>
      <c r="L935" s="58"/>
      <c r="M935" s="58">
        <v>91058191</v>
      </c>
    </row>
    <row r="936" spans="1:13" x14ac:dyDescent="0.3">
      <c r="B936" s="58"/>
      <c r="C936" s="58"/>
      <c r="D936" s="58"/>
      <c r="E936" s="58"/>
      <c r="F936" s="58"/>
      <c r="G936" s="58"/>
      <c r="H936" s="58"/>
      <c r="I936" s="2" t="s">
        <v>61</v>
      </c>
      <c r="J936" s="58"/>
      <c r="K936" s="58"/>
      <c r="L936" s="58"/>
      <c r="M936" s="58"/>
    </row>
    <row r="937" spans="1:13" x14ac:dyDescent="0.3">
      <c r="A937" s="3">
        <v>45434</v>
      </c>
      <c r="B937" s="58" t="s">
        <v>83</v>
      </c>
      <c r="C937" s="58" t="s">
        <v>139</v>
      </c>
      <c r="D937" s="58">
        <v>3035498</v>
      </c>
      <c r="E937" s="58">
        <v>1</v>
      </c>
      <c r="F937" s="58" t="s">
        <v>59</v>
      </c>
      <c r="G937" s="58">
        <v>0.2</v>
      </c>
      <c r="H937" s="58">
        <v>0.2</v>
      </c>
      <c r="I937" s="2">
        <v>2.6</v>
      </c>
      <c r="J937" s="58">
        <v>2.6</v>
      </c>
      <c r="K937" s="58"/>
      <c r="L937" s="58"/>
      <c r="M937" s="58">
        <v>55183885</v>
      </c>
    </row>
    <row r="938" spans="1:13" x14ac:dyDescent="0.3">
      <c r="B938" s="58"/>
      <c r="C938" s="58"/>
      <c r="D938" s="58"/>
      <c r="E938" s="58"/>
      <c r="F938" s="58"/>
      <c r="G938" s="58"/>
      <c r="H938" s="58"/>
      <c r="I938" s="2" t="s">
        <v>61</v>
      </c>
      <c r="J938" s="58"/>
      <c r="K938" s="58"/>
      <c r="L938" s="58"/>
      <c r="M938" s="58"/>
    </row>
    <row r="939" spans="1:13" x14ac:dyDescent="0.3">
      <c r="B939" s="58" t="s">
        <v>83</v>
      </c>
      <c r="C939" s="58" t="s">
        <v>310</v>
      </c>
      <c r="D939" s="58">
        <v>850004207390</v>
      </c>
      <c r="E939" s="58">
        <v>3</v>
      </c>
      <c r="F939" s="58" t="s">
        <v>59</v>
      </c>
      <c r="G939" s="58">
        <v>0.25</v>
      </c>
      <c r="H939" s="58">
        <v>0.75</v>
      </c>
      <c r="I939" s="2">
        <v>4.4000000000000004</v>
      </c>
      <c r="J939" s="58">
        <v>15</v>
      </c>
      <c r="K939" s="58"/>
      <c r="L939" s="58"/>
      <c r="M939" s="58">
        <v>87690472</v>
      </c>
    </row>
    <row r="940" spans="1:13" x14ac:dyDescent="0.3">
      <c r="B940" s="58"/>
      <c r="C940" s="58"/>
      <c r="D940" s="58"/>
      <c r="E940" s="58"/>
      <c r="F940" s="58"/>
      <c r="G940" s="58"/>
      <c r="H940" s="58"/>
      <c r="I940" s="2" t="s">
        <v>61</v>
      </c>
      <c r="J940" s="58"/>
      <c r="K940" s="58"/>
      <c r="L940" s="58"/>
      <c r="M940" s="58"/>
    </row>
    <row r="941" spans="1:13" x14ac:dyDescent="0.3">
      <c r="B941" s="58" t="s">
        <v>83</v>
      </c>
      <c r="C941" s="58" t="s">
        <v>496</v>
      </c>
      <c r="D941" s="58">
        <v>3222935</v>
      </c>
      <c r="E941" s="58">
        <v>4</v>
      </c>
      <c r="F941" s="58" t="s">
        <v>59</v>
      </c>
      <c r="G941" s="58">
        <v>0.2</v>
      </c>
      <c r="H941" s="58">
        <v>0.79</v>
      </c>
      <c r="I941" s="2">
        <v>2.85</v>
      </c>
      <c r="J941" s="58">
        <v>11.4</v>
      </c>
      <c r="K941" s="58"/>
      <c r="L941" s="58"/>
      <c r="M941" s="58">
        <v>71875774</v>
      </c>
    </row>
    <row r="942" spans="1:13" x14ac:dyDescent="0.3">
      <c r="B942" s="58"/>
      <c r="C942" s="58"/>
      <c r="D942" s="58"/>
      <c r="E942" s="58"/>
      <c r="F942" s="58"/>
      <c r="G942" s="58"/>
      <c r="H942" s="58"/>
      <c r="I942" s="2" t="s">
        <v>61</v>
      </c>
      <c r="J942" s="58"/>
      <c r="K942" s="58"/>
      <c r="L942" s="58"/>
      <c r="M942" s="58"/>
    </row>
    <row r="943" spans="1:13" x14ac:dyDescent="0.3">
      <c r="B943" s="58" t="s">
        <v>83</v>
      </c>
      <c r="C943" s="58" t="s">
        <v>497</v>
      </c>
      <c r="D943" s="58">
        <v>5024530005316</v>
      </c>
      <c r="E943" s="58">
        <v>1</v>
      </c>
      <c r="F943" s="58" t="s">
        <v>59</v>
      </c>
      <c r="G943" s="58">
        <v>0.33</v>
      </c>
      <c r="H943" s="58">
        <v>0.33</v>
      </c>
      <c r="I943" s="2">
        <v>5.75</v>
      </c>
      <c r="J943" s="58">
        <v>5.75</v>
      </c>
      <c r="K943" s="58"/>
      <c r="L943" s="58"/>
      <c r="M943" s="58">
        <v>53483366</v>
      </c>
    </row>
    <row r="944" spans="1:13" x14ac:dyDescent="0.3">
      <c r="B944" s="58"/>
      <c r="C944" s="58"/>
      <c r="D944" s="58"/>
      <c r="E944" s="58"/>
      <c r="F944" s="58"/>
      <c r="G944" s="58"/>
      <c r="H944" s="58"/>
      <c r="I944" s="2" t="s">
        <v>61</v>
      </c>
      <c r="J944" s="58"/>
      <c r="K944" s="58"/>
      <c r="L944" s="58"/>
      <c r="M944" s="58"/>
    </row>
    <row r="945" spans="2:13" x14ac:dyDescent="0.3">
      <c r="B945" s="58" t="s">
        <v>83</v>
      </c>
      <c r="C945" s="58" t="s">
        <v>498</v>
      </c>
      <c r="D945" s="58">
        <v>5052004864206</v>
      </c>
      <c r="E945" s="58">
        <v>1</v>
      </c>
      <c r="F945" s="58" t="s">
        <v>59</v>
      </c>
      <c r="G945" s="58">
        <v>0.44</v>
      </c>
      <c r="H945" s="58">
        <v>0.44</v>
      </c>
      <c r="I945" s="2">
        <v>4.5</v>
      </c>
      <c r="J945" s="58">
        <v>4.5</v>
      </c>
      <c r="K945" s="58"/>
      <c r="L945" s="58"/>
      <c r="M945" s="58">
        <v>52056618</v>
      </c>
    </row>
    <row r="946" spans="2:13" x14ac:dyDescent="0.3">
      <c r="B946" s="58"/>
      <c r="C946" s="58"/>
      <c r="D946" s="58"/>
      <c r="E946" s="58"/>
      <c r="F946" s="58"/>
      <c r="G946" s="58"/>
      <c r="H946" s="58"/>
      <c r="I946" s="2" t="s">
        <v>61</v>
      </c>
      <c r="J946" s="58"/>
      <c r="K946" s="58"/>
      <c r="L946" s="58"/>
      <c r="M946" s="58"/>
    </row>
    <row r="947" spans="2:13" x14ac:dyDescent="0.3">
      <c r="B947" s="58" t="s">
        <v>83</v>
      </c>
      <c r="C947" s="58" t="s">
        <v>193</v>
      </c>
      <c r="D947" s="58">
        <v>5059697710421</v>
      </c>
      <c r="E947" s="58">
        <v>1</v>
      </c>
      <c r="F947" s="58" t="s">
        <v>59</v>
      </c>
      <c r="G947" s="58">
        <v>0.18</v>
      </c>
      <c r="H947" s="58">
        <v>0.18</v>
      </c>
      <c r="I947" s="2">
        <v>3</v>
      </c>
      <c r="J947" s="58">
        <v>3.45</v>
      </c>
      <c r="K947" s="58"/>
      <c r="L947" s="58"/>
      <c r="M947" s="58">
        <v>92326903</v>
      </c>
    </row>
    <row r="948" spans="2:13" x14ac:dyDescent="0.3">
      <c r="B948" s="58"/>
      <c r="C948" s="58"/>
      <c r="D948" s="58"/>
      <c r="E948" s="58"/>
      <c r="F948" s="58"/>
      <c r="G948" s="58"/>
      <c r="H948" s="58"/>
      <c r="I948" s="2" t="s">
        <v>61</v>
      </c>
      <c r="J948" s="58"/>
      <c r="K948" s="58"/>
      <c r="L948" s="58"/>
      <c r="M948" s="58"/>
    </row>
    <row r="949" spans="2:13" x14ac:dyDescent="0.3">
      <c r="B949" s="58" t="s">
        <v>83</v>
      </c>
      <c r="C949" s="58" t="s">
        <v>499</v>
      </c>
      <c r="D949" s="58">
        <v>5050179761979</v>
      </c>
      <c r="E949" s="58">
        <v>3</v>
      </c>
      <c r="F949" s="58" t="s">
        <v>59</v>
      </c>
      <c r="G949" s="58">
        <v>1.2</v>
      </c>
      <c r="H949" s="58">
        <v>3.59</v>
      </c>
      <c r="I949" s="2">
        <v>1.55</v>
      </c>
      <c r="J949" s="58">
        <v>5.4</v>
      </c>
      <c r="K949" s="58"/>
      <c r="L949" s="58"/>
      <c r="M949" s="58">
        <v>55595524</v>
      </c>
    </row>
    <row r="950" spans="2:13" x14ac:dyDescent="0.3">
      <c r="B950" s="58"/>
      <c r="C950" s="58"/>
      <c r="D950" s="58"/>
      <c r="E950" s="58"/>
      <c r="F950" s="58"/>
      <c r="G950" s="58"/>
      <c r="H950" s="58"/>
      <c r="I950" s="2" t="s">
        <v>61</v>
      </c>
      <c r="J950" s="58"/>
      <c r="K950" s="58"/>
      <c r="L950" s="58"/>
      <c r="M950" s="58"/>
    </row>
    <row r="951" spans="2:13" x14ac:dyDescent="0.3">
      <c r="B951" s="58" t="s">
        <v>83</v>
      </c>
      <c r="C951" s="58" t="s">
        <v>500</v>
      </c>
      <c r="D951" s="58">
        <v>5000342000398</v>
      </c>
      <c r="E951" s="58">
        <v>2</v>
      </c>
      <c r="F951" s="58" t="s">
        <v>59</v>
      </c>
      <c r="G951" s="58">
        <v>0.32</v>
      </c>
      <c r="H951" s="58">
        <v>0.65</v>
      </c>
      <c r="I951" s="2">
        <v>2.75</v>
      </c>
      <c r="J951" s="58">
        <v>5.5</v>
      </c>
      <c r="K951" s="58"/>
      <c r="L951" s="58"/>
      <c r="M951" s="58">
        <v>91881920</v>
      </c>
    </row>
    <row r="952" spans="2:13" x14ac:dyDescent="0.3">
      <c r="B952" s="58"/>
      <c r="C952" s="58"/>
      <c r="D952" s="58"/>
      <c r="E952" s="58"/>
      <c r="F952" s="58"/>
      <c r="G952" s="58"/>
      <c r="H952" s="58"/>
      <c r="I952" s="2" t="s">
        <v>61</v>
      </c>
      <c r="J952" s="58"/>
      <c r="K952" s="58"/>
      <c r="L952" s="58"/>
      <c r="M952" s="58"/>
    </row>
    <row r="953" spans="2:13" x14ac:dyDescent="0.3">
      <c r="B953" s="58" t="s">
        <v>83</v>
      </c>
      <c r="C953" s="58" t="s">
        <v>501</v>
      </c>
      <c r="D953" s="58">
        <v>5052910585110</v>
      </c>
      <c r="E953" s="58">
        <v>1</v>
      </c>
      <c r="F953" s="58" t="s">
        <v>59</v>
      </c>
      <c r="G953" s="58">
        <v>0.43</v>
      </c>
      <c r="H953" s="58">
        <v>0.43</v>
      </c>
      <c r="I953" s="2">
        <v>5.75</v>
      </c>
      <c r="J953" s="58">
        <v>5.75</v>
      </c>
      <c r="K953" s="58"/>
      <c r="L953" s="58"/>
      <c r="M953" s="58">
        <v>72646128</v>
      </c>
    </row>
    <row r="954" spans="2:13" x14ac:dyDescent="0.3">
      <c r="B954" s="58"/>
      <c r="C954" s="58"/>
      <c r="D954" s="58"/>
      <c r="E954" s="58"/>
      <c r="F954" s="58"/>
      <c r="G954" s="58"/>
      <c r="H954" s="58"/>
      <c r="I954" s="2" t="s">
        <v>61</v>
      </c>
      <c r="J954" s="58"/>
      <c r="K954" s="58"/>
      <c r="L954" s="58"/>
      <c r="M954" s="58"/>
    </row>
    <row r="955" spans="2:13" x14ac:dyDescent="0.3">
      <c r="B955" s="58" t="s">
        <v>83</v>
      </c>
      <c r="C955" s="58" t="s">
        <v>367</v>
      </c>
      <c r="D955" s="58">
        <v>5051898873370</v>
      </c>
      <c r="E955" s="58">
        <v>1</v>
      </c>
      <c r="F955" s="58" t="s">
        <v>59</v>
      </c>
      <c r="G955" s="58">
        <v>0.36</v>
      </c>
      <c r="H955" s="58">
        <v>0.36</v>
      </c>
      <c r="I955" s="2">
        <v>5.6</v>
      </c>
      <c r="J955" s="58">
        <v>5.6</v>
      </c>
      <c r="K955" s="58"/>
      <c r="L955" s="58"/>
      <c r="M955" s="58">
        <v>64123523</v>
      </c>
    </row>
    <row r="956" spans="2:13" x14ac:dyDescent="0.3">
      <c r="B956" s="58"/>
      <c r="C956" s="58"/>
      <c r="D956" s="58"/>
      <c r="E956" s="58"/>
      <c r="F956" s="58"/>
      <c r="G956" s="58"/>
      <c r="H956" s="58"/>
      <c r="I956" s="2" t="s">
        <v>61</v>
      </c>
      <c r="J956" s="58"/>
      <c r="K956" s="58"/>
      <c r="L956" s="58"/>
      <c r="M956" s="58"/>
    </row>
    <row r="957" spans="2:13" x14ac:dyDescent="0.3">
      <c r="B957" s="58" t="s">
        <v>83</v>
      </c>
      <c r="C957" s="58" t="s">
        <v>502</v>
      </c>
      <c r="D957" s="58">
        <v>5022313000282</v>
      </c>
      <c r="E957" s="58">
        <v>6</v>
      </c>
      <c r="F957" s="58" t="s">
        <v>59</v>
      </c>
      <c r="G957" s="58">
        <v>0.98</v>
      </c>
      <c r="H957" s="58">
        <v>5.85</v>
      </c>
      <c r="I957" s="2">
        <v>3.25</v>
      </c>
      <c r="J957" s="58">
        <v>19.5</v>
      </c>
      <c r="K957" s="58"/>
      <c r="L957" s="58"/>
      <c r="M957" s="58">
        <v>90726491</v>
      </c>
    </row>
    <row r="958" spans="2:13" x14ac:dyDescent="0.3">
      <c r="B958" s="58"/>
      <c r="C958" s="58"/>
      <c r="D958" s="58"/>
      <c r="E958" s="58"/>
      <c r="F958" s="58"/>
      <c r="G958" s="58"/>
      <c r="H958" s="58"/>
      <c r="I958" s="2" t="s">
        <v>61</v>
      </c>
      <c r="J958" s="58"/>
      <c r="K958" s="58"/>
      <c r="L958" s="58"/>
      <c r="M958" s="58"/>
    </row>
    <row r="959" spans="2:13" x14ac:dyDescent="0.3">
      <c r="B959" s="58" t="s">
        <v>83</v>
      </c>
      <c r="C959" s="58" t="s">
        <v>180</v>
      </c>
      <c r="D959" s="58">
        <v>5053526662318</v>
      </c>
      <c r="E959" s="58">
        <v>3</v>
      </c>
      <c r="F959" s="58" t="s">
        <v>59</v>
      </c>
      <c r="G959" s="58">
        <v>0.22</v>
      </c>
      <c r="H959" s="58">
        <v>0.65</v>
      </c>
      <c r="I959" s="2">
        <v>5.5</v>
      </c>
      <c r="J959" s="58">
        <v>16.5</v>
      </c>
      <c r="K959" s="58"/>
      <c r="L959" s="58"/>
      <c r="M959" s="58">
        <v>63753896</v>
      </c>
    </row>
    <row r="960" spans="2:13" x14ac:dyDescent="0.3">
      <c r="B960" s="58"/>
      <c r="C960" s="58"/>
      <c r="D960" s="58"/>
      <c r="E960" s="58"/>
      <c r="F960" s="58"/>
      <c r="G960" s="58"/>
      <c r="H960" s="58"/>
      <c r="I960" s="2" t="s">
        <v>61</v>
      </c>
      <c r="J960" s="58"/>
      <c r="K960" s="58"/>
      <c r="L960" s="58"/>
      <c r="M960" s="58"/>
    </row>
    <row r="961" spans="2:13" x14ac:dyDescent="0.3">
      <c r="B961" s="58" t="s">
        <v>57</v>
      </c>
      <c r="C961" s="58" t="s">
        <v>212</v>
      </c>
      <c r="D961" s="58">
        <v>3271162</v>
      </c>
      <c r="E961" s="58">
        <v>1</v>
      </c>
      <c r="F961" s="58" t="s">
        <v>59</v>
      </c>
      <c r="G961" s="58">
        <v>0.24</v>
      </c>
      <c r="H961" s="58">
        <v>0.24</v>
      </c>
      <c r="I961" s="2">
        <v>1.6</v>
      </c>
      <c r="J961" s="58">
        <v>1.6</v>
      </c>
      <c r="K961" s="58"/>
      <c r="L961" s="58"/>
      <c r="M961" s="58">
        <v>67461198</v>
      </c>
    </row>
    <row r="962" spans="2:13" x14ac:dyDescent="0.3">
      <c r="B962" s="58"/>
      <c r="C962" s="58"/>
      <c r="D962" s="58"/>
      <c r="E962" s="58"/>
      <c r="F962" s="58"/>
      <c r="G962" s="58"/>
      <c r="H962" s="58"/>
      <c r="I962" s="2" t="s">
        <v>61</v>
      </c>
      <c r="J962" s="58"/>
      <c r="K962" s="58"/>
      <c r="L962" s="58"/>
      <c r="M962" s="58"/>
    </row>
    <row r="963" spans="2:13" x14ac:dyDescent="0.3">
      <c r="B963" s="58" t="s">
        <v>57</v>
      </c>
      <c r="C963" s="58" t="s">
        <v>320</v>
      </c>
      <c r="D963" s="58">
        <v>3274767</v>
      </c>
      <c r="E963" s="58">
        <v>2</v>
      </c>
      <c r="F963" s="58" t="s">
        <v>59</v>
      </c>
      <c r="G963" s="58">
        <v>0.56000000000000005</v>
      </c>
      <c r="H963" s="58">
        <v>1.1200000000000001</v>
      </c>
      <c r="I963" s="2">
        <v>2</v>
      </c>
      <c r="J963" s="58">
        <v>4</v>
      </c>
      <c r="K963" s="58"/>
      <c r="L963" s="58"/>
      <c r="M963" s="58">
        <v>82873097</v>
      </c>
    </row>
    <row r="964" spans="2:13" x14ac:dyDescent="0.3">
      <c r="B964" s="58"/>
      <c r="C964" s="58"/>
      <c r="D964" s="58"/>
      <c r="E964" s="58"/>
      <c r="F964" s="58"/>
      <c r="G964" s="58"/>
      <c r="H964" s="58"/>
      <c r="I964" s="2" t="s">
        <v>61</v>
      </c>
      <c r="J964" s="58"/>
      <c r="K964" s="58"/>
      <c r="L964" s="58"/>
      <c r="M964" s="58"/>
    </row>
    <row r="965" spans="2:13" x14ac:dyDescent="0.3">
      <c r="B965" s="58" t="s">
        <v>57</v>
      </c>
      <c r="C965" s="58" t="s">
        <v>503</v>
      </c>
      <c r="D965" s="58">
        <v>3271537</v>
      </c>
      <c r="E965" s="58">
        <v>2</v>
      </c>
      <c r="F965" s="58" t="s">
        <v>59</v>
      </c>
      <c r="G965" s="58">
        <v>0.15</v>
      </c>
      <c r="H965" s="58">
        <v>0.28999999999999998</v>
      </c>
      <c r="I965" s="2">
        <v>1.3</v>
      </c>
      <c r="J965" s="58">
        <v>2.6</v>
      </c>
      <c r="K965" s="58"/>
      <c r="L965" s="58"/>
      <c r="M965" s="58">
        <v>81828810</v>
      </c>
    </row>
    <row r="966" spans="2:13" x14ac:dyDescent="0.3">
      <c r="B966" s="58"/>
      <c r="C966" s="58"/>
      <c r="D966" s="58"/>
      <c r="E966" s="58"/>
      <c r="F966" s="58"/>
      <c r="G966" s="58"/>
      <c r="H966" s="58"/>
      <c r="I966" s="2" t="s">
        <v>61</v>
      </c>
      <c r="J966" s="58"/>
      <c r="K966" s="58"/>
      <c r="L966" s="58"/>
      <c r="M966" s="58"/>
    </row>
    <row r="967" spans="2:13" x14ac:dyDescent="0.3">
      <c r="B967" s="58" t="s">
        <v>57</v>
      </c>
      <c r="C967" s="58" t="s">
        <v>151</v>
      </c>
      <c r="D967" s="58">
        <v>3336922</v>
      </c>
      <c r="E967" s="58">
        <v>2</v>
      </c>
      <c r="F967" s="58" t="s">
        <v>59</v>
      </c>
      <c r="G967" s="58">
        <v>0.25</v>
      </c>
      <c r="H967" s="58">
        <v>0.5</v>
      </c>
      <c r="I967" s="2">
        <v>0.85</v>
      </c>
      <c r="J967" s="58">
        <v>1.7</v>
      </c>
      <c r="K967" s="58"/>
      <c r="L967" s="58"/>
      <c r="M967" s="58">
        <v>88304852</v>
      </c>
    </row>
    <row r="968" spans="2:13" x14ac:dyDescent="0.3">
      <c r="B968" s="58"/>
      <c r="C968" s="58"/>
      <c r="D968" s="58"/>
      <c r="E968" s="58"/>
      <c r="F968" s="58"/>
      <c r="G968" s="58"/>
      <c r="H968" s="58"/>
      <c r="I968" s="2" t="s">
        <v>61</v>
      </c>
      <c r="J968" s="58"/>
      <c r="K968" s="58"/>
      <c r="L968" s="58"/>
      <c r="M968" s="58"/>
    </row>
    <row r="969" spans="2:13" x14ac:dyDescent="0.3">
      <c r="B969" s="58" t="s">
        <v>57</v>
      </c>
      <c r="C969" s="58" t="s">
        <v>191</v>
      </c>
      <c r="D969" s="58">
        <v>10113950</v>
      </c>
      <c r="E969" s="58">
        <v>1</v>
      </c>
      <c r="F969" s="58" t="s">
        <v>59</v>
      </c>
      <c r="G969" s="58">
        <v>0.45</v>
      </c>
      <c r="H969" s="58">
        <v>0.45</v>
      </c>
      <c r="I969" s="2">
        <v>1.35</v>
      </c>
      <c r="J969" s="58">
        <v>1.35</v>
      </c>
      <c r="K969" s="58"/>
      <c r="L969" s="58"/>
      <c r="M969" s="58">
        <v>68153089</v>
      </c>
    </row>
    <row r="970" spans="2:13" x14ac:dyDescent="0.3">
      <c r="B970" s="58"/>
      <c r="C970" s="58"/>
      <c r="D970" s="58"/>
      <c r="E970" s="58"/>
      <c r="F970" s="58"/>
      <c r="G970" s="58"/>
      <c r="H970" s="58"/>
      <c r="I970" s="2" t="s">
        <v>61</v>
      </c>
      <c r="J970" s="58"/>
      <c r="K970" s="58"/>
      <c r="L970" s="58"/>
      <c r="M970" s="58"/>
    </row>
    <row r="971" spans="2:13" x14ac:dyDescent="0.3">
      <c r="B971" s="58" t="s">
        <v>57</v>
      </c>
      <c r="C971" s="58" t="s">
        <v>380</v>
      </c>
      <c r="D971" s="58">
        <v>10111420</v>
      </c>
      <c r="E971" s="58">
        <v>1</v>
      </c>
      <c r="F971" s="58" t="s">
        <v>59</v>
      </c>
      <c r="G971" s="58">
        <v>0.32</v>
      </c>
      <c r="H971" s="58">
        <v>0.32</v>
      </c>
      <c r="I971" s="2">
        <v>1</v>
      </c>
      <c r="J971" s="58">
        <v>1</v>
      </c>
      <c r="K971" s="58"/>
      <c r="L971" s="58"/>
      <c r="M971" s="58">
        <v>67754468</v>
      </c>
    </row>
    <row r="972" spans="2:13" x14ac:dyDescent="0.3">
      <c r="B972" s="58"/>
      <c r="C972" s="58"/>
      <c r="D972" s="58"/>
      <c r="E972" s="58"/>
      <c r="F972" s="58"/>
      <c r="G972" s="58"/>
      <c r="H972" s="58"/>
      <c r="I972" s="2" t="s">
        <v>61</v>
      </c>
      <c r="J972" s="58"/>
      <c r="K972" s="58"/>
      <c r="L972" s="58"/>
      <c r="M972" s="58"/>
    </row>
    <row r="973" spans="2:13" x14ac:dyDescent="0.3">
      <c r="B973" s="58" t="s">
        <v>57</v>
      </c>
      <c r="C973" s="58" t="s">
        <v>67</v>
      </c>
      <c r="D973" s="58">
        <v>3257272</v>
      </c>
      <c r="E973" s="58">
        <v>1</v>
      </c>
      <c r="F973" s="58" t="s">
        <v>59</v>
      </c>
      <c r="G973" s="58">
        <v>0.17</v>
      </c>
      <c r="H973" s="58">
        <v>0.17</v>
      </c>
      <c r="I973" s="2">
        <v>2.2999999999999998</v>
      </c>
      <c r="J973" s="58">
        <v>2.2999999999999998</v>
      </c>
      <c r="K973" s="58"/>
      <c r="L973" s="58"/>
      <c r="M973" s="58">
        <v>78589566</v>
      </c>
    </row>
    <row r="974" spans="2:13" x14ac:dyDescent="0.3">
      <c r="B974" s="58"/>
      <c r="C974" s="58"/>
      <c r="D974" s="58"/>
      <c r="E974" s="58"/>
      <c r="F974" s="58"/>
      <c r="G974" s="58"/>
      <c r="H974" s="58"/>
      <c r="I974" s="2" t="s">
        <v>61</v>
      </c>
      <c r="J974" s="58"/>
      <c r="K974" s="58"/>
      <c r="L974" s="58"/>
      <c r="M974" s="58"/>
    </row>
    <row r="975" spans="2:13" x14ac:dyDescent="0.3">
      <c r="B975" s="58" t="s">
        <v>57</v>
      </c>
      <c r="C975" s="58" t="s">
        <v>328</v>
      </c>
      <c r="D975" s="58">
        <v>10004906</v>
      </c>
      <c r="E975" s="58">
        <v>1</v>
      </c>
      <c r="F975" s="58" t="s">
        <v>59</v>
      </c>
      <c r="G975" s="58">
        <v>0.28000000000000003</v>
      </c>
      <c r="H975" s="58">
        <v>0.28000000000000003</v>
      </c>
      <c r="I975" s="2">
        <v>1.25</v>
      </c>
      <c r="J975" s="58">
        <v>1.25</v>
      </c>
      <c r="K975" s="58"/>
      <c r="L975" s="58"/>
      <c r="M975" s="58">
        <v>66145943</v>
      </c>
    </row>
    <row r="976" spans="2:13" x14ac:dyDescent="0.3">
      <c r="B976" s="58"/>
      <c r="C976" s="58"/>
      <c r="D976" s="58"/>
      <c r="E976" s="58"/>
      <c r="F976" s="58"/>
      <c r="G976" s="58"/>
      <c r="H976" s="58"/>
      <c r="I976" s="2" t="s">
        <v>61</v>
      </c>
      <c r="J976" s="58"/>
      <c r="K976" s="58"/>
      <c r="L976" s="58"/>
      <c r="M976" s="58"/>
    </row>
    <row r="977" spans="2:13" x14ac:dyDescent="0.3">
      <c r="B977" s="58" t="s">
        <v>68</v>
      </c>
      <c r="C977" s="58" t="s">
        <v>285</v>
      </c>
      <c r="D977" s="58">
        <v>5059512103636</v>
      </c>
      <c r="E977" s="58">
        <v>1</v>
      </c>
      <c r="F977" s="58" t="s">
        <v>59</v>
      </c>
      <c r="G977" s="58">
        <v>0.21</v>
      </c>
      <c r="H977" s="58">
        <v>0.21</v>
      </c>
      <c r="I977" s="2">
        <v>1.1000000000000001</v>
      </c>
      <c r="J977" s="58">
        <v>1.1000000000000001</v>
      </c>
      <c r="K977" s="58"/>
      <c r="L977" s="58"/>
      <c r="M977" s="58">
        <v>87891424</v>
      </c>
    </row>
    <row r="978" spans="2:13" x14ac:dyDescent="0.3">
      <c r="B978" s="58"/>
      <c r="C978" s="58"/>
      <c r="D978" s="58"/>
      <c r="E978" s="58"/>
      <c r="F978" s="58"/>
      <c r="G978" s="58"/>
      <c r="H978" s="58"/>
      <c r="I978" s="2" t="s">
        <v>61</v>
      </c>
      <c r="J978" s="58"/>
      <c r="K978" s="58"/>
      <c r="L978" s="58"/>
      <c r="M978" s="58"/>
    </row>
    <row r="979" spans="2:13" x14ac:dyDescent="0.3">
      <c r="B979" s="58" t="s">
        <v>68</v>
      </c>
      <c r="C979" s="58" t="s">
        <v>79</v>
      </c>
      <c r="D979" s="58">
        <v>3269299</v>
      </c>
      <c r="E979" s="58">
        <v>3</v>
      </c>
      <c r="F979" s="58" t="s">
        <v>59</v>
      </c>
      <c r="G979" s="58">
        <v>0.09</v>
      </c>
      <c r="H979" s="58">
        <v>0.27</v>
      </c>
      <c r="I979" s="2">
        <v>1.1000000000000001</v>
      </c>
      <c r="J979" s="58">
        <v>3.3</v>
      </c>
      <c r="K979" s="58"/>
      <c r="L979" s="58"/>
      <c r="M979" s="58">
        <v>81301517</v>
      </c>
    </row>
    <row r="980" spans="2:13" x14ac:dyDescent="0.3">
      <c r="B980" s="58"/>
      <c r="C980" s="58"/>
      <c r="D980" s="58"/>
      <c r="E980" s="58"/>
      <c r="F980" s="58"/>
      <c r="G980" s="58"/>
      <c r="H980" s="58"/>
      <c r="I980" s="2" t="s">
        <v>61</v>
      </c>
      <c r="J980" s="58"/>
      <c r="K980" s="58"/>
      <c r="L980" s="58"/>
      <c r="M980" s="58"/>
    </row>
    <row r="981" spans="2:13" x14ac:dyDescent="0.3">
      <c r="B981" s="58" t="s">
        <v>68</v>
      </c>
      <c r="C981" s="58" t="s">
        <v>314</v>
      </c>
      <c r="D981" s="58">
        <v>5054269805611</v>
      </c>
      <c r="E981" s="58">
        <v>2</v>
      </c>
      <c r="F981" s="58" t="s">
        <v>59</v>
      </c>
      <c r="G981" s="58">
        <v>0.38</v>
      </c>
      <c r="H981" s="58">
        <v>0.77</v>
      </c>
      <c r="I981" s="2">
        <v>0.65</v>
      </c>
      <c r="J981" s="58">
        <v>1.3</v>
      </c>
      <c r="K981" s="58"/>
      <c r="L981" s="58"/>
      <c r="M981" s="58">
        <v>79801003</v>
      </c>
    </row>
    <row r="982" spans="2:13" x14ac:dyDescent="0.3">
      <c r="B982" s="58"/>
      <c r="C982" s="58"/>
      <c r="D982" s="58"/>
      <c r="E982" s="58"/>
      <c r="F982" s="58"/>
      <c r="G982" s="58"/>
      <c r="H982" s="58"/>
      <c r="I982" s="2" t="s">
        <v>61</v>
      </c>
      <c r="J982" s="58"/>
      <c r="K982" s="58"/>
      <c r="L982" s="58"/>
      <c r="M982" s="58"/>
    </row>
    <row r="983" spans="2:13" x14ac:dyDescent="0.3">
      <c r="B983" s="58" t="s">
        <v>68</v>
      </c>
      <c r="C983" s="58" t="s">
        <v>144</v>
      </c>
      <c r="D983" s="58">
        <v>5010044000275</v>
      </c>
      <c r="E983" s="58">
        <v>1</v>
      </c>
      <c r="F983" s="58" t="s">
        <v>59</v>
      </c>
      <c r="G983" s="58">
        <v>0.41</v>
      </c>
      <c r="H983" s="58">
        <v>0.41</v>
      </c>
      <c r="I983" s="2">
        <v>1.1000000000000001</v>
      </c>
      <c r="J983" s="58">
        <v>1.1000000000000001</v>
      </c>
      <c r="K983" s="58"/>
      <c r="L983" s="58"/>
      <c r="M983" s="58">
        <v>50688895</v>
      </c>
    </row>
    <row r="984" spans="2:13" x14ac:dyDescent="0.3">
      <c r="B984" s="58"/>
      <c r="C984" s="58"/>
      <c r="D984" s="58"/>
      <c r="E984" s="58"/>
      <c r="F984" s="58"/>
      <c r="G984" s="58"/>
      <c r="H984" s="58"/>
      <c r="I984" s="2" t="s">
        <v>61</v>
      </c>
      <c r="J984" s="58"/>
      <c r="K984" s="58"/>
      <c r="L984" s="58"/>
      <c r="M984" s="58"/>
    </row>
    <row r="985" spans="2:13" x14ac:dyDescent="0.3">
      <c r="B985" s="58" t="s">
        <v>68</v>
      </c>
      <c r="C985" s="58" t="s">
        <v>80</v>
      </c>
      <c r="D985" s="58">
        <v>3048979</v>
      </c>
      <c r="E985" s="58">
        <v>1</v>
      </c>
      <c r="F985" s="58" t="s">
        <v>59</v>
      </c>
      <c r="G985" s="58">
        <v>0.09</v>
      </c>
      <c r="H985" s="58">
        <v>0.09</v>
      </c>
      <c r="I985" s="2">
        <v>1.1499999999999999</v>
      </c>
      <c r="J985" s="58">
        <v>1.1000000000000001</v>
      </c>
      <c r="K985" s="58"/>
      <c r="L985" s="58"/>
      <c r="M985" s="58">
        <v>52412171</v>
      </c>
    </row>
    <row r="986" spans="2:13" x14ac:dyDescent="0.3">
      <c r="B986" s="58"/>
      <c r="C986" s="58"/>
      <c r="D986" s="58"/>
      <c r="E986" s="58"/>
      <c r="F986" s="58"/>
      <c r="G986" s="58"/>
      <c r="H986" s="58"/>
      <c r="I986" s="2" t="s">
        <v>61</v>
      </c>
      <c r="J986" s="58"/>
      <c r="K986" s="58"/>
      <c r="L986" s="58"/>
      <c r="M986" s="58"/>
    </row>
    <row r="987" spans="2:13" x14ac:dyDescent="0.3">
      <c r="B987" s="58" t="s">
        <v>68</v>
      </c>
      <c r="C987" s="58" t="s">
        <v>72</v>
      </c>
      <c r="D987" s="58">
        <v>3269275</v>
      </c>
      <c r="E987" s="58">
        <v>1</v>
      </c>
      <c r="F987" s="58" t="s">
        <v>59</v>
      </c>
      <c r="G987" s="58">
        <v>7.0000000000000007E-2</v>
      </c>
      <c r="H987" s="58">
        <v>7.0000000000000007E-2</v>
      </c>
      <c r="I987" s="2">
        <v>1.1000000000000001</v>
      </c>
      <c r="J987" s="58">
        <v>1.1000000000000001</v>
      </c>
      <c r="K987" s="58"/>
      <c r="L987" s="58"/>
      <c r="M987" s="58">
        <v>81301454</v>
      </c>
    </row>
    <row r="988" spans="2:13" x14ac:dyDescent="0.3">
      <c r="B988" s="58"/>
      <c r="C988" s="58"/>
      <c r="D988" s="58"/>
      <c r="E988" s="58"/>
      <c r="F988" s="58"/>
      <c r="G988" s="58"/>
      <c r="H988" s="58"/>
      <c r="I988" s="2" t="s">
        <v>61</v>
      </c>
      <c r="J988" s="58"/>
      <c r="K988" s="58"/>
      <c r="L988" s="58"/>
      <c r="M988" s="58"/>
    </row>
    <row r="989" spans="2:13" x14ac:dyDescent="0.3">
      <c r="B989" s="58" t="s">
        <v>68</v>
      </c>
      <c r="C989" s="58" t="s">
        <v>76</v>
      </c>
      <c r="D989" s="58">
        <v>3063330</v>
      </c>
      <c r="E989" s="58">
        <v>5</v>
      </c>
      <c r="F989" s="58" t="s">
        <v>59</v>
      </c>
      <c r="G989" s="58">
        <v>0.08</v>
      </c>
      <c r="H989" s="58">
        <v>0.4</v>
      </c>
      <c r="I989" s="2">
        <v>1.1000000000000001</v>
      </c>
      <c r="J989" s="58">
        <v>5.5</v>
      </c>
      <c r="K989" s="58"/>
      <c r="L989" s="58"/>
      <c r="M989" s="58">
        <v>67880462</v>
      </c>
    </row>
    <row r="990" spans="2:13" x14ac:dyDescent="0.3">
      <c r="B990" s="58"/>
      <c r="C990" s="58"/>
      <c r="D990" s="58"/>
      <c r="E990" s="58"/>
      <c r="F990" s="58"/>
      <c r="G990" s="58"/>
      <c r="H990" s="58"/>
      <c r="I990" s="2" t="s">
        <v>61</v>
      </c>
      <c r="J990" s="58"/>
      <c r="K990" s="58"/>
      <c r="L990" s="58"/>
      <c r="M990" s="58"/>
    </row>
    <row r="991" spans="2:13" x14ac:dyDescent="0.3">
      <c r="B991" s="58" t="s">
        <v>68</v>
      </c>
      <c r="C991" s="58" t="s">
        <v>171</v>
      </c>
      <c r="D991" s="58">
        <v>5022824240061</v>
      </c>
      <c r="E991" s="58">
        <v>5</v>
      </c>
      <c r="F991" s="58" t="s">
        <v>59</v>
      </c>
      <c r="G991" s="58">
        <v>0.5</v>
      </c>
      <c r="H991" s="58">
        <v>2.5099999999999998</v>
      </c>
      <c r="I991" s="2">
        <v>1.25</v>
      </c>
      <c r="J991" s="58">
        <v>6.25</v>
      </c>
      <c r="K991" s="58"/>
      <c r="L991" s="58"/>
      <c r="M991" s="58">
        <v>61699364</v>
      </c>
    </row>
    <row r="992" spans="2:13" x14ac:dyDescent="0.3">
      <c r="B992" s="58"/>
      <c r="C992" s="58"/>
      <c r="D992" s="58"/>
      <c r="E992" s="58"/>
      <c r="F992" s="58"/>
      <c r="G992" s="58"/>
      <c r="H992" s="58"/>
      <c r="I992" s="2" t="s">
        <v>61</v>
      </c>
      <c r="J992" s="58"/>
      <c r="K992" s="58"/>
      <c r="L992" s="58"/>
      <c r="M992" s="58"/>
    </row>
    <row r="993" spans="1:13" x14ac:dyDescent="0.3">
      <c r="B993" s="58" t="s">
        <v>124</v>
      </c>
      <c r="C993" s="58" t="s">
        <v>219</v>
      </c>
      <c r="D993" s="58">
        <v>5057753932657</v>
      </c>
      <c r="E993" s="58">
        <v>1</v>
      </c>
      <c r="F993" s="58" t="s">
        <v>59</v>
      </c>
      <c r="G993" s="58">
        <v>0.27</v>
      </c>
      <c r="H993" s="58">
        <v>0.27</v>
      </c>
      <c r="I993" s="2">
        <v>2.6</v>
      </c>
      <c r="J993" s="58">
        <v>3</v>
      </c>
      <c r="K993" s="58"/>
      <c r="L993" s="58"/>
      <c r="M993" s="58">
        <v>87874877</v>
      </c>
    </row>
    <row r="994" spans="1:13" x14ac:dyDescent="0.3">
      <c r="B994" s="58"/>
      <c r="C994" s="58"/>
      <c r="D994" s="58"/>
      <c r="E994" s="58"/>
      <c r="F994" s="58"/>
      <c r="G994" s="58"/>
      <c r="H994" s="58"/>
      <c r="I994" s="2" t="s">
        <v>61</v>
      </c>
      <c r="J994" s="58"/>
      <c r="K994" s="58"/>
      <c r="L994" s="58"/>
      <c r="M994" s="58"/>
    </row>
    <row r="995" spans="1:13" x14ac:dyDescent="0.3">
      <c r="A995" s="3">
        <v>45435</v>
      </c>
      <c r="B995" s="58" t="s">
        <v>57</v>
      </c>
      <c r="C995" s="58" t="s">
        <v>361</v>
      </c>
      <c r="D995" s="58">
        <v>3310700</v>
      </c>
      <c r="E995" s="58">
        <v>3</v>
      </c>
      <c r="F995" s="58" t="s">
        <v>59</v>
      </c>
      <c r="G995" s="58">
        <v>0.23</v>
      </c>
      <c r="H995" s="58">
        <v>0.69</v>
      </c>
      <c r="I995" s="2">
        <v>3.1</v>
      </c>
      <c r="J995" s="58">
        <v>9.3000000000000007</v>
      </c>
      <c r="K995" s="58"/>
      <c r="L995" s="58"/>
      <c r="M995" s="58">
        <v>88313066</v>
      </c>
    </row>
    <row r="996" spans="1:13" x14ac:dyDescent="0.3">
      <c r="B996" s="58"/>
      <c r="C996" s="58"/>
      <c r="D996" s="58"/>
      <c r="E996" s="58"/>
      <c r="F996" s="58"/>
      <c r="G996" s="58"/>
      <c r="H996" s="58"/>
      <c r="I996" s="2" t="s">
        <v>61</v>
      </c>
      <c r="J996" s="58"/>
      <c r="K996" s="58"/>
      <c r="L996" s="58"/>
      <c r="M996" s="58"/>
    </row>
    <row r="997" spans="1:13" x14ac:dyDescent="0.3">
      <c r="B997" s="58" t="s">
        <v>57</v>
      </c>
      <c r="C997" s="58" t="s">
        <v>165</v>
      </c>
      <c r="D997" s="58">
        <v>3259450</v>
      </c>
      <c r="E997" s="58">
        <v>1</v>
      </c>
      <c r="F997" s="58" t="s">
        <v>59</v>
      </c>
      <c r="G997" s="58">
        <v>0.53</v>
      </c>
      <c r="H997" s="58">
        <v>0.53</v>
      </c>
      <c r="I997" s="2">
        <v>3.2</v>
      </c>
      <c r="J997" s="58">
        <v>3.2</v>
      </c>
      <c r="K997" s="58"/>
      <c r="L997" s="58"/>
      <c r="M997" s="58">
        <v>78798290</v>
      </c>
    </row>
    <row r="998" spans="1:13" x14ac:dyDescent="0.3">
      <c r="B998" s="58"/>
      <c r="C998" s="58"/>
      <c r="D998" s="58"/>
      <c r="E998" s="58"/>
      <c r="F998" s="58"/>
      <c r="G998" s="58"/>
      <c r="H998" s="58"/>
      <c r="I998" s="2" t="s">
        <v>61</v>
      </c>
      <c r="J998" s="58"/>
      <c r="K998" s="58"/>
      <c r="L998" s="58"/>
      <c r="M998" s="58"/>
    </row>
    <row r="999" spans="1:13" x14ac:dyDescent="0.3">
      <c r="B999" s="58" t="s">
        <v>57</v>
      </c>
      <c r="C999" s="58" t="s">
        <v>504</v>
      </c>
      <c r="D999" s="58">
        <v>5059697261978</v>
      </c>
      <c r="E999" s="58">
        <v>2</v>
      </c>
      <c r="F999" s="58" t="s">
        <v>59</v>
      </c>
      <c r="G999" s="58">
        <v>0.19</v>
      </c>
      <c r="H999" s="58">
        <v>0.38</v>
      </c>
      <c r="I999" s="2">
        <v>1.35</v>
      </c>
      <c r="J999" s="58">
        <v>2.7</v>
      </c>
      <c r="K999" s="58"/>
      <c r="L999" s="58"/>
      <c r="M999" s="58">
        <v>92982914</v>
      </c>
    </row>
    <row r="1000" spans="1:13" x14ac:dyDescent="0.3">
      <c r="B1000" s="58"/>
      <c r="C1000" s="58"/>
      <c r="D1000" s="58"/>
      <c r="E1000" s="58"/>
      <c r="F1000" s="58"/>
      <c r="G1000" s="58"/>
      <c r="H1000" s="58"/>
      <c r="I1000" s="2" t="s">
        <v>61</v>
      </c>
      <c r="J1000" s="58"/>
      <c r="K1000" s="58"/>
      <c r="L1000" s="58"/>
      <c r="M1000" s="58"/>
    </row>
    <row r="1001" spans="1:13" x14ac:dyDescent="0.3">
      <c r="B1001" s="58" t="s">
        <v>83</v>
      </c>
      <c r="C1001" s="58" t="s">
        <v>505</v>
      </c>
      <c r="D1001" s="58">
        <v>5022240016103</v>
      </c>
      <c r="E1001" s="58">
        <v>1</v>
      </c>
      <c r="F1001" s="58" t="s">
        <v>59</v>
      </c>
      <c r="G1001" s="58">
        <v>0.14000000000000001</v>
      </c>
      <c r="H1001" s="58">
        <v>0.14000000000000001</v>
      </c>
      <c r="I1001" s="2">
        <v>2.5</v>
      </c>
      <c r="J1001" s="58">
        <v>2.9</v>
      </c>
      <c r="K1001" s="58"/>
      <c r="L1001" s="58"/>
      <c r="M1001" s="58">
        <v>92264336</v>
      </c>
    </row>
    <row r="1002" spans="1:13" x14ac:dyDescent="0.3">
      <c r="B1002" s="58"/>
      <c r="C1002" s="58"/>
      <c r="D1002" s="58"/>
      <c r="E1002" s="58"/>
      <c r="F1002" s="58"/>
      <c r="G1002" s="58"/>
      <c r="H1002" s="58"/>
      <c r="I1002" s="2" t="s">
        <v>61</v>
      </c>
      <c r="J1002" s="58"/>
      <c r="K1002" s="58"/>
      <c r="L1002" s="58"/>
      <c r="M1002" s="58"/>
    </row>
    <row r="1003" spans="1:13" x14ac:dyDescent="0.3">
      <c r="B1003" s="58" t="s">
        <v>83</v>
      </c>
      <c r="C1003" s="58" t="s">
        <v>506</v>
      </c>
      <c r="D1003" s="58">
        <v>5030756005795</v>
      </c>
      <c r="E1003" s="58">
        <v>1</v>
      </c>
      <c r="F1003" s="58" t="s">
        <v>59</v>
      </c>
      <c r="G1003" s="58">
        <v>0.23</v>
      </c>
      <c r="H1003" s="58">
        <v>0.23</v>
      </c>
      <c r="I1003" s="2">
        <v>2</v>
      </c>
      <c r="J1003" s="58">
        <v>2.2999999999999998</v>
      </c>
      <c r="K1003" s="58"/>
      <c r="L1003" s="58"/>
      <c r="M1003" s="58">
        <v>87176102</v>
      </c>
    </row>
    <row r="1004" spans="1:13" x14ac:dyDescent="0.3">
      <c r="B1004" s="58"/>
      <c r="C1004" s="58"/>
      <c r="D1004" s="58"/>
      <c r="E1004" s="58"/>
      <c r="F1004" s="58"/>
      <c r="G1004" s="58"/>
      <c r="H1004" s="58"/>
      <c r="I1004" s="2" t="s">
        <v>61</v>
      </c>
      <c r="J1004" s="58"/>
      <c r="K1004" s="58"/>
      <c r="L1004" s="58"/>
      <c r="M1004" s="58"/>
    </row>
    <row r="1005" spans="1:13" x14ac:dyDescent="0.3">
      <c r="B1005" s="58" t="s">
        <v>83</v>
      </c>
      <c r="C1005" s="58" t="s">
        <v>203</v>
      </c>
      <c r="D1005" s="58">
        <v>5059697710438</v>
      </c>
      <c r="E1005" s="58">
        <v>1</v>
      </c>
      <c r="F1005" s="58" t="s">
        <v>59</v>
      </c>
      <c r="G1005" s="58">
        <v>0.12</v>
      </c>
      <c r="H1005" s="58">
        <v>0.12</v>
      </c>
      <c r="I1005" s="2">
        <v>3.75</v>
      </c>
      <c r="J1005" s="58">
        <v>3.75</v>
      </c>
      <c r="K1005" s="58"/>
      <c r="L1005" s="58"/>
      <c r="M1005" s="58">
        <v>92745990</v>
      </c>
    </row>
    <row r="1006" spans="1:13" x14ac:dyDescent="0.3">
      <c r="B1006" s="58"/>
      <c r="C1006" s="58"/>
      <c r="D1006" s="58"/>
      <c r="E1006" s="58"/>
      <c r="F1006" s="58"/>
      <c r="G1006" s="58"/>
      <c r="H1006" s="58"/>
      <c r="I1006" s="2" t="s">
        <v>61</v>
      </c>
      <c r="J1006" s="58"/>
      <c r="K1006" s="58"/>
      <c r="L1006" s="58"/>
      <c r="M1006" s="58"/>
    </row>
    <row r="1007" spans="1:13" x14ac:dyDescent="0.3">
      <c r="B1007" s="58" t="s">
        <v>83</v>
      </c>
      <c r="C1007" s="58" t="s">
        <v>198</v>
      </c>
      <c r="D1007" s="58">
        <v>5013683305589</v>
      </c>
      <c r="E1007" s="58">
        <v>4</v>
      </c>
      <c r="F1007" s="58" t="s">
        <v>59</v>
      </c>
      <c r="G1007" s="58">
        <v>0.22</v>
      </c>
      <c r="H1007" s="58">
        <v>0.88</v>
      </c>
      <c r="I1007" s="2">
        <v>2.75</v>
      </c>
      <c r="J1007" s="58">
        <v>11</v>
      </c>
      <c r="K1007" s="58"/>
      <c r="L1007" s="58"/>
      <c r="M1007" s="58">
        <v>54682889</v>
      </c>
    </row>
    <row r="1008" spans="1:13" x14ac:dyDescent="0.3">
      <c r="B1008" s="58"/>
      <c r="C1008" s="58"/>
      <c r="D1008" s="58"/>
      <c r="E1008" s="58"/>
      <c r="F1008" s="58"/>
      <c r="G1008" s="58"/>
      <c r="H1008" s="58"/>
      <c r="I1008" s="2" t="s">
        <v>61</v>
      </c>
      <c r="J1008" s="58"/>
      <c r="K1008" s="58"/>
      <c r="L1008" s="58"/>
      <c r="M1008" s="58"/>
    </row>
    <row r="1009" spans="2:13" x14ac:dyDescent="0.3">
      <c r="B1009" s="58" t="s">
        <v>83</v>
      </c>
      <c r="C1009" s="58" t="s">
        <v>507</v>
      </c>
      <c r="D1009" s="58">
        <v>5057967620920</v>
      </c>
      <c r="E1009" s="58">
        <v>4</v>
      </c>
      <c r="F1009" s="58" t="s">
        <v>59</v>
      </c>
      <c r="G1009" s="58">
        <v>0.14000000000000001</v>
      </c>
      <c r="H1009" s="58">
        <v>0.54</v>
      </c>
      <c r="I1009" s="2">
        <v>1.4</v>
      </c>
      <c r="J1009" s="58">
        <v>5.6</v>
      </c>
      <c r="K1009" s="58"/>
      <c r="L1009" s="58"/>
      <c r="M1009" s="58">
        <v>86776897</v>
      </c>
    </row>
    <row r="1010" spans="2:13" x14ac:dyDescent="0.3">
      <c r="B1010" s="58"/>
      <c r="C1010" s="58"/>
      <c r="D1010" s="58"/>
      <c r="E1010" s="58"/>
      <c r="F1010" s="58"/>
      <c r="G1010" s="58"/>
      <c r="H1010" s="58"/>
      <c r="I1010" s="2" t="s">
        <v>61</v>
      </c>
      <c r="J1010" s="58"/>
      <c r="K1010" s="58"/>
      <c r="L1010" s="58"/>
      <c r="M1010" s="58"/>
    </row>
    <row r="1011" spans="2:13" x14ac:dyDescent="0.3">
      <c r="B1011" s="58" t="s">
        <v>83</v>
      </c>
      <c r="C1011" s="58" t="s">
        <v>508</v>
      </c>
      <c r="D1011" s="58">
        <v>5057753912291</v>
      </c>
      <c r="E1011" s="58">
        <v>3</v>
      </c>
      <c r="F1011" s="58" t="s">
        <v>59</v>
      </c>
      <c r="G1011" s="58">
        <v>0.25</v>
      </c>
      <c r="H1011" s="58">
        <v>0.75</v>
      </c>
      <c r="I1011" s="2">
        <v>2.15</v>
      </c>
      <c r="J1011" s="58">
        <v>6.45</v>
      </c>
      <c r="K1011" s="58"/>
      <c r="L1011" s="58"/>
      <c r="M1011" s="58">
        <v>92195918</v>
      </c>
    </row>
    <row r="1012" spans="2:13" x14ac:dyDescent="0.3">
      <c r="B1012" s="58"/>
      <c r="C1012" s="58"/>
      <c r="D1012" s="58"/>
      <c r="E1012" s="58"/>
      <c r="F1012" s="58"/>
      <c r="G1012" s="58"/>
      <c r="H1012" s="58"/>
      <c r="I1012" s="2" t="s">
        <v>61</v>
      </c>
      <c r="J1012" s="58"/>
      <c r="K1012" s="58"/>
      <c r="L1012" s="58"/>
      <c r="M1012" s="58"/>
    </row>
    <row r="1013" spans="2:13" x14ac:dyDescent="0.3">
      <c r="B1013" s="58" t="s">
        <v>83</v>
      </c>
      <c r="C1013" s="58" t="s">
        <v>509</v>
      </c>
      <c r="D1013" s="58">
        <v>5059697259555</v>
      </c>
      <c r="E1013" s="58">
        <v>1</v>
      </c>
      <c r="F1013" s="58" t="s">
        <v>59</v>
      </c>
      <c r="G1013" s="58">
        <v>0.43</v>
      </c>
      <c r="H1013" s="58">
        <v>0.43</v>
      </c>
      <c r="I1013" s="2">
        <v>3.5</v>
      </c>
      <c r="J1013" s="58">
        <v>3.5</v>
      </c>
      <c r="K1013" s="58"/>
      <c r="L1013" s="58"/>
      <c r="M1013" s="58">
        <v>89950421</v>
      </c>
    </row>
    <row r="1014" spans="2:13" x14ac:dyDescent="0.3">
      <c r="B1014" s="58"/>
      <c r="C1014" s="58"/>
      <c r="D1014" s="58"/>
      <c r="E1014" s="58"/>
      <c r="F1014" s="58"/>
      <c r="G1014" s="58"/>
      <c r="H1014" s="58"/>
      <c r="I1014" s="2" t="s">
        <v>61</v>
      </c>
      <c r="J1014" s="58"/>
      <c r="K1014" s="58"/>
      <c r="L1014" s="58"/>
      <c r="M1014" s="58"/>
    </row>
    <row r="1015" spans="2:13" x14ac:dyDescent="0.3">
      <c r="B1015" s="58" t="s">
        <v>83</v>
      </c>
      <c r="C1015" s="58" t="s">
        <v>510</v>
      </c>
      <c r="D1015" s="58">
        <v>5059697396915</v>
      </c>
      <c r="E1015" s="58">
        <v>1</v>
      </c>
      <c r="F1015" s="58" t="s">
        <v>59</v>
      </c>
      <c r="G1015" s="58">
        <v>0.45</v>
      </c>
      <c r="H1015" s="58">
        <v>0.45</v>
      </c>
      <c r="I1015" s="2">
        <v>3.25</v>
      </c>
      <c r="J1015" s="58">
        <v>3.5</v>
      </c>
      <c r="K1015" s="58"/>
      <c r="L1015" s="58"/>
      <c r="M1015" s="58">
        <v>89939332</v>
      </c>
    </row>
    <row r="1016" spans="2:13" x14ac:dyDescent="0.3">
      <c r="B1016" s="58"/>
      <c r="C1016" s="58"/>
      <c r="D1016" s="58"/>
      <c r="E1016" s="58"/>
      <c r="F1016" s="58"/>
      <c r="G1016" s="58"/>
      <c r="H1016" s="58"/>
      <c r="I1016" s="2" t="s">
        <v>61</v>
      </c>
      <c r="J1016" s="58"/>
      <c r="K1016" s="58"/>
      <c r="L1016" s="58"/>
      <c r="M1016" s="58"/>
    </row>
    <row r="1017" spans="2:13" x14ac:dyDescent="0.3">
      <c r="B1017" s="58" t="s">
        <v>83</v>
      </c>
      <c r="C1017" s="58" t="s">
        <v>511</v>
      </c>
      <c r="D1017" s="58">
        <v>5059697680106</v>
      </c>
      <c r="E1017" s="58">
        <v>7</v>
      </c>
      <c r="F1017" s="58" t="s">
        <v>59</v>
      </c>
      <c r="G1017" s="58">
        <v>0.21</v>
      </c>
      <c r="H1017" s="58">
        <v>1.46</v>
      </c>
      <c r="I1017" s="2">
        <v>1.1499999999999999</v>
      </c>
      <c r="J1017" s="58">
        <v>8.0500000000000007</v>
      </c>
      <c r="K1017" s="58"/>
      <c r="L1017" s="58"/>
      <c r="M1017" s="58">
        <v>92200292</v>
      </c>
    </row>
    <row r="1018" spans="2:13" x14ac:dyDescent="0.3">
      <c r="B1018" s="58"/>
      <c r="C1018" s="58"/>
      <c r="D1018" s="58"/>
      <c r="E1018" s="58"/>
      <c r="F1018" s="58"/>
      <c r="G1018" s="58"/>
      <c r="H1018" s="58"/>
      <c r="I1018" s="2" t="s">
        <v>61</v>
      </c>
      <c r="J1018" s="58"/>
      <c r="K1018" s="58"/>
      <c r="L1018" s="58"/>
      <c r="M1018" s="58"/>
    </row>
    <row r="1019" spans="2:13" x14ac:dyDescent="0.3">
      <c r="B1019" s="58" t="s">
        <v>83</v>
      </c>
      <c r="C1019" s="58" t="s">
        <v>448</v>
      </c>
      <c r="D1019" s="58">
        <v>5057967464050</v>
      </c>
      <c r="E1019" s="58">
        <v>1</v>
      </c>
      <c r="F1019" s="58" t="s">
        <v>59</v>
      </c>
      <c r="G1019" s="58">
        <v>0.16</v>
      </c>
      <c r="H1019" s="58">
        <v>0.16</v>
      </c>
      <c r="I1019" s="2">
        <v>3</v>
      </c>
      <c r="J1019" s="58">
        <v>3</v>
      </c>
      <c r="K1019" s="58"/>
      <c r="L1019" s="58"/>
      <c r="M1019" s="58">
        <v>86695917</v>
      </c>
    </row>
    <row r="1020" spans="2:13" x14ac:dyDescent="0.3">
      <c r="B1020" s="58"/>
      <c r="C1020" s="58"/>
      <c r="D1020" s="58"/>
      <c r="E1020" s="58"/>
      <c r="F1020" s="58"/>
      <c r="G1020" s="58"/>
      <c r="H1020" s="58"/>
      <c r="I1020" s="2" t="s">
        <v>61</v>
      </c>
      <c r="J1020" s="58"/>
      <c r="K1020" s="58"/>
      <c r="L1020" s="58"/>
      <c r="M1020" s="58"/>
    </row>
    <row r="1021" spans="2:13" x14ac:dyDescent="0.3">
      <c r="B1021" s="58" t="s">
        <v>83</v>
      </c>
      <c r="C1021" s="58" t="s">
        <v>222</v>
      </c>
      <c r="D1021" s="58">
        <v>5057753897697</v>
      </c>
      <c r="E1021" s="58">
        <v>3</v>
      </c>
      <c r="F1021" s="58" t="s">
        <v>59</v>
      </c>
      <c r="G1021" s="58">
        <v>7.0000000000000007E-2</v>
      </c>
      <c r="H1021" s="58">
        <v>0.2</v>
      </c>
      <c r="I1021" s="2">
        <v>1.3</v>
      </c>
      <c r="J1021" s="58">
        <v>3.9</v>
      </c>
      <c r="K1021" s="58"/>
      <c r="L1021" s="58"/>
      <c r="M1021" s="58">
        <v>87796290</v>
      </c>
    </row>
    <row r="1022" spans="2:13" x14ac:dyDescent="0.3">
      <c r="B1022" s="58"/>
      <c r="C1022" s="58"/>
      <c r="D1022" s="58"/>
      <c r="E1022" s="58"/>
      <c r="F1022" s="58"/>
      <c r="G1022" s="58"/>
      <c r="H1022" s="58"/>
      <c r="I1022" s="2" t="s">
        <v>61</v>
      </c>
      <c r="J1022" s="58"/>
      <c r="K1022" s="58"/>
      <c r="L1022" s="58"/>
      <c r="M1022" s="58"/>
    </row>
    <row r="1023" spans="2:13" x14ac:dyDescent="0.3">
      <c r="B1023" s="58" t="s">
        <v>83</v>
      </c>
      <c r="C1023" s="58" t="s">
        <v>136</v>
      </c>
      <c r="D1023" s="58">
        <v>5057008546042</v>
      </c>
      <c r="E1023" s="58">
        <v>1</v>
      </c>
      <c r="F1023" s="58" t="s">
        <v>59</v>
      </c>
      <c r="G1023" s="58">
        <v>0.17</v>
      </c>
      <c r="H1023" s="58">
        <v>0.17</v>
      </c>
      <c r="I1023" s="2">
        <v>3.75</v>
      </c>
      <c r="J1023" s="58">
        <v>3.75</v>
      </c>
      <c r="K1023" s="58"/>
      <c r="L1023" s="58"/>
      <c r="M1023" s="58">
        <v>75120924</v>
      </c>
    </row>
    <row r="1024" spans="2:13" x14ac:dyDescent="0.3">
      <c r="B1024" s="58"/>
      <c r="C1024" s="58"/>
      <c r="D1024" s="58"/>
      <c r="E1024" s="58"/>
      <c r="F1024" s="58"/>
      <c r="G1024" s="58"/>
      <c r="H1024" s="58"/>
      <c r="I1024" s="2" t="s">
        <v>61</v>
      </c>
      <c r="J1024" s="58"/>
      <c r="K1024" s="58"/>
      <c r="L1024" s="58"/>
      <c r="M1024" s="58"/>
    </row>
    <row r="1025" spans="1:13" x14ac:dyDescent="0.3">
      <c r="B1025" s="58" t="s">
        <v>83</v>
      </c>
      <c r="C1025" s="58" t="s">
        <v>512</v>
      </c>
      <c r="D1025" s="58">
        <v>5059697748073</v>
      </c>
      <c r="E1025" s="58">
        <v>3</v>
      </c>
      <c r="F1025" s="58" t="s">
        <v>59</v>
      </c>
      <c r="G1025" s="58">
        <v>0.18</v>
      </c>
      <c r="H1025" s="58">
        <v>0.53</v>
      </c>
      <c r="I1025" s="2">
        <v>3</v>
      </c>
      <c r="J1025" s="58">
        <v>9</v>
      </c>
      <c r="K1025" s="58"/>
      <c r="L1025" s="58"/>
      <c r="M1025" s="58">
        <v>91575040</v>
      </c>
    </row>
    <row r="1026" spans="1:13" x14ac:dyDescent="0.3">
      <c r="B1026" s="58"/>
      <c r="C1026" s="58"/>
      <c r="D1026" s="58"/>
      <c r="E1026" s="58"/>
      <c r="F1026" s="58"/>
      <c r="G1026" s="58"/>
      <c r="H1026" s="58"/>
      <c r="I1026" s="2" t="s">
        <v>61</v>
      </c>
      <c r="J1026" s="58"/>
      <c r="K1026" s="58"/>
      <c r="L1026" s="58"/>
      <c r="M1026" s="58"/>
    </row>
    <row r="1027" spans="1:13" x14ac:dyDescent="0.3">
      <c r="B1027" s="58" t="s">
        <v>83</v>
      </c>
      <c r="C1027" s="58" t="s">
        <v>339</v>
      </c>
      <c r="D1027" s="58">
        <v>3236420</v>
      </c>
      <c r="E1027" s="58">
        <v>1</v>
      </c>
      <c r="F1027" s="58" t="s">
        <v>59</v>
      </c>
      <c r="G1027" s="58">
        <v>0.33</v>
      </c>
      <c r="H1027" s="58">
        <v>0.33</v>
      </c>
      <c r="I1027" s="2">
        <v>2.85</v>
      </c>
      <c r="J1027" s="58">
        <v>2.85</v>
      </c>
      <c r="K1027" s="58"/>
      <c r="L1027" s="58"/>
      <c r="M1027" s="58">
        <v>74411224</v>
      </c>
    </row>
    <row r="1028" spans="1:13" x14ac:dyDescent="0.3">
      <c r="B1028" s="58"/>
      <c r="C1028" s="58"/>
      <c r="D1028" s="58"/>
      <c r="E1028" s="58"/>
      <c r="F1028" s="58"/>
      <c r="G1028" s="58"/>
      <c r="H1028" s="58"/>
      <c r="I1028" s="2" t="s">
        <v>61</v>
      </c>
      <c r="J1028" s="58"/>
      <c r="K1028" s="58"/>
      <c r="L1028" s="58"/>
      <c r="M1028" s="58"/>
    </row>
    <row r="1029" spans="1:13" x14ac:dyDescent="0.3">
      <c r="B1029" s="58" t="s">
        <v>83</v>
      </c>
      <c r="C1029" s="58" t="s">
        <v>308</v>
      </c>
      <c r="D1029" s="58">
        <v>5057753894634</v>
      </c>
      <c r="E1029" s="58">
        <v>1</v>
      </c>
      <c r="F1029" s="58" t="s">
        <v>59</v>
      </c>
      <c r="G1029" s="58">
        <v>0.27</v>
      </c>
      <c r="H1029" s="58">
        <v>0.27</v>
      </c>
      <c r="I1029" s="2">
        <v>3</v>
      </c>
      <c r="J1029" s="58">
        <v>3</v>
      </c>
      <c r="K1029" s="58"/>
      <c r="L1029" s="58"/>
      <c r="M1029" s="58">
        <v>87898405</v>
      </c>
    </row>
    <row r="1030" spans="1:13" x14ac:dyDescent="0.3">
      <c r="B1030" s="58"/>
      <c r="C1030" s="58"/>
      <c r="D1030" s="58"/>
      <c r="E1030" s="58"/>
      <c r="F1030" s="58"/>
      <c r="G1030" s="58"/>
      <c r="H1030" s="58"/>
      <c r="I1030" s="2" t="s">
        <v>61</v>
      </c>
      <c r="J1030" s="58"/>
      <c r="K1030" s="58"/>
      <c r="L1030" s="58"/>
      <c r="M1030" s="58"/>
    </row>
    <row r="1031" spans="1:13" x14ac:dyDescent="0.3">
      <c r="B1031" s="58" t="s">
        <v>83</v>
      </c>
      <c r="C1031" s="58" t="s">
        <v>221</v>
      </c>
      <c r="D1031" s="58">
        <v>3055533</v>
      </c>
      <c r="E1031" s="58">
        <v>2</v>
      </c>
      <c r="F1031" s="58" t="s">
        <v>59</v>
      </c>
      <c r="G1031" s="58">
        <v>0.19</v>
      </c>
      <c r="H1031" s="58">
        <v>0.37</v>
      </c>
      <c r="I1031" s="2">
        <v>2.6</v>
      </c>
      <c r="J1031" s="58">
        <v>5.2</v>
      </c>
      <c r="K1031" s="58"/>
      <c r="L1031" s="58"/>
      <c r="M1031" s="58">
        <v>63527456</v>
      </c>
    </row>
    <row r="1032" spans="1:13" x14ac:dyDescent="0.3">
      <c r="B1032" s="58"/>
      <c r="C1032" s="58"/>
      <c r="D1032" s="58"/>
      <c r="E1032" s="58"/>
      <c r="F1032" s="58"/>
      <c r="G1032" s="58"/>
      <c r="H1032" s="58"/>
      <c r="I1032" s="2" t="s">
        <v>61</v>
      </c>
      <c r="J1032" s="58"/>
      <c r="K1032" s="58"/>
      <c r="L1032" s="58"/>
      <c r="M1032" s="58"/>
    </row>
    <row r="1033" spans="1:13" x14ac:dyDescent="0.3">
      <c r="B1033" s="58" t="s">
        <v>83</v>
      </c>
      <c r="C1033" s="58" t="s">
        <v>513</v>
      </c>
      <c r="D1033" s="58">
        <v>5031021057952</v>
      </c>
      <c r="E1033" s="58">
        <v>2</v>
      </c>
      <c r="F1033" s="58" t="s">
        <v>59</v>
      </c>
      <c r="G1033" s="58">
        <v>0.6</v>
      </c>
      <c r="H1033" s="58">
        <v>1.2</v>
      </c>
      <c r="I1033" s="2">
        <v>0.9</v>
      </c>
      <c r="J1033" s="58">
        <v>1.8</v>
      </c>
      <c r="K1033" s="58"/>
      <c r="L1033" s="58"/>
      <c r="M1033" s="58">
        <v>52466204</v>
      </c>
    </row>
    <row r="1034" spans="1:13" x14ac:dyDescent="0.3">
      <c r="B1034" s="58"/>
      <c r="C1034" s="58"/>
      <c r="D1034" s="58"/>
      <c r="E1034" s="58"/>
      <c r="F1034" s="58"/>
      <c r="G1034" s="58"/>
      <c r="H1034" s="58"/>
      <c r="I1034" s="2" t="s">
        <v>61</v>
      </c>
      <c r="J1034" s="58"/>
      <c r="K1034" s="58"/>
      <c r="L1034" s="58"/>
      <c r="M1034" s="58"/>
    </row>
    <row r="1035" spans="1:13" x14ac:dyDescent="0.3">
      <c r="B1035" s="58" t="s">
        <v>83</v>
      </c>
      <c r="C1035" s="58" t="s">
        <v>258</v>
      </c>
      <c r="D1035" s="58">
        <v>5059697710506</v>
      </c>
      <c r="E1035" s="58">
        <v>1</v>
      </c>
      <c r="F1035" s="58" t="s">
        <v>59</v>
      </c>
      <c r="G1035" s="58">
        <v>0.43</v>
      </c>
      <c r="H1035" s="58">
        <v>0.43</v>
      </c>
      <c r="I1035" s="2">
        <v>3.5</v>
      </c>
      <c r="J1035" s="58">
        <v>3.5</v>
      </c>
      <c r="K1035" s="58"/>
      <c r="L1035" s="58"/>
      <c r="M1035" s="58">
        <v>89990367</v>
      </c>
    </row>
    <row r="1036" spans="1:13" x14ac:dyDescent="0.3">
      <c r="B1036" s="58"/>
      <c r="C1036" s="58"/>
      <c r="D1036" s="58"/>
      <c r="E1036" s="58"/>
      <c r="F1036" s="58"/>
      <c r="G1036" s="58"/>
      <c r="H1036" s="58"/>
      <c r="I1036" s="2" t="s">
        <v>61</v>
      </c>
      <c r="J1036" s="58"/>
      <c r="K1036" s="58"/>
      <c r="L1036" s="58"/>
      <c r="M1036" s="58"/>
    </row>
    <row r="1037" spans="1:13" x14ac:dyDescent="0.3">
      <c r="A1037" s="3">
        <v>45436</v>
      </c>
      <c r="B1037" s="58" t="s">
        <v>83</v>
      </c>
      <c r="C1037" s="58" t="s">
        <v>135</v>
      </c>
      <c r="D1037" s="58">
        <v>3297537</v>
      </c>
      <c r="E1037" s="58">
        <v>4</v>
      </c>
      <c r="F1037" s="58" t="s">
        <v>59</v>
      </c>
      <c r="G1037" s="58">
        <v>0.2</v>
      </c>
      <c r="H1037" s="58">
        <v>0.8</v>
      </c>
      <c r="I1037" s="2">
        <v>2.85</v>
      </c>
      <c r="J1037" s="58">
        <v>11.4</v>
      </c>
      <c r="K1037" s="58"/>
      <c r="L1037" s="58"/>
      <c r="M1037" s="58">
        <v>87228497</v>
      </c>
    </row>
    <row r="1038" spans="1:13" x14ac:dyDescent="0.3">
      <c r="B1038" s="58"/>
      <c r="C1038" s="58"/>
      <c r="D1038" s="58"/>
      <c r="E1038" s="58"/>
      <c r="F1038" s="58"/>
      <c r="G1038" s="58"/>
      <c r="H1038" s="58"/>
      <c r="I1038" s="2" t="s">
        <v>61</v>
      </c>
      <c r="J1038" s="58"/>
      <c r="K1038" s="58"/>
      <c r="L1038" s="58"/>
      <c r="M1038" s="58"/>
    </row>
    <row r="1039" spans="1:13" x14ac:dyDescent="0.3">
      <c r="B1039" s="58" t="s">
        <v>83</v>
      </c>
      <c r="C1039" s="58" t="s">
        <v>475</v>
      </c>
      <c r="D1039" s="58">
        <v>3281062</v>
      </c>
      <c r="E1039" s="58">
        <v>4</v>
      </c>
      <c r="F1039" s="58" t="s">
        <v>59</v>
      </c>
      <c r="G1039" s="58">
        <v>0.19</v>
      </c>
      <c r="H1039" s="58">
        <v>0.76</v>
      </c>
      <c r="I1039" s="2">
        <v>2.85</v>
      </c>
      <c r="J1039" s="58">
        <v>11.4</v>
      </c>
      <c r="K1039" s="58"/>
      <c r="L1039" s="58"/>
      <c r="M1039" s="58">
        <v>84810388</v>
      </c>
    </row>
    <row r="1040" spans="1:13" x14ac:dyDescent="0.3">
      <c r="B1040" s="58"/>
      <c r="C1040" s="58"/>
      <c r="D1040" s="58"/>
      <c r="E1040" s="58"/>
      <c r="F1040" s="58"/>
      <c r="G1040" s="58"/>
      <c r="H1040" s="58"/>
      <c r="I1040" s="2" t="s">
        <v>61</v>
      </c>
      <c r="J1040" s="58"/>
      <c r="K1040" s="58"/>
      <c r="L1040" s="58"/>
      <c r="M1040" s="58"/>
    </row>
    <row r="1041" spans="2:13" x14ac:dyDescent="0.3">
      <c r="B1041" s="58" t="s">
        <v>83</v>
      </c>
      <c r="C1041" s="58" t="s">
        <v>476</v>
      </c>
      <c r="D1041" s="58">
        <v>3038536</v>
      </c>
      <c r="E1041" s="58">
        <v>4</v>
      </c>
      <c r="F1041" s="58" t="s">
        <v>59</v>
      </c>
      <c r="G1041" s="58">
        <v>0.2</v>
      </c>
      <c r="H1041" s="58">
        <v>0.8</v>
      </c>
      <c r="I1041" s="2">
        <v>2.6</v>
      </c>
      <c r="J1041" s="58">
        <v>10.4</v>
      </c>
      <c r="K1041" s="58"/>
      <c r="L1041" s="58"/>
      <c r="M1041" s="58">
        <v>56698597</v>
      </c>
    </row>
    <row r="1042" spans="2:13" x14ac:dyDescent="0.3">
      <c r="B1042" s="58"/>
      <c r="C1042" s="58"/>
      <c r="D1042" s="58"/>
      <c r="E1042" s="58"/>
      <c r="F1042" s="58"/>
      <c r="G1042" s="58"/>
      <c r="H1042" s="58"/>
      <c r="I1042" s="2" t="s">
        <v>61</v>
      </c>
      <c r="J1042" s="58"/>
      <c r="K1042" s="58"/>
      <c r="L1042" s="58"/>
      <c r="M1042" s="58"/>
    </row>
    <row r="1043" spans="2:13" x14ac:dyDescent="0.3">
      <c r="B1043" s="58" t="s">
        <v>83</v>
      </c>
      <c r="C1043" s="58" t="s">
        <v>233</v>
      </c>
      <c r="D1043" s="58">
        <v>3041741</v>
      </c>
      <c r="E1043" s="58">
        <v>2</v>
      </c>
      <c r="F1043" s="58" t="s">
        <v>59</v>
      </c>
      <c r="G1043" s="58">
        <v>0.18</v>
      </c>
      <c r="H1043" s="58">
        <v>0.37</v>
      </c>
      <c r="I1043" s="2">
        <v>2.85</v>
      </c>
      <c r="J1043" s="58">
        <v>5.7</v>
      </c>
      <c r="K1043" s="58"/>
      <c r="L1043" s="58"/>
      <c r="M1043" s="58">
        <v>57815055</v>
      </c>
    </row>
    <row r="1044" spans="2:13" x14ac:dyDescent="0.3">
      <c r="B1044" s="58"/>
      <c r="C1044" s="58"/>
      <c r="D1044" s="58"/>
      <c r="E1044" s="58"/>
      <c r="F1044" s="58"/>
      <c r="G1044" s="58"/>
      <c r="H1044" s="58"/>
      <c r="I1044" s="2" t="s">
        <v>61</v>
      </c>
      <c r="J1044" s="58"/>
      <c r="K1044" s="58"/>
      <c r="L1044" s="58"/>
      <c r="M1044" s="58"/>
    </row>
    <row r="1045" spans="2:13" x14ac:dyDescent="0.3">
      <c r="B1045" s="58" t="s">
        <v>83</v>
      </c>
      <c r="C1045" s="58" t="s">
        <v>514</v>
      </c>
      <c r="D1045" s="58">
        <v>3022177</v>
      </c>
      <c r="E1045" s="58">
        <v>2</v>
      </c>
      <c r="F1045" s="58" t="s">
        <v>59</v>
      </c>
      <c r="G1045" s="58">
        <v>0.18</v>
      </c>
      <c r="H1045" s="58">
        <v>0.36</v>
      </c>
      <c r="I1045" s="2">
        <v>1.5</v>
      </c>
      <c r="J1045" s="58">
        <v>3</v>
      </c>
      <c r="K1045" s="58"/>
      <c r="L1045" s="58"/>
      <c r="M1045" s="58">
        <v>52105990</v>
      </c>
    </row>
    <row r="1046" spans="2:13" x14ac:dyDescent="0.3">
      <c r="B1046" s="58"/>
      <c r="C1046" s="58"/>
      <c r="D1046" s="58"/>
      <c r="E1046" s="58"/>
      <c r="F1046" s="58"/>
      <c r="G1046" s="58"/>
      <c r="H1046" s="58"/>
      <c r="I1046" s="2" t="s">
        <v>61</v>
      </c>
      <c r="J1046" s="58"/>
      <c r="K1046" s="58"/>
      <c r="L1046" s="58"/>
      <c r="M1046" s="58"/>
    </row>
    <row r="1047" spans="2:13" x14ac:dyDescent="0.3">
      <c r="B1047" s="58" t="s">
        <v>83</v>
      </c>
      <c r="C1047" s="58" t="s">
        <v>308</v>
      </c>
      <c r="D1047" s="58">
        <v>5057753894634</v>
      </c>
      <c r="E1047" s="58">
        <v>3</v>
      </c>
      <c r="F1047" s="58" t="s">
        <v>59</v>
      </c>
      <c r="G1047" s="58">
        <v>0.27</v>
      </c>
      <c r="H1047" s="58">
        <v>0.81</v>
      </c>
      <c r="I1047" s="2">
        <v>3</v>
      </c>
      <c r="J1047" s="58">
        <v>9</v>
      </c>
      <c r="K1047" s="58"/>
      <c r="L1047" s="58"/>
      <c r="M1047" s="58">
        <v>87898405</v>
      </c>
    </row>
    <row r="1048" spans="2:13" x14ac:dyDescent="0.3">
      <c r="B1048" s="58"/>
      <c r="C1048" s="58"/>
      <c r="D1048" s="58"/>
      <c r="E1048" s="58"/>
      <c r="F1048" s="58"/>
      <c r="G1048" s="58"/>
      <c r="H1048" s="58"/>
      <c r="I1048" s="2" t="s">
        <v>61</v>
      </c>
      <c r="J1048" s="58"/>
      <c r="K1048" s="58"/>
      <c r="L1048" s="58"/>
      <c r="M1048" s="58"/>
    </row>
    <row r="1049" spans="2:13" x14ac:dyDescent="0.3">
      <c r="B1049" s="58" t="s">
        <v>83</v>
      </c>
      <c r="C1049" s="58" t="s">
        <v>515</v>
      </c>
      <c r="D1049" s="58">
        <v>5000181028133</v>
      </c>
      <c r="E1049" s="58">
        <v>6</v>
      </c>
      <c r="F1049" s="58" t="s">
        <v>59</v>
      </c>
      <c r="G1049" s="58">
        <v>1.06</v>
      </c>
      <c r="H1049" s="58">
        <v>6.34</v>
      </c>
      <c r="I1049" s="2">
        <v>2</v>
      </c>
      <c r="J1049" s="58">
        <v>12</v>
      </c>
      <c r="K1049" s="58"/>
      <c r="L1049" s="58"/>
      <c r="M1049" s="58">
        <v>57022138</v>
      </c>
    </row>
    <row r="1050" spans="2:13" x14ac:dyDescent="0.3">
      <c r="B1050" s="58"/>
      <c r="C1050" s="58"/>
      <c r="D1050" s="58"/>
      <c r="E1050" s="58"/>
      <c r="F1050" s="58"/>
      <c r="G1050" s="58"/>
      <c r="H1050" s="58"/>
      <c r="I1050" s="2" t="s">
        <v>61</v>
      </c>
      <c r="J1050" s="58"/>
      <c r="K1050" s="58"/>
      <c r="L1050" s="58"/>
      <c r="M1050" s="58"/>
    </row>
    <row r="1051" spans="2:13" x14ac:dyDescent="0.3">
      <c r="B1051" s="58" t="s">
        <v>83</v>
      </c>
      <c r="C1051" s="58" t="s">
        <v>516</v>
      </c>
      <c r="D1051" s="58">
        <v>5000181030938</v>
      </c>
      <c r="E1051" s="58">
        <v>1</v>
      </c>
      <c r="F1051" s="58" t="s">
        <v>59</v>
      </c>
      <c r="G1051" s="58">
        <v>1.05</v>
      </c>
      <c r="H1051" s="58">
        <v>1.05</v>
      </c>
      <c r="I1051" s="2">
        <v>2</v>
      </c>
      <c r="J1051" s="58">
        <v>2</v>
      </c>
      <c r="K1051" s="58"/>
      <c r="L1051" s="58"/>
      <c r="M1051" s="58">
        <v>63224797</v>
      </c>
    </row>
    <row r="1052" spans="2:13" x14ac:dyDescent="0.3">
      <c r="B1052" s="58"/>
      <c r="C1052" s="58"/>
      <c r="D1052" s="58"/>
      <c r="E1052" s="58"/>
      <c r="F1052" s="58"/>
      <c r="G1052" s="58"/>
      <c r="H1052" s="58"/>
      <c r="I1052" s="2" t="s">
        <v>61</v>
      </c>
      <c r="J1052" s="58"/>
      <c r="K1052" s="58"/>
      <c r="L1052" s="58"/>
      <c r="M1052" s="58"/>
    </row>
    <row r="1053" spans="2:13" x14ac:dyDescent="0.3">
      <c r="B1053" s="58" t="s">
        <v>83</v>
      </c>
      <c r="C1053" s="58" t="s">
        <v>227</v>
      </c>
      <c r="D1053" s="58">
        <v>3046487</v>
      </c>
      <c r="E1053" s="58">
        <v>1</v>
      </c>
      <c r="F1053" s="58" t="s">
        <v>59</v>
      </c>
      <c r="G1053" s="58">
        <v>0.2</v>
      </c>
      <c r="H1053" s="58">
        <v>0.2</v>
      </c>
      <c r="I1053" s="2">
        <v>2.85</v>
      </c>
      <c r="J1053" s="58">
        <v>2.85</v>
      </c>
      <c r="K1053" s="58"/>
      <c r="L1053" s="58"/>
      <c r="M1053" s="58">
        <v>52925658</v>
      </c>
    </row>
    <row r="1054" spans="2:13" x14ac:dyDescent="0.3">
      <c r="B1054" s="58"/>
      <c r="C1054" s="58"/>
      <c r="D1054" s="58"/>
      <c r="E1054" s="58"/>
      <c r="F1054" s="58"/>
      <c r="G1054" s="58"/>
      <c r="H1054" s="58"/>
      <c r="I1054" s="2" t="s">
        <v>61</v>
      </c>
      <c r="J1054" s="58"/>
      <c r="K1054" s="58"/>
      <c r="L1054" s="58"/>
      <c r="M1054" s="58"/>
    </row>
    <row r="1055" spans="2:13" x14ac:dyDescent="0.3">
      <c r="B1055" s="58" t="s">
        <v>83</v>
      </c>
      <c r="C1055" s="58" t="s">
        <v>517</v>
      </c>
      <c r="D1055" s="58">
        <v>3056233</v>
      </c>
      <c r="E1055" s="58">
        <v>2</v>
      </c>
      <c r="F1055" s="58" t="s">
        <v>59</v>
      </c>
      <c r="G1055" s="58">
        <v>0.19</v>
      </c>
      <c r="H1055" s="58">
        <v>0.37</v>
      </c>
      <c r="I1055" s="2">
        <v>2.1</v>
      </c>
      <c r="J1055" s="58">
        <v>4.2</v>
      </c>
      <c r="K1055" s="58"/>
      <c r="L1055" s="58"/>
      <c r="M1055" s="58">
        <v>63875481</v>
      </c>
    </row>
    <row r="1056" spans="2:13" x14ac:dyDescent="0.3">
      <c r="B1056" s="58"/>
      <c r="C1056" s="58"/>
      <c r="D1056" s="58"/>
      <c r="E1056" s="58"/>
      <c r="F1056" s="58"/>
      <c r="G1056" s="58"/>
      <c r="H1056" s="58"/>
      <c r="I1056" s="2" t="s">
        <v>61</v>
      </c>
      <c r="J1056" s="58"/>
      <c r="K1056" s="58"/>
      <c r="L1056" s="58"/>
      <c r="M1056" s="58"/>
    </row>
    <row r="1057" spans="2:13" x14ac:dyDescent="0.3">
      <c r="B1057" s="58" t="s">
        <v>83</v>
      </c>
      <c r="C1057" s="58" t="s">
        <v>318</v>
      </c>
      <c r="D1057" s="58">
        <v>5057753900335</v>
      </c>
      <c r="E1057" s="58">
        <v>1</v>
      </c>
      <c r="F1057" s="58" t="s">
        <v>59</v>
      </c>
      <c r="G1057" s="58">
        <v>0.11</v>
      </c>
      <c r="H1057" s="58">
        <v>0.11</v>
      </c>
      <c r="I1057" s="2">
        <v>1.3</v>
      </c>
      <c r="J1057" s="58">
        <v>1.3</v>
      </c>
      <c r="K1057" s="58"/>
      <c r="L1057" s="58"/>
      <c r="M1057" s="58">
        <v>88627927</v>
      </c>
    </row>
    <row r="1058" spans="2:13" x14ac:dyDescent="0.3">
      <c r="B1058" s="58"/>
      <c r="C1058" s="58"/>
      <c r="D1058" s="58"/>
      <c r="E1058" s="58"/>
      <c r="F1058" s="58"/>
      <c r="G1058" s="58"/>
      <c r="H1058" s="58"/>
      <c r="I1058" s="2" t="s">
        <v>61</v>
      </c>
      <c r="J1058" s="58"/>
      <c r="K1058" s="58"/>
      <c r="L1058" s="58"/>
      <c r="M1058" s="58"/>
    </row>
    <row r="1059" spans="2:13" x14ac:dyDescent="0.3">
      <c r="B1059" s="58" t="s">
        <v>83</v>
      </c>
      <c r="C1059" s="58" t="s">
        <v>237</v>
      </c>
      <c r="D1059" s="58">
        <v>5051140265441</v>
      </c>
      <c r="E1059" s="58">
        <v>1</v>
      </c>
      <c r="F1059" s="58" t="s">
        <v>59</v>
      </c>
      <c r="G1059" s="58">
        <v>0.28000000000000003</v>
      </c>
      <c r="H1059" s="58">
        <v>0.28000000000000003</v>
      </c>
      <c r="I1059" s="2">
        <v>3</v>
      </c>
      <c r="J1059" s="58">
        <v>3</v>
      </c>
      <c r="K1059" s="58"/>
      <c r="L1059" s="58"/>
      <c r="M1059" s="58">
        <v>59120136</v>
      </c>
    </row>
    <row r="1060" spans="2:13" x14ac:dyDescent="0.3">
      <c r="B1060" s="58"/>
      <c r="C1060" s="58"/>
      <c r="D1060" s="58"/>
      <c r="E1060" s="58"/>
      <c r="F1060" s="58"/>
      <c r="G1060" s="58"/>
      <c r="H1060" s="58"/>
      <c r="I1060" s="2" t="s">
        <v>61</v>
      </c>
      <c r="J1060" s="58"/>
      <c r="K1060" s="58"/>
      <c r="L1060" s="58"/>
      <c r="M1060" s="58"/>
    </row>
    <row r="1061" spans="2:13" x14ac:dyDescent="0.3">
      <c r="B1061" s="58" t="s">
        <v>83</v>
      </c>
      <c r="C1061" s="58" t="s">
        <v>222</v>
      </c>
      <c r="D1061" s="58">
        <v>5057753897697</v>
      </c>
      <c r="E1061" s="58">
        <v>2</v>
      </c>
      <c r="F1061" s="58" t="s">
        <v>59</v>
      </c>
      <c r="G1061" s="58">
        <v>7.0000000000000007E-2</v>
      </c>
      <c r="H1061" s="58">
        <v>0.14000000000000001</v>
      </c>
      <c r="I1061" s="2">
        <v>1.3</v>
      </c>
      <c r="J1061" s="58">
        <v>2.6</v>
      </c>
      <c r="K1061" s="58"/>
      <c r="L1061" s="58"/>
      <c r="M1061" s="58">
        <v>87796290</v>
      </c>
    </row>
    <row r="1062" spans="2:13" x14ac:dyDescent="0.3">
      <c r="B1062" s="58"/>
      <c r="C1062" s="58"/>
      <c r="D1062" s="58"/>
      <c r="E1062" s="58"/>
      <c r="F1062" s="58"/>
      <c r="G1062" s="58"/>
      <c r="H1062" s="58"/>
      <c r="I1062" s="2" t="s">
        <v>61</v>
      </c>
      <c r="J1062" s="58"/>
      <c r="K1062" s="58"/>
      <c r="L1062" s="58"/>
      <c r="M1062" s="58"/>
    </row>
    <row r="1063" spans="2:13" x14ac:dyDescent="0.3">
      <c r="B1063" s="58" t="s">
        <v>57</v>
      </c>
      <c r="C1063" s="58" t="s">
        <v>518</v>
      </c>
      <c r="D1063" s="58">
        <v>10112137</v>
      </c>
      <c r="E1063" s="58">
        <v>2</v>
      </c>
      <c r="F1063" s="58" t="s">
        <v>59</v>
      </c>
      <c r="G1063" s="58">
        <v>0.23</v>
      </c>
      <c r="H1063" s="58">
        <v>0.47</v>
      </c>
      <c r="I1063" s="2">
        <v>2.9</v>
      </c>
      <c r="J1063" s="58">
        <v>5.8</v>
      </c>
      <c r="K1063" s="58"/>
      <c r="L1063" s="58"/>
      <c r="M1063" s="58">
        <v>67807637</v>
      </c>
    </row>
    <row r="1064" spans="2:13" x14ac:dyDescent="0.3">
      <c r="B1064" s="58"/>
      <c r="C1064" s="58"/>
      <c r="D1064" s="58"/>
      <c r="E1064" s="58"/>
      <c r="F1064" s="58"/>
      <c r="G1064" s="58"/>
      <c r="H1064" s="58"/>
      <c r="I1064" s="2" t="s">
        <v>61</v>
      </c>
      <c r="J1064" s="58"/>
      <c r="K1064" s="58"/>
      <c r="L1064" s="58"/>
      <c r="M1064" s="58"/>
    </row>
    <row r="1065" spans="2:13" x14ac:dyDescent="0.3">
      <c r="B1065" s="58" t="s">
        <v>57</v>
      </c>
      <c r="C1065" s="58" t="s">
        <v>519</v>
      </c>
      <c r="D1065" s="58">
        <v>3465707</v>
      </c>
      <c r="E1065" s="58">
        <v>3</v>
      </c>
      <c r="F1065" s="58" t="s">
        <v>59</v>
      </c>
      <c r="G1065" s="58">
        <v>0.91</v>
      </c>
      <c r="H1065" s="58">
        <v>2.73</v>
      </c>
      <c r="I1065" s="2">
        <v>0.8</v>
      </c>
      <c r="J1065" s="58">
        <v>2.4</v>
      </c>
      <c r="K1065" s="58"/>
      <c r="L1065" s="58"/>
      <c r="M1065" s="58">
        <v>90728903</v>
      </c>
    </row>
    <row r="1066" spans="2:13" x14ac:dyDescent="0.3">
      <c r="B1066" s="58"/>
      <c r="C1066" s="58"/>
      <c r="D1066" s="58"/>
      <c r="E1066" s="58"/>
      <c r="F1066" s="58"/>
      <c r="G1066" s="58"/>
      <c r="H1066" s="58"/>
      <c r="I1066" s="2" t="s">
        <v>61</v>
      </c>
      <c r="J1066" s="58"/>
      <c r="K1066" s="58"/>
      <c r="L1066" s="58"/>
      <c r="M1066" s="58"/>
    </row>
    <row r="1067" spans="2:13" x14ac:dyDescent="0.3">
      <c r="B1067" s="58" t="s">
        <v>57</v>
      </c>
      <c r="C1067" s="58" t="s">
        <v>520</v>
      </c>
      <c r="D1067" s="58">
        <v>3252703</v>
      </c>
      <c r="E1067" s="58">
        <v>6</v>
      </c>
      <c r="F1067" s="58" t="s">
        <v>59</v>
      </c>
      <c r="G1067" s="58">
        <v>0.1</v>
      </c>
      <c r="H1067" s="58">
        <v>0.57999999999999996</v>
      </c>
      <c r="I1067" s="2">
        <v>0.6</v>
      </c>
      <c r="J1067" s="58">
        <v>3.6</v>
      </c>
      <c r="K1067" s="58"/>
      <c r="L1067" s="58"/>
      <c r="M1067" s="58">
        <v>77535252</v>
      </c>
    </row>
    <row r="1068" spans="2:13" x14ac:dyDescent="0.3">
      <c r="B1068" s="58"/>
      <c r="C1068" s="58"/>
      <c r="D1068" s="58"/>
      <c r="E1068" s="58"/>
      <c r="F1068" s="58"/>
      <c r="G1068" s="58"/>
      <c r="H1068" s="58"/>
      <c r="I1068" s="2" t="s">
        <v>61</v>
      </c>
      <c r="J1068" s="58"/>
      <c r="K1068" s="58"/>
      <c r="L1068" s="58"/>
      <c r="M1068" s="58"/>
    </row>
    <row r="1069" spans="2:13" x14ac:dyDescent="0.3">
      <c r="B1069" s="58" t="s">
        <v>57</v>
      </c>
      <c r="C1069" s="58" t="s">
        <v>247</v>
      </c>
      <c r="D1069" s="58">
        <v>10098752</v>
      </c>
      <c r="E1069" s="58">
        <v>17</v>
      </c>
      <c r="F1069" s="58" t="s">
        <v>59</v>
      </c>
      <c r="G1069" s="58">
        <v>0.5</v>
      </c>
      <c r="H1069" s="58">
        <v>8.48</v>
      </c>
      <c r="I1069" s="2">
        <v>1.4</v>
      </c>
      <c r="J1069" s="58">
        <v>23.8</v>
      </c>
      <c r="K1069" s="58"/>
      <c r="L1069" s="58"/>
      <c r="M1069" s="58">
        <v>65268091</v>
      </c>
    </row>
    <row r="1070" spans="2:13" x14ac:dyDescent="0.3">
      <c r="B1070" s="58"/>
      <c r="C1070" s="58"/>
      <c r="D1070" s="58"/>
      <c r="E1070" s="58"/>
      <c r="F1070" s="58"/>
      <c r="G1070" s="58"/>
      <c r="H1070" s="58"/>
      <c r="I1070" s="2" t="s">
        <v>61</v>
      </c>
      <c r="J1070" s="58"/>
      <c r="K1070" s="58"/>
      <c r="L1070" s="58"/>
      <c r="M1070" s="58"/>
    </row>
    <row r="1071" spans="2:13" x14ac:dyDescent="0.3">
      <c r="B1071" s="58" t="s">
        <v>57</v>
      </c>
      <c r="C1071" s="58" t="s">
        <v>98</v>
      </c>
      <c r="D1071" s="58">
        <v>3424773</v>
      </c>
      <c r="E1071" s="58">
        <v>3</v>
      </c>
      <c r="F1071" s="58" t="s">
        <v>59</v>
      </c>
      <c r="G1071" s="58">
        <v>0.33</v>
      </c>
      <c r="H1071" s="58">
        <v>0.98</v>
      </c>
      <c r="I1071" s="2">
        <v>1.5</v>
      </c>
      <c r="J1071" s="58">
        <v>4.5</v>
      </c>
      <c r="K1071" s="58"/>
      <c r="L1071" s="58"/>
      <c r="M1071" s="58">
        <v>92332446</v>
      </c>
    </row>
    <row r="1072" spans="2:13" x14ac:dyDescent="0.3">
      <c r="B1072" s="58"/>
      <c r="C1072" s="58"/>
      <c r="D1072" s="58"/>
      <c r="E1072" s="58"/>
      <c r="F1072" s="58"/>
      <c r="G1072" s="58"/>
      <c r="H1072" s="58"/>
      <c r="I1072" s="2" t="s">
        <v>61</v>
      </c>
      <c r="J1072" s="58"/>
      <c r="K1072" s="58"/>
      <c r="L1072" s="58"/>
      <c r="M1072" s="58"/>
    </row>
    <row r="1073" spans="2:13" x14ac:dyDescent="0.3">
      <c r="B1073" s="58" t="s">
        <v>57</v>
      </c>
      <c r="C1073" s="58" t="s">
        <v>162</v>
      </c>
      <c r="D1073" s="58">
        <v>5059697777547</v>
      </c>
      <c r="E1073" s="58">
        <v>3</v>
      </c>
      <c r="F1073" s="58" t="s">
        <v>59</v>
      </c>
      <c r="G1073" s="58">
        <v>0.56999999999999995</v>
      </c>
      <c r="H1073" s="58">
        <v>1.7</v>
      </c>
      <c r="I1073" s="2">
        <v>3</v>
      </c>
      <c r="J1073" s="58">
        <v>10.35</v>
      </c>
      <c r="K1073" s="58"/>
      <c r="L1073" s="58"/>
      <c r="M1073" s="58">
        <v>90866595</v>
      </c>
    </row>
    <row r="1074" spans="2:13" x14ac:dyDescent="0.3">
      <c r="B1074" s="58"/>
      <c r="C1074" s="58"/>
      <c r="D1074" s="58"/>
      <c r="E1074" s="58"/>
      <c r="F1074" s="58"/>
      <c r="G1074" s="58"/>
      <c r="H1074" s="58"/>
      <c r="I1074" s="2" t="s">
        <v>61</v>
      </c>
      <c r="J1074" s="58"/>
      <c r="K1074" s="58"/>
      <c r="L1074" s="58"/>
      <c r="M1074" s="58"/>
    </row>
    <row r="1075" spans="2:13" x14ac:dyDescent="0.3">
      <c r="B1075" s="58" t="s">
        <v>57</v>
      </c>
      <c r="C1075" s="58" t="s">
        <v>521</v>
      </c>
      <c r="D1075" s="58">
        <v>3225912</v>
      </c>
      <c r="E1075" s="58">
        <v>1</v>
      </c>
      <c r="F1075" s="58" t="s">
        <v>59</v>
      </c>
      <c r="G1075" s="58">
        <v>0.32</v>
      </c>
      <c r="H1075" s="58">
        <v>0.32</v>
      </c>
      <c r="I1075" s="2">
        <v>2.35</v>
      </c>
      <c r="J1075" s="58">
        <v>2.35</v>
      </c>
      <c r="K1075" s="58"/>
      <c r="L1075" s="58"/>
      <c r="M1075" s="58">
        <v>72438352</v>
      </c>
    </row>
    <row r="1076" spans="2:13" x14ac:dyDescent="0.3">
      <c r="B1076" s="58"/>
      <c r="C1076" s="58"/>
      <c r="D1076" s="58"/>
      <c r="E1076" s="58"/>
      <c r="F1076" s="58"/>
      <c r="G1076" s="58"/>
      <c r="H1076" s="58"/>
      <c r="I1076" s="2" t="s">
        <v>61</v>
      </c>
      <c r="J1076" s="58"/>
      <c r="K1076" s="58"/>
      <c r="L1076" s="58"/>
      <c r="M1076" s="58"/>
    </row>
    <row r="1077" spans="2:13" x14ac:dyDescent="0.3">
      <c r="B1077" s="58" t="s">
        <v>57</v>
      </c>
      <c r="C1077" s="58" t="s">
        <v>168</v>
      </c>
      <c r="D1077" s="58">
        <v>3265420</v>
      </c>
      <c r="E1077" s="58">
        <v>1</v>
      </c>
      <c r="F1077" s="58" t="s">
        <v>59</v>
      </c>
      <c r="G1077" s="58">
        <v>0.32</v>
      </c>
      <c r="H1077" s="58">
        <v>0.32</v>
      </c>
      <c r="I1077" s="2">
        <v>1.4</v>
      </c>
      <c r="J1077" s="58">
        <v>1.4</v>
      </c>
      <c r="K1077" s="58"/>
      <c r="L1077" s="58"/>
      <c r="M1077" s="58">
        <v>80568030</v>
      </c>
    </row>
    <row r="1078" spans="2:13" x14ac:dyDescent="0.3">
      <c r="B1078" s="58"/>
      <c r="C1078" s="58"/>
      <c r="D1078" s="58"/>
      <c r="E1078" s="58"/>
      <c r="F1078" s="58"/>
      <c r="G1078" s="58"/>
      <c r="H1078" s="58"/>
      <c r="I1078" s="2" t="s">
        <v>61</v>
      </c>
      <c r="J1078" s="58"/>
      <c r="K1078" s="58"/>
      <c r="L1078" s="58"/>
      <c r="M1078" s="58"/>
    </row>
    <row r="1079" spans="2:13" x14ac:dyDescent="0.3">
      <c r="B1079" s="58" t="s">
        <v>68</v>
      </c>
      <c r="C1079" s="58" t="s">
        <v>128</v>
      </c>
      <c r="D1079" s="58">
        <v>5054775347735</v>
      </c>
      <c r="E1079" s="58">
        <v>12</v>
      </c>
      <c r="F1079" s="58" t="s">
        <v>59</v>
      </c>
      <c r="G1079" s="58">
        <v>0.23</v>
      </c>
      <c r="H1079" s="58">
        <v>2.74</v>
      </c>
      <c r="I1079" s="2">
        <v>1.45</v>
      </c>
      <c r="J1079" s="58">
        <v>17.399999999999999</v>
      </c>
      <c r="K1079" s="58"/>
      <c r="L1079" s="58"/>
      <c r="M1079" s="58">
        <v>80568485</v>
      </c>
    </row>
    <row r="1080" spans="2:13" x14ac:dyDescent="0.3">
      <c r="B1080" s="58"/>
      <c r="C1080" s="58"/>
      <c r="D1080" s="58"/>
      <c r="E1080" s="58"/>
      <c r="F1080" s="58"/>
      <c r="G1080" s="58"/>
      <c r="H1080" s="58"/>
      <c r="I1080" s="2" t="s">
        <v>61</v>
      </c>
      <c r="J1080" s="58"/>
      <c r="K1080" s="58"/>
      <c r="L1080" s="58"/>
      <c r="M1080" s="58"/>
    </row>
    <row r="1081" spans="2:13" x14ac:dyDescent="0.3">
      <c r="B1081" s="58" t="s">
        <v>68</v>
      </c>
      <c r="C1081" s="58" t="s">
        <v>223</v>
      </c>
      <c r="D1081" s="58">
        <v>5057967342105</v>
      </c>
      <c r="E1081" s="58">
        <v>10</v>
      </c>
      <c r="F1081" s="58" t="s">
        <v>59</v>
      </c>
      <c r="G1081" s="58">
        <v>0.26</v>
      </c>
      <c r="H1081" s="58">
        <v>2.61</v>
      </c>
      <c r="I1081" s="2">
        <v>1.3</v>
      </c>
      <c r="J1081" s="58">
        <v>13</v>
      </c>
      <c r="K1081" s="58"/>
      <c r="L1081" s="58"/>
      <c r="M1081" s="58">
        <v>86489085</v>
      </c>
    </row>
    <row r="1082" spans="2:13" x14ac:dyDescent="0.3">
      <c r="B1082" s="58"/>
      <c r="C1082" s="58"/>
      <c r="D1082" s="58"/>
      <c r="E1082" s="58"/>
      <c r="F1082" s="58"/>
      <c r="G1082" s="58"/>
      <c r="H1082" s="58"/>
      <c r="I1082" s="2" t="s">
        <v>61</v>
      </c>
      <c r="J1082" s="58"/>
      <c r="K1082" s="58"/>
      <c r="L1082" s="58"/>
      <c r="M1082" s="58"/>
    </row>
    <row r="1083" spans="2:13" x14ac:dyDescent="0.3">
      <c r="B1083" s="58" t="s">
        <v>68</v>
      </c>
      <c r="C1083" s="58" t="s">
        <v>75</v>
      </c>
      <c r="D1083" s="58">
        <v>3277621</v>
      </c>
      <c r="E1083" s="58">
        <v>1</v>
      </c>
      <c r="F1083" s="58" t="s">
        <v>59</v>
      </c>
      <c r="G1083" s="58">
        <v>0.08</v>
      </c>
      <c r="H1083" s="58">
        <v>0.08</v>
      </c>
      <c r="I1083" s="2">
        <v>1.1000000000000001</v>
      </c>
      <c r="J1083" s="58">
        <v>1.2</v>
      </c>
      <c r="K1083" s="58"/>
      <c r="L1083" s="58"/>
      <c r="M1083" s="58">
        <v>83688234</v>
      </c>
    </row>
    <row r="1084" spans="2:13" x14ac:dyDescent="0.3">
      <c r="B1084" s="58"/>
      <c r="C1084" s="58"/>
      <c r="D1084" s="58"/>
      <c r="E1084" s="58"/>
      <c r="F1084" s="58"/>
      <c r="G1084" s="58"/>
      <c r="H1084" s="58"/>
      <c r="I1084" s="2" t="s">
        <v>61</v>
      </c>
      <c r="J1084" s="58"/>
      <c r="K1084" s="58"/>
      <c r="L1084" s="58"/>
      <c r="M1084" s="58"/>
    </row>
    <row r="1085" spans="2:13" x14ac:dyDescent="0.3">
      <c r="B1085" s="58" t="s">
        <v>68</v>
      </c>
      <c r="C1085" s="58" t="s">
        <v>218</v>
      </c>
      <c r="D1085" s="58">
        <v>5054775580187</v>
      </c>
      <c r="E1085" s="58">
        <v>1</v>
      </c>
      <c r="F1085" s="58" t="s">
        <v>59</v>
      </c>
      <c r="G1085" s="58">
        <v>0.48</v>
      </c>
      <c r="H1085" s="58">
        <v>0.48</v>
      </c>
      <c r="I1085" s="2">
        <v>2.2999999999999998</v>
      </c>
      <c r="J1085" s="58">
        <v>2.2999999999999998</v>
      </c>
      <c r="K1085" s="58"/>
      <c r="L1085" s="58"/>
      <c r="M1085" s="58">
        <v>76557849</v>
      </c>
    </row>
    <row r="1086" spans="2:13" x14ac:dyDescent="0.3">
      <c r="B1086" s="58"/>
      <c r="C1086" s="58"/>
      <c r="D1086" s="58"/>
      <c r="E1086" s="58"/>
      <c r="F1086" s="58"/>
      <c r="G1086" s="58"/>
      <c r="H1086" s="58"/>
      <c r="I1086" s="2" t="s">
        <v>61</v>
      </c>
      <c r="J1086" s="58"/>
      <c r="K1086" s="58"/>
      <c r="L1086" s="58"/>
      <c r="M1086" s="58"/>
    </row>
    <row r="1087" spans="2:13" x14ac:dyDescent="0.3">
      <c r="B1087" s="58" t="s">
        <v>68</v>
      </c>
      <c r="C1087" s="58" t="s">
        <v>483</v>
      </c>
      <c r="D1087" s="58">
        <v>5000119903655</v>
      </c>
      <c r="E1087" s="58">
        <v>3</v>
      </c>
      <c r="F1087" s="58" t="s">
        <v>59</v>
      </c>
      <c r="G1087" s="58">
        <v>0.23</v>
      </c>
      <c r="H1087" s="58">
        <v>0.68</v>
      </c>
      <c r="I1087" s="2">
        <v>0.8</v>
      </c>
      <c r="J1087" s="58">
        <v>2.4</v>
      </c>
      <c r="K1087" s="58"/>
      <c r="L1087" s="58"/>
      <c r="M1087" s="58">
        <v>51272256</v>
      </c>
    </row>
    <row r="1088" spans="2:13" x14ac:dyDescent="0.3">
      <c r="B1088" s="58"/>
      <c r="C1088" s="58"/>
      <c r="D1088" s="58"/>
      <c r="E1088" s="58"/>
      <c r="F1088" s="58"/>
      <c r="G1088" s="58"/>
      <c r="H1088" s="58"/>
      <c r="I1088" s="2" t="s">
        <v>61</v>
      </c>
      <c r="J1088" s="58"/>
      <c r="K1088" s="58"/>
      <c r="L1088" s="58"/>
      <c r="M1088" s="58"/>
    </row>
    <row r="1089" spans="1:13" x14ac:dyDescent="0.3">
      <c r="B1089" s="58" t="s">
        <v>81</v>
      </c>
      <c r="C1089" s="58" t="s">
        <v>522</v>
      </c>
      <c r="D1089" s="58">
        <v>5000328373362</v>
      </c>
      <c r="E1089" s="58">
        <v>3</v>
      </c>
      <c r="F1089" s="58" t="s">
        <v>59</v>
      </c>
      <c r="G1089" s="58">
        <v>0.11</v>
      </c>
      <c r="H1089" s="58">
        <v>0.34</v>
      </c>
      <c r="I1089" s="2">
        <v>2.15</v>
      </c>
      <c r="J1089" s="58">
        <v>6.45</v>
      </c>
      <c r="K1089" s="58"/>
      <c r="L1089" s="58"/>
      <c r="M1089" s="58">
        <v>50519941</v>
      </c>
    </row>
    <row r="1090" spans="1:13" x14ac:dyDescent="0.3">
      <c r="B1090" s="58"/>
      <c r="C1090" s="58"/>
      <c r="D1090" s="58"/>
      <c r="E1090" s="58"/>
      <c r="F1090" s="58"/>
      <c r="G1090" s="58"/>
      <c r="H1090" s="58"/>
      <c r="I1090" s="2" t="s">
        <v>61</v>
      </c>
      <c r="J1090" s="58"/>
      <c r="K1090" s="58"/>
      <c r="L1090" s="58"/>
      <c r="M1090" s="58"/>
    </row>
    <row r="1091" spans="1:13" x14ac:dyDescent="0.3">
      <c r="B1091" s="58" t="s">
        <v>81</v>
      </c>
      <c r="C1091" s="58" t="s">
        <v>523</v>
      </c>
      <c r="D1091" s="58">
        <v>5000328197685</v>
      </c>
      <c r="E1091" s="58">
        <v>1</v>
      </c>
      <c r="F1091" s="58" t="s">
        <v>59</v>
      </c>
      <c r="G1091" s="58">
        <v>0.16</v>
      </c>
      <c r="H1091" s="58">
        <v>0.16</v>
      </c>
      <c r="I1091" s="2">
        <v>2.75</v>
      </c>
      <c r="J1091" s="58">
        <v>2.75</v>
      </c>
      <c r="K1091" s="58"/>
      <c r="L1091" s="58"/>
      <c r="M1091" s="58">
        <v>75157316</v>
      </c>
    </row>
    <row r="1092" spans="1:13" x14ac:dyDescent="0.3">
      <c r="B1092" s="58"/>
      <c r="C1092" s="58"/>
      <c r="D1092" s="58"/>
      <c r="E1092" s="58"/>
      <c r="F1092" s="58"/>
      <c r="G1092" s="58"/>
      <c r="H1092" s="58"/>
      <c r="I1092" s="2" t="s">
        <v>61</v>
      </c>
      <c r="J1092" s="58"/>
      <c r="K1092" s="58"/>
      <c r="L1092" s="58"/>
      <c r="M1092" s="58"/>
    </row>
    <row r="1093" spans="1:13" x14ac:dyDescent="0.3">
      <c r="B1093" s="58" t="s">
        <v>81</v>
      </c>
      <c r="C1093" s="58" t="s">
        <v>350</v>
      </c>
      <c r="D1093" s="58">
        <v>5057753439040</v>
      </c>
      <c r="E1093" s="58">
        <v>1</v>
      </c>
      <c r="F1093" s="58" t="s">
        <v>59</v>
      </c>
      <c r="G1093" s="58">
        <v>0.67</v>
      </c>
      <c r="H1093" s="58">
        <v>0.67</v>
      </c>
      <c r="I1093" s="2">
        <v>5</v>
      </c>
      <c r="J1093" s="58">
        <v>5</v>
      </c>
      <c r="K1093" s="58"/>
      <c r="L1093" s="58"/>
      <c r="M1093" s="58">
        <v>85487492</v>
      </c>
    </row>
    <row r="1094" spans="1:13" x14ac:dyDescent="0.3">
      <c r="B1094" s="58"/>
      <c r="C1094" s="58"/>
      <c r="D1094" s="58"/>
      <c r="E1094" s="58"/>
      <c r="F1094" s="58"/>
      <c r="G1094" s="58"/>
      <c r="H1094" s="58"/>
      <c r="I1094" s="2" t="s">
        <v>61</v>
      </c>
      <c r="J1094" s="58"/>
      <c r="K1094" s="58"/>
      <c r="L1094" s="58"/>
      <c r="M1094" s="58"/>
    </row>
    <row r="1095" spans="1:13" x14ac:dyDescent="0.3">
      <c r="A1095" s="3">
        <v>45437</v>
      </c>
      <c r="B1095" s="58" t="s">
        <v>83</v>
      </c>
      <c r="C1095" s="58" t="s">
        <v>524</v>
      </c>
      <c r="D1095" s="58">
        <v>5052003557963</v>
      </c>
      <c r="E1095" s="58">
        <v>2</v>
      </c>
      <c r="F1095" s="58" t="s">
        <v>59</v>
      </c>
      <c r="G1095" s="58">
        <v>0.65</v>
      </c>
      <c r="H1095" s="58">
        <v>1.29</v>
      </c>
      <c r="I1095" s="2">
        <v>1.8</v>
      </c>
      <c r="J1095" s="58">
        <v>4</v>
      </c>
      <c r="K1095" s="58"/>
      <c r="L1095" s="58"/>
      <c r="M1095" s="58">
        <v>64627516</v>
      </c>
    </row>
    <row r="1096" spans="1:13" x14ac:dyDescent="0.3">
      <c r="B1096" s="58"/>
      <c r="C1096" s="58"/>
      <c r="D1096" s="58"/>
      <c r="E1096" s="58"/>
      <c r="F1096" s="58"/>
      <c r="G1096" s="58"/>
      <c r="H1096" s="58"/>
      <c r="I1096" s="2" t="s">
        <v>61</v>
      </c>
      <c r="J1096" s="58"/>
      <c r="K1096" s="58"/>
      <c r="L1096" s="58"/>
      <c r="M1096" s="58"/>
    </row>
    <row r="1097" spans="1:13" x14ac:dyDescent="0.3">
      <c r="B1097" s="58" t="s">
        <v>83</v>
      </c>
      <c r="C1097" s="58" t="s">
        <v>517</v>
      </c>
      <c r="D1097" s="58">
        <v>3056233</v>
      </c>
      <c r="E1097" s="58">
        <v>12</v>
      </c>
      <c r="F1097" s="58" t="s">
        <v>59</v>
      </c>
      <c r="G1097" s="58">
        <v>0.19</v>
      </c>
      <c r="H1097" s="58">
        <v>2.2200000000000002</v>
      </c>
      <c r="I1097" s="2">
        <v>2.1</v>
      </c>
      <c r="J1097" s="58">
        <v>25.2</v>
      </c>
      <c r="K1097" s="58"/>
      <c r="L1097" s="58"/>
      <c r="M1097" s="58">
        <v>63875481</v>
      </c>
    </row>
    <row r="1098" spans="1:13" x14ac:dyDescent="0.3">
      <c r="B1098" s="58"/>
      <c r="C1098" s="58"/>
      <c r="D1098" s="58"/>
      <c r="E1098" s="58"/>
      <c r="F1098" s="58"/>
      <c r="G1098" s="58"/>
      <c r="H1098" s="58"/>
      <c r="I1098" s="2" t="s">
        <v>61</v>
      </c>
      <c r="J1098" s="58"/>
      <c r="K1098" s="58"/>
      <c r="L1098" s="58"/>
      <c r="M1098" s="58"/>
    </row>
    <row r="1099" spans="1:13" x14ac:dyDescent="0.3">
      <c r="B1099" s="58" t="s">
        <v>83</v>
      </c>
      <c r="C1099" s="58" t="s">
        <v>383</v>
      </c>
      <c r="D1099" s="58">
        <v>5054269155624</v>
      </c>
      <c r="E1099" s="58">
        <v>1</v>
      </c>
      <c r="F1099" s="58" t="s">
        <v>59</v>
      </c>
      <c r="G1099" s="58">
        <v>0.7</v>
      </c>
      <c r="H1099" s="58">
        <v>0.7</v>
      </c>
      <c r="I1099" s="2">
        <v>2.7</v>
      </c>
      <c r="J1099" s="58">
        <v>2.7</v>
      </c>
      <c r="K1099" s="58"/>
      <c r="L1099" s="58"/>
      <c r="M1099" s="58">
        <v>78939199</v>
      </c>
    </row>
    <row r="1100" spans="1:13" x14ac:dyDescent="0.3">
      <c r="B1100" s="58"/>
      <c r="C1100" s="58"/>
      <c r="D1100" s="58"/>
      <c r="E1100" s="58"/>
      <c r="F1100" s="58"/>
      <c r="G1100" s="58"/>
      <c r="H1100" s="58"/>
      <c r="I1100" s="2" t="s">
        <v>61</v>
      </c>
      <c r="J1100" s="58"/>
      <c r="K1100" s="58"/>
      <c r="L1100" s="58"/>
      <c r="M1100" s="58"/>
    </row>
    <row r="1101" spans="1:13" x14ac:dyDescent="0.3">
      <c r="B1101" s="58" t="s">
        <v>83</v>
      </c>
      <c r="C1101" s="58" t="s">
        <v>136</v>
      </c>
      <c r="D1101" s="58">
        <v>5057008546042</v>
      </c>
      <c r="E1101" s="58">
        <v>3</v>
      </c>
      <c r="F1101" s="58" t="s">
        <v>59</v>
      </c>
      <c r="G1101" s="58">
        <v>0.17</v>
      </c>
      <c r="H1101" s="58">
        <v>0.51</v>
      </c>
      <c r="I1101" s="2">
        <v>3.75</v>
      </c>
      <c r="J1101" s="58">
        <v>11.25</v>
      </c>
      <c r="K1101" s="58"/>
      <c r="L1101" s="58"/>
      <c r="M1101" s="58">
        <v>75120924</v>
      </c>
    </row>
    <row r="1102" spans="1:13" x14ac:dyDescent="0.3">
      <c r="B1102" s="58"/>
      <c r="C1102" s="58"/>
      <c r="D1102" s="58"/>
      <c r="E1102" s="58"/>
      <c r="F1102" s="58"/>
      <c r="G1102" s="58"/>
      <c r="H1102" s="58"/>
      <c r="I1102" s="2" t="s">
        <v>61</v>
      </c>
      <c r="J1102" s="58"/>
      <c r="K1102" s="58"/>
      <c r="L1102" s="58"/>
      <c r="M1102" s="58"/>
    </row>
    <row r="1103" spans="1:13" x14ac:dyDescent="0.3">
      <c r="B1103" s="58" t="s">
        <v>83</v>
      </c>
      <c r="C1103" s="58" t="s">
        <v>154</v>
      </c>
      <c r="D1103" s="58">
        <v>5052004793773</v>
      </c>
      <c r="E1103" s="58">
        <v>2</v>
      </c>
      <c r="F1103" s="58" t="s">
        <v>59</v>
      </c>
      <c r="G1103" s="58">
        <v>0.17</v>
      </c>
      <c r="H1103" s="58">
        <v>0.34</v>
      </c>
      <c r="I1103" s="2">
        <v>2.1</v>
      </c>
      <c r="J1103" s="58">
        <v>4.2</v>
      </c>
      <c r="K1103" s="58"/>
      <c r="L1103" s="58"/>
      <c r="M1103" s="58">
        <v>65969309</v>
      </c>
    </row>
    <row r="1104" spans="1:13" x14ac:dyDescent="0.3">
      <c r="B1104" s="58"/>
      <c r="C1104" s="58"/>
      <c r="D1104" s="58"/>
      <c r="E1104" s="58"/>
      <c r="F1104" s="58"/>
      <c r="G1104" s="58"/>
      <c r="H1104" s="58"/>
      <c r="I1104" s="2" t="s">
        <v>61</v>
      </c>
      <c r="J1104" s="58"/>
      <c r="K1104" s="58"/>
      <c r="L1104" s="58"/>
      <c r="M1104" s="58"/>
    </row>
    <row r="1105" spans="2:13" x14ac:dyDescent="0.3">
      <c r="B1105" s="58" t="s">
        <v>83</v>
      </c>
      <c r="C1105" s="58" t="s">
        <v>266</v>
      </c>
      <c r="D1105" s="58">
        <v>5050179762099</v>
      </c>
      <c r="E1105" s="58">
        <v>7</v>
      </c>
      <c r="F1105" s="58" t="s">
        <v>59</v>
      </c>
      <c r="G1105" s="58">
        <v>2.38</v>
      </c>
      <c r="H1105" s="58">
        <v>16.670000000000002</v>
      </c>
      <c r="I1105" s="2">
        <v>2</v>
      </c>
      <c r="J1105" s="58">
        <v>16.100000000000001</v>
      </c>
      <c r="K1105" s="58"/>
      <c r="L1105" s="58"/>
      <c r="M1105" s="58">
        <v>55595680</v>
      </c>
    </row>
    <row r="1106" spans="2:13" x14ac:dyDescent="0.3">
      <c r="B1106" s="58"/>
      <c r="C1106" s="58"/>
      <c r="D1106" s="58"/>
      <c r="E1106" s="58"/>
      <c r="F1106" s="58"/>
      <c r="G1106" s="58"/>
      <c r="H1106" s="58"/>
      <c r="I1106" s="2" t="s">
        <v>61</v>
      </c>
      <c r="J1106" s="58"/>
      <c r="K1106" s="58"/>
      <c r="L1106" s="58"/>
      <c r="M1106" s="58"/>
    </row>
    <row r="1107" spans="2:13" x14ac:dyDescent="0.3">
      <c r="B1107" s="58" t="s">
        <v>83</v>
      </c>
      <c r="C1107" s="58" t="s">
        <v>369</v>
      </c>
      <c r="D1107" s="58">
        <v>5050179762112</v>
      </c>
      <c r="E1107" s="58">
        <v>2</v>
      </c>
      <c r="F1107" s="58" t="s">
        <v>59</v>
      </c>
      <c r="G1107" s="58">
        <v>2.37</v>
      </c>
      <c r="H1107" s="58">
        <v>4.75</v>
      </c>
      <c r="I1107" s="2">
        <v>2</v>
      </c>
      <c r="J1107" s="58">
        <v>4.5999999999999996</v>
      </c>
      <c r="K1107" s="58"/>
      <c r="L1107" s="58"/>
      <c r="M1107" s="58">
        <v>55595708</v>
      </c>
    </row>
    <row r="1108" spans="2:13" x14ac:dyDescent="0.3">
      <c r="B1108" s="58"/>
      <c r="C1108" s="58"/>
      <c r="D1108" s="58"/>
      <c r="E1108" s="58"/>
      <c r="F1108" s="58"/>
      <c r="G1108" s="58"/>
      <c r="H1108" s="58"/>
      <c r="I1108" s="2" t="s">
        <v>61</v>
      </c>
      <c r="J1108" s="58"/>
      <c r="K1108" s="58"/>
      <c r="L1108" s="58"/>
      <c r="M1108" s="58"/>
    </row>
    <row r="1109" spans="2:13" x14ac:dyDescent="0.3">
      <c r="B1109" s="58" t="s">
        <v>83</v>
      </c>
      <c r="C1109" s="58" t="s">
        <v>309</v>
      </c>
      <c r="D1109" s="58">
        <v>5059697402340</v>
      </c>
      <c r="E1109" s="58">
        <v>3</v>
      </c>
      <c r="F1109" s="58" t="s">
        <v>59</v>
      </c>
      <c r="G1109" s="58">
        <v>0.17</v>
      </c>
      <c r="H1109" s="58">
        <v>0.51</v>
      </c>
      <c r="I1109" s="2">
        <v>3</v>
      </c>
      <c r="J1109" s="58">
        <v>9</v>
      </c>
      <c r="K1109" s="58"/>
      <c r="L1109" s="58"/>
      <c r="M1109" s="58">
        <v>91383415</v>
      </c>
    </row>
    <row r="1110" spans="2:13" x14ac:dyDescent="0.3">
      <c r="B1110" s="58"/>
      <c r="C1110" s="58"/>
      <c r="D1110" s="58"/>
      <c r="E1110" s="58"/>
      <c r="F1110" s="58"/>
      <c r="G1110" s="58"/>
      <c r="H1110" s="58"/>
      <c r="I1110" s="2" t="s">
        <v>61</v>
      </c>
      <c r="J1110" s="58"/>
      <c r="K1110" s="58"/>
      <c r="L1110" s="58"/>
      <c r="M1110" s="58"/>
    </row>
    <row r="1111" spans="2:13" x14ac:dyDescent="0.3">
      <c r="B1111" s="58" t="s">
        <v>83</v>
      </c>
      <c r="C1111" s="58" t="s">
        <v>271</v>
      </c>
      <c r="D1111" s="58">
        <v>3057124</v>
      </c>
      <c r="E1111" s="58">
        <v>1</v>
      </c>
      <c r="F1111" s="58" t="s">
        <v>59</v>
      </c>
      <c r="G1111" s="58">
        <v>0.25</v>
      </c>
      <c r="H1111" s="58">
        <v>0.25</v>
      </c>
      <c r="I1111" s="2">
        <v>3</v>
      </c>
      <c r="J1111" s="58">
        <v>3</v>
      </c>
      <c r="K1111" s="58"/>
      <c r="L1111" s="58"/>
      <c r="M1111" s="58">
        <v>55184792</v>
      </c>
    </row>
    <row r="1112" spans="2:13" x14ac:dyDescent="0.3">
      <c r="B1112" s="58"/>
      <c r="C1112" s="58"/>
      <c r="D1112" s="58"/>
      <c r="E1112" s="58"/>
      <c r="F1112" s="58"/>
      <c r="G1112" s="58"/>
      <c r="H1112" s="58"/>
      <c r="I1112" s="2" t="s">
        <v>61</v>
      </c>
      <c r="J1112" s="58"/>
      <c r="K1112" s="58"/>
      <c r="L1112" s="58"/>
      <c r="M1112" s="58"/>
    </row>
    <row r="1113" spans="2:13" x14ac:dyDescent="0.3">
      <c r="B1113" s="58" t="s">
        <v>83</v>
      </c>
      <c r="C1113" s="58" t="s">
        <v>130</v>
      </c>
      <c r="D1113" s="58">
        <v>5051898591489</v>
      </c>
      <c r="E1113" s="58">
        <v>1</v>
      </c>
      <c r="F1113" s="58" t="s">
        <v>59</v>
      </c>
      <c r="G1113" s="58">
        <v>0.28000000000000003</v>
      </c>
      <c r="H1113" s="58">
        <v>0.28000000000000003</v>
      </c>
      <c r="I1113" s="2">
        <v>3.95</v>
      </c>
      <c r="J1113" s="58">
        <v>3.95</v>
      </c>
      <c r="K1113" s="58"/>
      <c r="L1113" s="58"/>
      <c r="M1113" s="58">
        <v>52631176</v>
      </c>
    </row>
    <row r="1114" spans="2:13" x14ac:dyDescent="0.3">
      <c r="B1114" s="58"/>
      <c r="C1114" s="58"/>
      <c r="D1114" s="58"/>
      <c r="E1114" s="58"/>
      <c r="F1114" s="58"/>
      <c r="G1114" s="58"/>
      <c r="H1114" s="58"/>
      <c r="I1114" s="2" t="s">
        <v>61</v>
      </c>
      <c r="J1114" s="58"/>
      <c r="K1114" s="58"/>
      <c r="L1114" s="58"/>
      <c r="M1114" s="58"/>
    </row>
    <row r="1115" spans="2:13" x14ac:dyDescent="0.3">
      <c r="B1115" s="58" t="s">
        <v>83</v>
      </c>
      <c r="C1115" s="58" t="s">
        <v>525</v>
      </c>
      <c r="D1115" s="58">
        <v>5099337000079</v>
      </c>
      <c r="E1115" s="58">
        <v>11</v>
      </c>
      <c r="F1115" s="58" t="s">
        <v>59</v>
      </c>
      <c r="G1115" s="58">
        <v>0.11</v>
      </c>
      <c r="H1115" s="58">
        <v>1.2</v>
      </c>
      <c r="I1115" s="2">
        <v>1.4</v>
      </c>
      <c r="J1115" s="58">
        <v>15.4</v>
      </c>
      <c r="K1115" s="58"/>
      <c r="L1115" s="58"/>
      <c r="M1115" s="58">
        <v>84225902</v>
      </c>
    </row>
    <row r="1116" spans="2:13" x14ac:dyDescent="0.3">
      <c r="B1116" s="58"/>
      <c r="C1116" s="58"/>
      <c r="D1116" s="58"/>
      <c r="E1116" s="58"/>
      <c r="F1116" s="58"/>
      <c r="G1116" s="58"/>
      <c r="H1116" s="58"/>
      <c r="I1116" s="2" t="s">
        <v>61</v>
      </c>
      <c r="J1116" s="58"/>
      <c r="K1116" s="58"/>
      <c r="L1116" s="58"/>
      <c r="M1116" s="58"/>
    </row>
    <row r="1117" spans="2:13" x14ac:dyDescent="0.3">
      <c r="B1117" s="58" t="s">
        <v>83</v>
      </c>
      <c r="C1117" s="58" t="s">
        <v>446</v>
      </c>
      <c r="D1117" s="58">
        <v>5059512734236</v>
      </c>
      <c r="E1117" s="58">
        <v>1</v>
      </c>
      <c r="F1117" s="58" t="s">
        <v>59</v>
      </c>
      <c r="G1117" s="58">
        <v>0.44</v>
      </c>
      <c r="H1117" s="58">
        <v>0.44</v>
      </c>
      <c r="I1117" s="2">
        <v>3.5</v>
      </c>
      <c r="J1117" s="58">
        <v>3.5</v>
      </c>
      <c r="K1117" s="58"/>
      <c r="L1117" s="58"/>
      <c r="M1117" s="58">
        <v>89934723</v>
      </c>
    </row>
    <row r="1118" spans="2:13" x14ac:dyDescent="0.3">
      <c r="B1118" s="58"/>
      <c r="C1118" s="58"/>
      <c r="D1118" s="58"/>
      <c r="E1118" s="58"/>
      <c r="F1118" s="58"/>
      <c r="G1118" s="58"/>
      <c r="H1118" s="58"/>
      <c r="I1118" s="2" t="s">
        <v>61</v>
      </c>
      <c r="J1118" s="58"/>
      <c r="K1118" s="58"/>
      <c r="L1118" s="58"/>
      <c r="M1118" s="58"/>
    </row>
    <row r="1119" spans="2:13" x14ac:dyDescent="0.3">
      <c r="B1119" s="58" t="s">
        <v>83</v>
      </c>
      <c r="C1119" s="58" t="s">
        <v>526</v>
      </c>
      <c r="D1119" s="58">
        <v>5059697711084</v>
      </c>
      <c r="E1119" s="58">
        <v>5</v>
      </c>
      <c r="F1119" s="58" t="s">
        <v>59</v>
      </c>
      <c r="G1119" s="58">
        <v>0.13</v>
      </c>
      <c r="H1119" s="58">
        <v>0.66</v>
      </c>
      <c r="I1119" s="2">
        <v>2.2000000000000002</v>
      </c>
      <c r="J1119" s="58">
        <v>11</v>
      </c>
      <c r="K1119" s="58"/>
      <c r="L1119" s="58"/>
      <c r="M1119" s="58">
        <v>92920292</v>
      </c>
    </row>
    <row r="1120" spans="2:13" x14ac:dyDescent="0.3">
      <c r="B1120" s="58"/>
      <c r="C1120" s="58"/>
      <c r="D1120" s="58"/>
      <c r="E1120" s="58"/>
      <c r="F1120" s="58"/>
      <c r="G1120" s="58"/>
      <c r="H1120" s="58"/>
      <c r="I1120" s="2" t="s">
        <v>61</v>
      </c>
      <c r="J1120" s="58"/>
      <c r="K1120" s="58"/>
      <c r="L1120" s="58"/>
      <c r="M1120" s="58"/>
    </row>
    <row r="1121" spans="2:13" x14ac:dyDescent="0.3">
      <c r="B1121" s="58" t="s">
        <v>83</v>
      </c>
      <c r="C1121" s="58" t="s">
        <v>527</v>
      </c>
      <c r="D1121" s="58">
        <v>5059697728464</v>
      </c>
      <c r="E1121" s="58">
        <v>7</v>
      </c>
      <c r="F1121" s="58" t="s">
        <v>59</v>
      </c>
      <c r="G1121" s="58">
        <v>0.13</v>
      </c>
      <c r="H1121" s="58">
        <v>0.92</v>
      </c>
      <c r="I1121" s="2">
        <v>2</v>
      </c>
      <c r="J1121" s="58">
        <v>15.4</v>
      </c>
      <c r="K1121" s="58"/>
      <c r="L1121" s="58"/>
      <c r="M1121" s="58">
        <v>92870897</v>
      </c>
    </row>
    <row r="1122" spans="2:13" x14ac:dyDescent="0.3">
      <c r="B1122" s="58"/>
      <c r="C1122" s="58"/>
      <c r="D1122" s="58"/>
      <c r="E1122" s="58"/>
      <c r="F1122" s="58"/>
      <c r="G1122" s="58"/>
      <c r="H1122" s="58"/>
      <c r="I1122" s="2" t="s">
        <v>61</v>
      </c>
      <c r="J1122" s="58"/>
      <c r="K1122" s="58"/>
      <c r="L1122" s="58"/>
      <c r="M1122" s="58"/>
    </row>
    <row r="1123" spans="2:13" x14ac:dyDescent="0.3">
      <c r="B1123" s="58" t="s">
        <v>83</v>
      </c>
      <c r="C1123" s="58" t="s">
        <v>308</v>
      </c>
      <c r="D1123" s="58">
        <v>5057753894634</v>
      </c>
      <c r="E1123" s="58">
        <v>1</v>
      </c>
      <c r="F1123" s="58" t="s">
        <v>59</v>
      </c>
      <c r="G1123" s="58">
        <v>0.27</v>
      </c>
      <c r="H1123" s="58">
        <v>0.27</v>
      </c>
      <c r="I1123" s="2">
        <v>3</v>
      </c>
      <c r="J1123" s="58">
        <v>3</v>
      </c>
      <c r="K1123" s="58"/>
      <c r="L1123" s="58"/>
      <c r="M1123" s="58">
        <v>87898405</v>
      </c>
    </row>
    <row r="1124" spans="2:13" x14ac:dyDescent="0.3">
      <c r="B1124" s="58"/>
      <c r="C1124" s="58"/>
      <c r="D1124" s="58"/>
      <c r="E1124" s="58"/>
      <c r="F1124" s="58"/>
      <c r="G1124" s="58"/>
      <c r="H1124" s="58"/>
      <c r="I1124" s="2" t="s">
        <v>61</v>
      </c>
      <c r="J1124" s="58"/>
      <c r="K1124" s="58"/>
      <c r="L1124" s="58"/>
      <c r="M1124" s="58"/>
    </row>
    <row r="1125" spans="2:13" x14ac:dyDescent="0.3">
      <c r="B1125" s="58" t="s">
        <v>83</v>
      </c>
      <c r="C1125" s="58" t="s">
        <v>139</v>
      </c>
      <c r="D1125" s="58">
        <v>3035498</v>
      </c>
      <c r="E1125" s="58">
        <v>2</v>
      </c>
      <c r="F1125" s="58" t="s">
        <v>59</v>
      </c>
      <c r="G1125" s="58">
        <v>0.2</v>
      </c>
      <c r="H1125" s="58">
        <v>0.4</v>
      </c>
      <c r="I1125" s="2">
        <v>2.6</v>
      </c>
      <c r="J1125" s="58">
        <v>5.2</v>
      </c>
      <c r="K1125" s="58"/>
      <c r="L1125" s="58"/>
      <c r="M1125" s="58">
        <v>55183885</v>
      </c>
    </row>
    <row r="1126" spans="2:13" x14ac:dyDescent="0.3">
      <c r="B1126" s="58"/>
      <c r="C1126" s="58"/>
      <c r="D1126" s="58"/>
      <c r="E1126" s="58"/>
      <c r="F1126" s="58"/>
      <c r="G1126" s="58"/>
      <c r="H1126" s="58"/>
      <c r="I1126" s="2" t="s">
        <v>61</v>
      </c>
      <c r="J1126" s="58"/>
      <c r="K1126" s="58"/>
      <c r="L1126" s="58"/>
      <c r="M1126" s="58"/>
    </row>
    <row r="1127" spans="2:13" x14ac:dyDescent="0.3">
      <c r="B1127" s="58" t="s">
        <v>83</v>
      </c>
      <c r="C1127" s="58" t="s">
        <v>528</v>
      </c>
      <c r="D1127" s="58">
        <v>5057753034313</v>
      </c>
      <c r="E1127" s="58">
        <v>1</v>
      </c>
      <c r="F1127" s="58" t="s">
        <v>59</v>
      </c>
      <c r="G1127" s="58">
        <v>0.52</v>
      </c>
      <c r="H1127" s="58">
        <v>0.52</v>
      </c>
      <c r="I1127" s="2">
        <v>3.8</v>
      </c>
      <c r="J1127" s="58">
        <v>3.8</v>
      </c>
      <c r="K1127" s="58"/>
      <c r="L1127" s="58"/>
      <c r="M1127" s="58">
        <v>85038327</v>
      </c>
    </row>
    <row r="1128" spans="2:13" x14ac:dyDescent="0.3">
      <c r="B1128" s="58"/>
      <c r="C1128" s="58"/>
      <c r="D1128" s="58"/>
      <c r="E1128" s="58"/>
      <c r="F1128" s="58"/>
      <c r="G1128" s="58"/>
      <c r="H1128" s="58"/>
      <c r="I1128" s="2" t="s">
        <v>61</v>
      </c>
      <c r="J1128" s="58"/>
      <c r="K1128" s="58"/>
      <c r="L1128" s="58"/>
      <c r="M1128" s="58"/>
    </row>
    <row r="1129" spans="2:13" x14ac:dyDescent="0.3">
      <c r="B1129" s="58" t="s">
        <v>83</v>
      </c>
      <c r="C1129" s="58" t="s">
        <v>264</v>
      </c>
      <c r="D1129" s="58">
        <v>50436705</v>
      </c>
      <c r="E1129" s="58">
        <v>2</v>
      </c>
      <c r="F1129" s="58" t="s">
        <v>59</v>
      </c>
      <c r="G1129" s="58">
        <v>0.19</v>
      </c>
      <c r="H1129" s="58">
        <v>0.38</v>
      </c>
      <c r="I1129" s="2">
        <v>1.5</v>
      </c>
      <c r="J1129" s="58">
        <v>3</v>
      </c>
      <c r="K1129" s="58"/>
      <c r="L1129" s="58"/>
      <c r="M1129" s="58">
        <v>50349813</v>
      </c>
    </row>
    <row r="1130" spans="2:13" x14ac:dyDescent="0.3">
      <c r="B1130" s="58"/>
      <c r="C1130" s="58"/>
      <c r="D1130" s="58"/>
      <c r="E1130" s="58"/>
      <c r="F1130" s="58"/>
      <c r="G1130" s="58"/>
      <c r="H1130" s="58"/>
      <c r="I1130" s="2" t="s">
        <v>61</v>
      </c>
      <c r="J1130" s="58"/>
      <c r="K1130" s="58"/>
      <c r="L1130" s="58"/>
      <c r="M1130" s="58"/>
    </row>
    <row r="1131" spans="2:13" x14ac:dyDescent="0.3">
      <c r="B1131" s="58" t="s">
        <v>57</v>
      </c>
      <c r="C1131" s="58" t="s">
        <v>349</v>
      </c>
      <c r="D1131" s="58">
        <v>3285732</v>
      </c>
      <c r="E1131" s="58">
        <v>1</v>
      </c>
      <c r="F1131" s="58" t="s">
        <v>59</v>
      </c>
      <c r="G1131" s="58">
        <v>0.28000000000000003</v>
      </c>
      <c r="H1131" s="58">
        <v>0.28000000000000003</v>
      </c>
      <c r="I1131" s="2">
        <v>1.3</v>
      </c>
      <c r="J1131" s="58">
        <v>1.3</v>
      </c>
      <c r="K1131" s="58"/>
      <c r="L1131" s="58"/>
      <c r="M1131" s="58">
        <v>85434472</v>
      </c>
    </row>
    <row r="1132" spans="2:13" x14ac:dyDescent="0.3">
      <c r="B1132" s="58"/>
      <c r="C1132" s="58"/>
      <c r="D1132" s="58"/>
      <c r="E1132" s="58"/>
      <c r="F1132" s="58"/>
      <c r="G1132" s="58"/>
      <c r="H1132" s="58"/>
      <c r="I1132" s="2" t="s">
        <v>61</v>
      </c>
      <c r="J1132" s="58"/>
      <c r="K1132" s="58"/>
      <c r="L1132" s="58"/>
      <c r="M1132" s="58"/>
    </row>
    <row r="1133" spans="2:13" x14ac:dyDescent="0.3">
      <c r="B1133" s="58" t="s">
        <v>57</v>
      </c>
      <c r="C1133" s="58" t="s">
        <v>529</v>
      </c>
      <c r="D1133" s="58">
        <v>3243381</v>
      </c>
      <c r="E1133" s="58">
        <v>2</v>
      </c>
      <c r="F1133" s="58" t="s">
        <v>59</v>
      </c>
      <c r="G1133" s="58">
        <v>0.37</v>
      </c>
      <c r="H1133" s="58">
        <v>0.73</v>
      </c>
      <c r="I1133" s="2">
        <v>1.5</v>
      </c>
      <c r="J1133" s="58">
        <v>3</v>
      </c>
      <c r="K1133" s="58"/>
      <c r="L1133" s="58"/>
      <c r="M1133" s="58">
        <v>59063105</v>
      </c>
    </row>
    <row r="1134" spans="2:13" x14ac:dyDescent="0.3">
      <c r="B1134" s="58"/>
      <c r="C1134" s="58"/>
      <c r="D1134" s="58"/>
      <c r="E1134" s="58"/>
      <c r="F1134" s="58"/>
      <c r="G1134" s="58"/>
      <c r="H1134" s="58"/>
      <c r="I1134" s="2" t="s">
        <v>61</v>
      </c>
      <c r="J1134" s="58"/>
      <c r="K1134" s="58"/>
      <c r="L1134" s="58"/>
      <c r="M1134" s="58"/>
    </row>
    <row r="1135" spans="2:13" x14ac:dyDescent="0.3">
      <c r="B1135" s="58" t="s">
        <v>57</v>
      </c>
      <c r="C1135" s="58" t="s">
        <v>211</v>
      </c>
      <c r="D1135" s="58">
        <v>3250020</v>
      </c>
      <c r="E1135" s="58">
        <v>3</v>
      </c>
      <c r="F1135" s="58" t="s">
        <v>59</v>
      </c>
      <c r="G1135" s="58">
        <v>0.69</v>
      </c>
      <c r="H1135" s="58">
        <v>2.0699999999999998</v>
      </c>
      <c r="I1135" s="2">
        <v>1.7</v>
      </c>
      <c r="J1135" s="58">
        <v>5.0999999999999996</v>
      </c>
      <c r="K1135" s="58"/>
      <c r="L1135" s="58"/>
      <c r="M1135" s="58">
        <v>77116489</v>
      </c>
    </row>
    <row r="1136" spans="2:13" x14ac:dyDescent="0.3">
      <c r="B1136" s="58"/>
      <c r="C1136" s="58"/>
      <c r="D1136" s="58"/>
      <c r="E1136" s="58"/>
      <c r="F1136" s="58"/>
      <c r="G1136" s="58"/>
      <c r="H1136" s="58"/>
      <c r="I1136" s="2" t="s">
        <v>61</v>
      </c>
      <c r="J1136" s="58"/>
      <c r="K1136" s="58"/>
      <c r="L1136" s="58"/>
      <c r="M1136" s="58"/>
    </row>
    <row r="1137" spans="2:13" x14ac:dyDescent="0.3">
      <c r="B1137" s="58" t="s">
        <v>57</v>
      </c>
      <c r="C1137" s="58" t="s">
        <v>97</v>
      </c>
      <c r="D1137" s="58">
        <v>3471319</v>
      </c>
      <c r="E1137" s="58">
        <v>2</v>
      </c>
      <c r="F1137" s="58" t="s">
        <v>59</v>
      </c>
      <c r="G1137" s="58">
        <v>0.32</v>
      </c>
      <c r="H1137" s="58">
        <v>0.65</v>
      </c>
      <c r="I1137" s="2">
        <v>1.5</v>
      </c>
      <c r="J1137" s="58">
        <v>3</v>
      </c>
      <c r="K1137" s="58"/>
      <c r="L1137" s="58"/>
      <c r="M1137" s="58">
        <v>91826428</v>
      </c>
    </row>
    <row r="1138" spans="2:13" x14ac:dyDescent="0.3">
      <c r="B1138" s="58"/>
      <c r="C1138" s="58"/>
      <c r="D1138" s="58"/>
      <c r="E1138" s="58"/>
      <c r="F1138" s="58"/>
      <c r="G1138" s="58"/>
      <c r="H1138" s="58"/>
      <c r="I1138" s="2" t="s">
        <v>61</v>
      </c>
      <c r="J1138" s="58"/>
      <c r="K1138" s="58"/>
      <c r="L1138" s="58"/>
      <c r="M1138" s="58"/>
    </row>
    <row r="1139" spans="2:13" x14ac:dyDescent="0.3">
      <c r="B1139" s="58" t="s">
        <v>57</v>
      </c>
      <c r="C1139" s="58" t="s">
        <v>303</v>
      </c>
      <c r="D1139" s="58">
        <v>3270769</v>
      </c>
      <c r="E1139" s="58">
        <v>2</v>
      </c>
      <c r="F1139" s="58" t="s">
        <v>59</v>
      </c>
      <c r="G1139" s="58">
        <v>0.32</v>
      </c>
      <c r="H1139" s="58">
        <v>0.63</v>
      </c>
      <c r="I1139" s="2">
        <v>1.4</v>
      </c>
      <c r="J1139" s="58">
        <v>2.8</v>
      </c>
      <c r="K1139" s="58"/>
      <c r="L1139" s="58"/>
      <c r="M1139" s="58">
        <v>81782557</v>
      </c>
    </row>
    <row r="1140" spans="2:13" x14ac:dyDescent="0.3">
      <c r="B1140" s="58"/>
      <c r="C1140" s="58"/>
      <c r="D1140" s="58"/>
      <c r="E1140" s="58"/>
      <c r="F1140" s="58"/>
      <c r="G1140" s="58"/>
      <c r="H1140" s="58"/>
      <c r="I1140" s="2" t="s">
        <v>61</v>
      </c>
      <c r="J1140" s="58"/>
      <c r="K1140" s="58"/>
      <c r="L1140" s="58"/>
      <c r="M1140" s="58"/>
    </row>
    <row r="1141" spans="2:13" x14ac:dyDescent="0.3">
      <c r="B1141" s="58" t="s">
        <v>57</v>
      </c>
      <c r="C1141" s="58" t="s">
        <v>325</v>
      </c>
      <c r="D1141" s="58">
        <v>3280638</v>
      </c>
      <c r="E1141" s="58">
        <v>1</v>
      </c>
      <c r="F1141" s="58" t="s">
        <v>59</v>
      </c>
      <c r="G1141" s="58">
        <v>0.32</v>
      </c>
      <c r="H1141" s="58">
        <v>0.32</v>
      </c>
      <c r="I1141" s="2">
        <v>2.15</v>
      </c>
      <c r="J1141" s="58">
        <v>2.15</v>
      </c>
      <c r="K1141" s="58"/>
      <c r="L1141" s="58"/>
      <c r="M1141" s="58">
        <v>84798033</v>
      </c>
    </row>
    <row r="1142" spans="2:13" x14ac:dyDescent="0.3">
      <c r="B1142" s="58"/>
      <c r="C1142" s="58"/>
      <c r="D1142" s="58"/>
      <c r="E1142" s="58"/>
      <c r="F1142" s="58"/>
      <c r="G1142" s="58"/>
      <c r="H1142" s="58"/>
      <c r="I1142" s="2" t="s">
        <v>61</v>
      </c>
      <c r="J1142" s="58"/>
      <c r="K1142" s="58"/>
      <c r="L1142" s="58"/>
      <c r="M1142" s="58"/>
    </row>
    <row r="1143" spans="2:13" x14ac:dyDescent="0.3">
      <c r="B1143" s="58" t="s">
        <v>57</v>
      </c>
      <c r="C1143" s="58" t="s">
        <v>530</v>
      </c>
      <c r="D1143" s="58">
        <v>3317921</v>
      </c>
      <c r="E1143" s="58">
        <v>2</v>
      </c>
      <c r="F1143" s="58" t="s">
        <v>59</v>
      </c>
      <c r="G1143" s="58">
        <v>0.25</v>
      </c>
      <c r="H1143" s="58">
        <v>0.49</v>
      </c>
      <c r="I1143" s="2">
        <v>2.35</v>
      </c>
      <c r="J1143" s="58">
        <v>4.7</v>
      </c>
      <c r="K1143" s="58"/>
      <c r="L1143" s="58"/>
      <c r="M1143" s="58">
        <v>89448475</v>
      </c>
    </row>
    <row r="1144" spans="2:13" x14ac:dyDescent="0.3">
      <c r="B1144" s="58"/>
      <c r="C1144" s="58"/>
      <c r="D1144" s="58"/>
      <c r="E1144" s="58"/>
      <c r="F1144" s="58"/>
      <c r="G1144" s="58"/>
      <c r="H1144" s="58"/>
      <c r="I1144" s="2" t="s">
        <v>61</v>
      </c>
      <c r="J1144" s="58"/>
      <c r="K1144" s="58"/>
      <c r="L1144" s="58"/>
      <c r="M1144" s="58"/>
    </row>
    <row r="1145" spans="2:13" x14ac:dyDescent="0.3">
      <c r="B1145" s="58" t="s">
        <v>57</v>
      </c>
      <c r="C1145" s="58" t="s">
        <v>362</v>
      </c>
      <c r="D1145" s="58">
        <v>3264195</v>
      </c>
      <c r="E1145" s="58">
        <v>4</v>
      </c>
      <c r="F1145" s="58" t="s">
        <v>59</v>
      </c>
      <c r="G1145" s="58">
        <v>7.0000000000000007E-2</v>
      </c>
      <c r="H1145" s="58">
        <v>0.26</v>
      </c>
      <c r="I1145" s="2">
        <v>0.6</v>
      </c>
      <c r="J1145" s="58">
        <v>2.4</v>
      </c>
      <c r="K1145" s="58"/>
      <c r="L1145" s="58"/>
      <c r="M1145" s="58">
        <v>80223142</v>
      </c>
    </row>
    <row r="1146" spans="2:13" x14ac:dyDescent="0.3">
      <c r="B1146" s="58"/>
      <c r="C1146" s="58"/>
      <c r="D1146" s="58"/>
      <c r="E1146" s="58"/>
      <c r="F1146" s="58"/>
      <c r="G1146" s="58"/>
      <c r="H1146" s="58"/>
      <c r="I1146" s="2" t="s">
        <v>61</v>
      </c>
      <c r="J1146" s="58"/>
      <c r="K1146" s="58"/>
      <c r="L1146" s="58"/>
      <c r="M1146" s="58"/>
    </row>
    <row r="1147" spans="2:13" x14ac:dyDescent="0.3">
      <c r="B1147" s="58" t="s">
        <v>57</v>
      </c>
      <c r="C1147" s="58" t="s">
        <v>326</v>
      </c>
      <c r="D1147" s="58">
        <v>3268650</v>
      </c>
      <c r="E1147" s="58">
        <v>5</v>
      </c>
      <c r="F1147" s="58" t="s">
        <v>59</v>
      </c>
      <c r="G1147" s="58">
        <v>0.02</v>
      </c>
      <c r="H1147" s="58">
        <v>0.11</v>
      </c>
      <c r="I1147" s="2">
        <v>0.85</v>
      </c>
      <c r="J1147" s="58">
        <v>4.25</v>
      </c>
      <c r="K1147" s="58"/>
      <c r="L1147" s="58"/>
      <c r="M1147" s="58">
        <v>81203680</v>
      </c>
    </row>
    <row r="1148" spans="2:13" x14ac:dyDescent="0.3">
      <c r="B1148" s="58"/>
      <c r="C1148" s="58"/>
      <c r="D1148" s="58"/>
      <c r="E1148" s="58"/>
      <c r="F1148" s="58"/>
      <c r="G1148" s="58"/>
      <c r="H1148" s="58"/>
      <c r="I1148" s="2" t="s">
        <v>61</v>
      </c>
      <c r="J1148" s="58"/>
      <c r="K1148" s="58"/>
      <c r="L1148" s="58"/>
      <c r="M1148" s="58"/>
    </row>
    <row r="1149" spans="2:13" x14ac:dyDescent="0.3">
      <c r="B1149" s="58" t="s">
        <v>124</v>
      </c>
      <c r="C1149" s="58" t="s">
        <v>531</v>
      </c>
      <c r="D1149" s="58">
        <v>5024393000114</v>
      </c>
      <c r="E1149" s="58">
        <v>3</v>
      </c>
      <c r="F1149" s="58" t="s">
        <v>59</v>
      </c>
      <c r="G1149" s="58">
        <v>0.38</v>
      </c>
      <c r="H1149" s="58">
        <v>1.1399999999999999</v>
      </c>
      <c r="I1149" s="2">
        <v>3.4</v>
      </c>
      <c r="J1149" s="58">
        <v>10.199999999999999</v>
      </c>
      <c r="K1149" s="58"/>
      <c r="L1149" s="58"/>
      <c r="M1149" s="58">
        <v>85749851</v>
      </c>
    </row>
    <row r="1150" spans="2:13" x14ac:dyDescent="0.3">
      <c r="B1150" s="58"/>
      <c r="C1150" s="58"/>
      <c r="D1150" s="58"/>
      <c r="E1150" s="58"/>
      <c r="F1150" s="58"/>
      <c r="G1150" s="58"/>
      <c r="H1150" s="58"/>
      <c r="I1150" s="2" t="s">
        <v>61</v>
      </c>
      <c r="J1150" s="58"/>
      <c r="K1150" s="58"/>
      <c r="L1150" s="58"/>
      <c r="M1150" s="58"/>
    </row>
    <row r="1151" spans="2:13" x14ac:dyDescent="0.3">
      <c r="B1151" s="58" t="s">
        <v>68</v>
      </c>
      <c r="C1151" s="58" t="s">
        <v>72</v>
      </c>
      <c r="D1151" s="58">
        <v>3269275</v>
      </c>
      <c r="E1151" s="58">
        <v>1</v>
      </c>
      <c r="F1151" s="58" t="s">
        <v>59</v>
      </c>
      <c r="G1151" s="58">
        <v>7.0000000000000007E-2</v>
      </c>
      <c r="H1151" s="58">
        <v>7.0000000000000007E-2</v>
      </c>
      <c r="I1151" s="2">
        <v>1.1000000000000001</v>
      </c>
      <c r="J1151" s="58">
        <v>1.1000000000000001</v>
      </c>
      <c r="K1151" s="58"/>
      <c r="L1151" s="58"/>
      <c r="M1151" s="58">
        <v>81301454</v>
      </c>
    </row>
    <row r="1152" spans="2:13" x14ac:dyDescent="0.3">
      <c r="B1152" s="58"/>
      <c r="C1152" s="58"/>
      <c r="D1152" s="58"/>
      <c r="E1152" s="58"/>
      <c r="F1152" s="58"/>
      <c r="G1152" s="58"/>
      <c r="H1152" s="58"/>
      <c r="I1152" s="2" t="s">
        <v>61</v>
      </c>
      <c r="J1152" s="58"/>
      <c r="K1152" s="58"/>
      <c r="L1152" s="58"/>
      <c r="M1152" s="58"/>
    </row>
    <row r="1153" spans="1:13" x14ac:dyDescent="0.3">
      <c r="B1153" s="58" t="s">
        <v>68</v>
      </c>
      <c r="C1153" s="58" t="s">
        <v>217</v>
      </c>
      <c r="D1153" s="58">
        <v>5057545889619</v>
      </c>
      <c r="E1153" s="58">
        <v>1</v>
      </c>
      <c r="F1153" s="58" t="s">
        <v>59</v>
      </c>
      <c r="G1153" s="58">
        <v>0.3</v>
      </c>
      <c r="H1153" s="58">
        <v>0.3</v>
      </c>
      <c r="I1153" s="2">
        <v>0.8</v>
      </c>
      <c r="J1153" s="58">
        <v>0.9</v>
      </c>
      <c r="K1153" s="58"/>
      <c r="L1153" s="58"/>
      <c r="M1153" s="58">
        <v>84827904</v>
      </c>
    </row>
    <row r="1154" spans="1:13" x14ac:dyDescent="0.3">
      <c r="B1154" s="58"/>
      <c r="C1154" s="58"/>
      <c r="D1154" s="58"/>
      <c r="E1154" s="58"/>
      <c r="F1154" s="58"/>
      <c r="G1154" s="58"/>
      <c r="H1154" s="58"/>
      <c r="I1154" s="2" t="s">
        <v>61</v>
      </c>
      <c r="J1154" s="58"/>
      <c r="K1154" s="58"/>
      <c r="L1154" s="58"/>
      <c r="M1154" s="58"/>
    </row>
    <row r="1155" spans="1:13" x14ac:dyDescent="0.3">
      <c r="B1155" s="58" t="s">
        <v>68</v>
      </c>
      <c r="C1155" s="58" t="s">
        <v>76</v>
      </c>
      <c r="D1155" s="58">
        <v>3063330</v>
      </c>
      <c r="E1155" s="58">
        <v>2</v>
      </c>
      <c r="F1155" s="58" t="s">
        <v>59</v>
      </c>
      <c r="G1155" s="58">
        <v>0.08</v>
      </c>
      <c r="H1155" s="58">
        <v>0.16</v>
      </c>
      <c r="I1155" s="2">
        <v>1.1000000000000001</v>
      </c>
      <c r="J1155" s="58">
        <v>2.2000000000000002</v>
      </c>
      <c r="K1155" s="58"/>
      <c r="L1155" s="58"/>
      <c r="M1155" s="58">
        <v>67880462</v>
      </c>
    </row>
    <row r="1156" spans="1:13" x14ac:dyDescent="0.3">
      <c r="B1156" s="58"/>
      <c r="C1156" s="58"/>
      <c r="D1156" s="58"/>
      <c r="E1156" s="58"/>
      <c r="F1156" s="58"/>
      <c r="G1156" s="58"/>
      <c r="H1156" s="58"/>
      <c r="I1156" s="2" t="s">
        <v>61</v>
      </c>
      <c r="J1156" s="58"/>
      <c r="K1156" s="58"/>
      <c r="L1156" s="58"/>
      <c r="M1156" s="58"/>
    </row>
    <row r="1157" spans="1:13" x14ac:dyDescent="0.3">
      <c r="B1157" s="58" t="s">
        <v>68</v>
      </c>
      <c r="C1157" s="58" t="s">
        <v>145</v>
      </c>
      <c r="D1157" s="58">
        <v>5059512103650</v>
      </c>
      <c r="E1157" s="58">
        <v>2</v>
      </c>
      <c r="F1157" s="58" t="s">
        <v>59</v>
      </c>
      <c r="G1157" s="58">
        <v>0.15</v>
      </c>
      <c r="H1157" s="58">
        <v>0.28999999999999998</v>
      </c>
      <c r="I1157" s="2">
        <v>1.1000000000000001</v>
      </c>
      <c r="J1157" s="58">
        <v>2.2000000000000002</v>
      </c>
      <c r="K1157" s="58"/>
      <c r="L1157" s="58"/>
      <c r="M1157" s="58">
        <v>88303971</v>
      </c>
    </row>
    <row r="1158" spans="1:13" x14ac:dyDescent="0.3">
      <c r="B1158" s="58"/>
      <c r="C1158" s="58"/>
      <c r="D1158" s="58"/>
      <c r="E1158" s="58"/>
      <c r="F1158" s="58"/>
      <c r="G1158" s="58"/>
      <c r="H1158" s="58"/>
      <c r="I1158" s="2" t="s">
        <v>61</v>
      </c>
      <c r="J1158" s="58"/>
      <c r="K1158" s="58"/>
      <c r="L1158" s="58"/>
      <c r="M1158" s="58"/>
    </row>
    <row r="1159" spans="1:13" x14ac:dyDescent="0.3">
      <c r="B1159" s="58" t="s">
        <v>68</v>
      </c>
      <c r="C1159" s="58" t="s">
        <v>484</v>
      </c>
      <c r="D1159" s="58">
        <v>5057753931735</v>
      </c>
      <c r="E1159" s="58">
        <v>1</v>
      </c>
      <c r="F1159" s="58" t="s">
        <v>59</v>
      </c>
      <c r="G1159" s="58">
        <v>0.42</v>
      </c>
      <c r="H1159" s="58">
        <v>0.42</v>
      </c>
      <c r="I1159" s="2">
        <v>1.1499999999999999</v>
      </c>
      <c r="J1159" s="58">
        <v>1.1499999999999999</v>
      </c>
      <c r="K1159" s="58"/>
      <c r="L1159" s="58"/>
      <c r="M1159" s="58">
        <v>87743226</v>
      </c>
    </row>
    <row r="1160" spans="1:13" x14ac:dyDescent="0.3">
      <c r="B1160" s="58"/>
      <c r="C1160" s="58"/>
      <c r="D1160" s="58"/>
      <c r="E1160" s="58"/>
      <c r="F1160" s="58"/>
      <c r="G1160" s="58"/>
      <c r="H1160" s="58"/>
      <c r="I1160" s="2" t="s">
        <v>61</v>
      </c>
      <c r="J1160" s="58"/>
      <c r="K1160" s="58"/>
      <c r="L1160" s="58"/>
      <c r="M1160" s="58"/>
    </row>
    <row r="1161" spans="1:13" x14ac:dyDescent="0.3">
      <c r="B1161" s="58" t="s">
        <v>68</v>
      </c>
      <c r="C1161" s="58" t="s">
        <v>532</v>
      </c>
      <c r="D1161" s="58">
        <v>5060195909101</v>
      </c>
      <c r="E1161" s="58">
        <v>1</v>
      </c>
      <c r="F1161" s="58" t="s">
        <v>59</v>
      </c>
      <c r="G1161" s="58">
        <v>0.15</v>
      </c>
      <c r="H1161" s="58">
        <v>0.15</v>
      </c>
      <c r="I1161" s="2">
        <v>2.15</v>
      </c>
      <c r="J1161" s="58">
        <v>2.15</v>
      </c>
      <c r="K1161" s="58"/>
      <c r="L1161" s="58"/>
      <c r="M1161" s="58">
        <v>85727157</v>
      </c>
    </row>
    <row r="1162" spans="1:13" x14ac:dyDescent="0.3">
      <c r="B1162" s="58"/>
      <c r="C1162" s="58"/>
      <c r="D1162" s="58"/>
      <c r="E1162" s="58"/>
      <c r="F1162" s="58"/>
      <c r="G1162" s="58"/>
      <c r="H1162" s="58"/>
      <c r="I1162" s="2" t="s">
        <v>61</v>
      </c>
      <c r="J1162" s="58"/>
      <c r="K1162" s="58"/>
      <c r="L1162" s="58"/>
      <c r="M1162" s="58"/>
    </row>
    <row r="1163" spans="1:13" x14ac:dyDescent="0.3">
      <c r="B1163" s="58" t="s">
        <v>68</v>
      </c>
      <c r="C1163" s="58" t="s">
        <v>482</v>
      </c>
      <c r="D1163" s="58">
        <v>5010044000404</v>
      </c>
      <c r="E1163" s="58">
        <v>2</v>
      </c>
      <c r="F1163" s="58" t="s">
        <v>59</v>
      </c>
      <c r="G1163" s="58">
        <v>0.41</v>
      </c>
      <c r="H1163" s="58">
        <v>0.82</v>
      </c>
      <c r="I1163" s="2">
        <v>1.1000000000000001</v>
      </c>
      <c r="J1163" s="58">
        <v>2.2000000000000002</v>
      </c>
      <c r="K1163" s="58"/>
      <c r="L1163" s="58"/>
      <c r="M1163" s="58">
        <v>50606849</v>
      </c>
    </row>
    <row r="1164" spans="1:13" x14ac:dyDescent="0.3">
      <c r="B1164" s="58"/>
      <c r="C1164" s="58"/>
      <c r="D1164" s="58"/>
      <c r="E1164" s="58"/>
      <c r="F1164" s="58"/>
      <c r="G1164" s="58"/>
      <c r="H1164" s="58"/>
      <c r="I1164" s="2" t="s">
        <v>61</v>
      </c>
      <c r="J1164" s="58"/>
      <c r="K1164" s="58"/>
      <c r="L1164" s="58"/>
      <c r="M1164" s="58"/>
    </row>
    <row r="1165" spans="1:13" x14ac:dyDescent="0.3">
      <c r="A1165" s="3">
        <v>45438</v>
      </c>
      <c r="B1165" s="58" t="s">
        <v>83</v>
      </c>
      <c r="C1165" s="58" t="s">
        <v>533</v>
      </c>
      <c r="D1165" s="58">
        <v>5740900404540</v>
      </c>
      <c r="E1165" s="58">
        <v>1</v>
      </c>
      <c r="F1165" s="58" t="s">
        <v>59</v>
      </c>
      <c r="G1165" s="58">
        <v>0.42</v>
      </c>
      <c r="H1165" s="58">
        <v>0.42</v>
      </c>
      <c r="I1165" s="2">
        <v>4.25</v>
      </c>
      <c r="J1165" s="58">
        <v>4.25</v>
      </c>
      <c r="K1165" s="58"/>
      <c r="L1165" s="58"/>
      <c r="M1165" s="58">
        <v>91567901</v>
      </c>
    </row>
    <row r="1166" spans="1:13" x14ac:dyDescent="0.3">
      <c r="B1166" s="58"/>
      <c r="C1166" s="58"/>
      <c r="D1166" s="58"/>
      <c r="E1166" s="58"/>
      <c r="F1166" s="58"/>
      <c r="G1166" s="58"/>
      <c r="H1166" s="58"/>
      <c r="I1166" s="2" t="s">
        <v>61</v>
      </c>
      <c r="J1166" s="58"/>
      <c r="K1166" s="58"/>
      <c r="L1166" s="58"/>
      <c r="M1166" s="58"/>
    </row>
    <row r="1167" spans="1:13" x14ac:dyDescent="0.3">
      <c r="B1167" s="58" t="s">
        <v>83</v>
      </c>
      <c r="C1167" s="58" t="s">
        <v>534</v>
      </c>
      <c r="D1167" s="58">
        <v>5059697767913</v>
      </c>
      <c r="E1167" s="58">
        <v>1</v>
      </c>
      <c r="F1167" s="58" t="s">
        <v>59</v>
      </c>
      <c r="G1167" s="58">
        <v>0.42</v>
      </c>
      <c r="H1167" s="58">
        <v>0.42</v>
      </c>
      <c r="I1167" s="2">
        <v>1.45</v>
      </c>
      <c r="J1167" s="58">
        <v>1.65</v>
      </c>
      <c r="K1167" s="58"/>
      <c r="L1167" s="58"/>
      <c r="M1167" s="58">
        <v>90609083</v>
      </c>
    </row>
    <row r="1168" spans="1:13" x14ac:dyDescent="0.3">
      <c r="B1168" s="58"/>
      <c r="C1168" s="58"/>
      <c r="D1168" s="58"/>
      <c r="E1168" s="58"/>
      <c r="F1168" s="58"/>
      <c r="G1168" s="58"/>
      <c r="H1168" s="58"/>
      <c r="I1168" s="2" t="s">
        <v>61</v>
      </c>
      <c r="J1168" s="58"/>
      <c r="K1168" s="58"/>
      <c r="L1168" s="58"/>
      <c r="M1168" s="58"/>
    </row>
    <row r="1169" spans="2:13" x14ac:dyDescent="0.3">
      <c r="B1169" s="58" t="s">
        <v>83</v>
      </c>
      <c r="C1169" s="58" t="s">
        <v>157</v>
      </c>
      <c r="D1169" s="58">
        <v>5059697691089</v>
      </c>
      <c r="E1169" s="58">
        <v>4</v>
      </c>
      <c r="F1169" s="58" t="s">
        <v>59</v>
      </c>
      <c r="G1169" s="58">
        <v>0.25</v>
      </c>
      <c r="H1169" s="58">
        <v>0.99</v>
      </c>
      <c r="I1169" s="2">
        <v>4</v>
      </c>
      <c r="J1169" s="58">
        <v>16</v>
      </c>
      <c r="K1169" s="58"/>
      <c r="L1169" s="58"/>
      <c r="M1169" s="58">
        <v>91637630</v>
      </c>
    </row>
    <row r="1170" spans="2:13" x14ac:dyDescent="0.3">
      <c r="B1170" s="58"/>
      <c r="C1170" s="58"/>
      <c r="D1170" s="58"/>
      <c r="E1170" s="58"/>
      <c r="F1170" s="58"/>
      <c r="G1170" s="58"/>
      <c r="H1170" s="58"/>
      <c r="I1170" s="2" t="s">
        <v>61</v>
      </c>
      <c r="J1170" s="58"/>
      <c r="K1170" s="58"/>
      <c r="L1170" s="58"/>
      <c r="M1170" s="58"/>
    </row>
    <row r="1171" spans="2:13" ht="15" customHeight="1" x14ac:dyDescent="0.3">
      <c r="B1171" s="58" t="s">
        <v>83</v>
      </c>
      <c r="C1171" s="58" t="s">
        <v>197</v>
      </c>
      <c r="D1171" s="58">
        <v>5060360506203</v>
      </c>
      <c r="E1171" s="58">
        <v>1</v>
      </c>
      <c r="F1171" s="58" t="s">
        <v>59</v>
      </c>
      <c r="G1171" s="58">
        <v>0.5</v>
      </c>
      <c r="H1171" s="58">
        <v>0.5</v>
      </c>
      <c r="I1171" s="2">
        <v>2.75</v>
      </c>
      <c r="J1171" s="58">
        <v>2.75</v>
      </c>
      <c r="K1171" s="58"/>
      <c r="L1171" s="58"/>
      <c r="M1171" s="58">
        <v>88890821</v>
      </c>
    </row>
    <row r="1172" spans="2:13" x14ac:dyDescent="0.3">
      <c r="B1172" s="58"/>
      <c r="C1172" s="58"/>
      <c r="D1172" s="58"/>
      <c r="E1172" s="58"/>
      <c r="F1172" s="58"/>
      <c r="G1172" s="58"/>
      <c r="H1172" s="58"/>
      <c r="I1172" s="2" t="s">
        <v>61</v>
      </c>
      <c r="J1172" s="58"/>
      <c r="K1172" s="58"/>
      <c r="L1172" s="58"/>
      <c r="M1172" s="58"/>
    </row>
    <row r="1173" spans="2:13" x14ac:dyDescent="0.3">
      <c r="B1173" s="58" t="s">
        <v>83</v>
      </c>
      <c r="C1173" s="58" t="s">
        <v>256</v>
      </c>
      <c r="D1173" s="58">
        <v>5059697257407</v>
      </c>
      <c r="E1173" s="58">
        <v>2</v>
      </c>
      <c r="F1173" s="58" t="s">
        <v>59</v>
      </c>
      <c r="G1173" s="58">
        <v>0.11</v>
      </c>
      <c r="H1173" s="58">
        <v>0.23</v>
      </c>
      <c r="I1173" s="2">
        <v>2.6</v>
      </c>
      <c r="J1173" s="58">
        <v>5.2</v>
      </c>
      <c r="K1173" s="58"/>
      <c r="L1173" s="58"/>
      <c r="M1173" s="58">
        <v>89985155</v>
      </c>
    </row>
    <row r="1174" spans="2:13" x14ac:dyDescent="0.3">
      <c r="B1174" s="58"/>
      <c r="C1174" s="58"/>
      <c r="D1174" s="58"/>
      <c r="E1174" s="58"/>
      <c r="F1174" s="58"/>
      <c r="G1174" s="58"/>
      <c r="H1174" s="58"/>
      <c r="I1174" s="2" t="s">
        <v>61</v>
      </c>
      <c r="J1174" s="58"/>
      <c r="K1174" s="58"/>
      <c r="L1174" s="58"/>
      <c r="M1174" s="58"/>
    </row>
    <row r="1175" spans="2:13" x14ac:dyDescent="0.3">
      <c r="B1175" s="58" t="s">
        <v>83</v>
      </c>
      <c r="C1175" s="58" t="s">
        <v>527</v>
      </c>
      <c r="D1175" s="58">
        <v>5059697728464</v>
      </c>
      <c r="E1175" s="58">
        <v>18</v>
      </c>
      <c r="F1175" s="58" t="s">
        <v>59</v>
      </c>
      <c r="G1175" s="58">
        <v>0.13</v>
      </c>
      <c r="H1175" s="58">
        <v>2.36</v>
      </c>
      <c r="I1175" s="2">
        <v>2</v>
      </c>
      <c r="J1175" s="58">
        <v>39.6</v>
      </c>
      <c r="K1175" s="58"/>
      <c r="L1175" s="58"/>
      <c r="M1175" s="58">
        <v>92870897</v>
      </c>
    </row>
    <row r="1176" spans="2:13" x14ac:dyDescent="0.3">
      <c r="B1176" s="58"/>
      <c r="C1176" s="58"/>
      <c r="D1176" s="58"/>
      <c r="E1176" s="58"/>
      <c r="F1176" s="58"/>
      <c r="G1176" s="58"/>
      <c r="H1176" s="58"/>
      <c r="I1176" s="2" t="s">
        <v>61</v>
      </c>
      <c r="J1176" s="58"/>
      <c r="K1176" s="58"/>
      <c r="L1176" s="58"/>
      <c r="M1176" s="58"/>
    </row>
    <row r="1177" spans="2:13" x14ac:dyDescent="0.3">
      <c r="B1177" s="58" t="s">
        <v>83</v>
      </c>
      <c r="C1177" s="58" t="s">
        <v>535</v>
      </c>
      <c r="D1177" s="58">
        <v>5059697253966</v>
      </c>
      <c r="E1177" s="58">
        <v>7</v>
      </c>
      <c r="F1177" s="58" t="s">
        <v>59</v>
      </c>
      <c r="G1177" s="58">
        <v>0.13</v>
      </c>
      <c r="H1177" s="58">
        <v>0.93</v>
      </c>
      <c r="I1177" s="2">
        <v>2.2000000000000002</v>
      </c>
      <c r="J1177" s="58">
        <v>15.4</v>
      </c>
      <c r="K1177" s="58"/>
      <c r="L1177" s="58"/>
      <c r="M1177" s="58">
        <v>92920361</v>
      </c>
    </row>
    <row r="1178" spans="2:13" x14ac:dyDescent="0.3">
      <c r="B1178" s="58"/>
      <c r="C1178" s="58"/>
      <c r="D1178" s="58"/>
      <c r="E1178" s="58"/>
      <c r="F1178" s="58"/>
      <c r="G1178" s="58"/>
      <c r="H1178" s="58"/>
      <c r="I1178" s="2" t="s">
        <v>61</v>
      </c>
      <c r="J1178" s="58"/>
      <c r="K1178" s="58"/>
      <c r="L1178" s="58"/>
      <c r="M1178" s="58"/>
    </row>
    <row r="1179" spans="2:13" x14ac:dyDescent="0.3">
      <c r="B1179" s="58" t="s">
        <v>83</v>
      </c>
      <c r="C1179" s="58" t="s">
        <v>387</v>
      </c>
      <c r="D1179" s="58">
        <v>5059697775611</v>
      </c>
      <c r="E1179" s="58">
        <v>1</v>
      </c>
      <c r="F1179" s="58" t="s">
        <v>59</v>
      </c>
      <c r="G1179" s="58">
        <v>0.13</v>
      </c>
      <c r="H1179" s="58">
        <v>0.13</v>
      </c>
      <c r="I1179" s="2">
        <v>2</v>
      </c>
      <c r="J1179" s="58">
        <v>2.2000000000000002</v>
      </c>
      <c r="K1179" s="58"/>
      <c r="L1179" s="58"/>
      <c r="M1179" s="58">
        <v>91883699</v>
      </c>
    </row>
    <row r="1180" spans="2:13" x14ac:dyDescent="0.3">
      <c r="B1180" s="58"/>
      <c r="C1180" s="58"/>
      <c r="D1180" s="58"/>
      <c r="E1180" s="58"/>
      <c r="F1180" s="58"/>
      <c r="G1180" s="58"/>
      <c r="H1180" s="58"/>
      <c r="I1180" s="2" t="s">
        <v>61</v>
      </c>
      <c r="J1180" s="58"/>
      <c r="K1180" s="58"/>
      <c r="L1180" s="58"/>
      <c r="M1180" s="58"/>
    </row>
    <row r="1181" spans="2:13" ht="15" customHeight="1" x14ac:dyDescent="0.3">
      <c r="B1181" s="58" t="s">
        <v>83</v>
      </c>
      <c r="C1181" s="58" t="s">
        <v>536</v>
      </c>
      <c r="D1181" s="58">
        <v>5411188082583</v>
      </c>
      <c r="E1181" s="58">
        <v>4</v>
      </c>
      <c r="F1181" s="58" t="s">
        <v>59</v>
      </c>
      <c r="G1181" s="58">
        <v>0.53</v>
      </c>
      <c r="H1181" s="58">
        <v>2.13</v>
      </c>
      <c r="I1181" s="2">
        <v>2.9</v>
      </c>
      <c r="J1181" s="58">
        <v>11.6</v>
      </c>
      <c r="K1181" s="58"/>
      <c r="L1181" s="58"/>
      <c r="M1181" s="58">
        <v>56867680</v>
      </c>
    </row>
    <row r="1182" spans="2:13" x14ac:dyDescent="0.3">
      <c r="B1182" s="58"/>
      <c r="C1182" s="58"/>
      <c r="D1182" s="58"/>
      <c r="E1182" s="58"/>
      <c r="F1182" s="58"/>
      <c r="G1182" s="58"/>
      <c r="H1182" s="58"/>
      <c r="I1182" s="2" t="s">
        <v>61</v>
      </c>
      <c r="J1182" s="58"/>
      <c r="K1182" s="58"/>
      <c r="L1182" s="58"/>
      <c r="M1182" s="58"/>
    </row>
    <row r="1183" spans="2:13" x14ac:dyDescent="0.3">
      <c r="B1183" s="58" t="s">
        <v>83</v>
      </c>
      <c r="C1183" s="58" t="s">
        <v>537</v>
      </c>
      <c r="D1183" s="58">
        <v>5057373517043</v>
      </c>
      <c r="E1183" s="58">
        <v>1</v>
      </c>
      <c r="F1183" s="58" t="s">
        <v>59</v>
      </c>
      <c r="G1183" s="58">
        <v>0.52</v>
      </c>
      <c r="H1183" s="58">
        <v>0.52</v>
      </c>
      <c r="I1183" s="2">
        <v>3.7</v>
      </c>
      <c r="J1183" s="58">
        <v>3.7</v>
      </c>
      <c r="K1183" s="58"/>
      <c r="L1183" s="58"/>
      <c r="M1183" s="58">
        <v>58552732</v>
      </c>
    </row>
    <row r="1184" spans="2:13" x14ac:dyDescent="0.3">
      <c r="B1184" s="58"/>
      <c r="C1184" s="58"/>
      <c r="D1184" s="58"/>
      <c r="E1184" s="58"/>
      <c r="F1184" s="58"/>
      <c r="G1184" s="58"/>
      <c r="H1184" s="58"/>
      <c r="I1184" s="2" t="s">
        <v>61</v>
      </c>
      <c r="J1184" s="58"/>
      <c r="K1184" s="58"/>
      <c r="L1184" s="58"/>
      <c r="M1184" s="58"/>
    </row>
    <row r="1185" spans="2:13" x14ac:dyDescent="0.3">
      <c r="B1185" s="58" t="s">
        <v>68</v>
      </c>
      <c r="C1185" s="58" t="s">
        <v>333</v>
      </c>
      <c r="D1185" s="58">
        <v>5010003064744</v>
      </c>
      <c r="E1185" s="58">
        <v>1</v>
      </c>
      <c r="F1185" s="58" t="s">
        <v>59</v>
      </c>
      <c r="G1185" s="58">
        <v>0.81</v>
      </c>
      <c r="H1185" s="58">
        <v>0.81</v>
      </c>
      <c r="I1185" s="2">
        <v>2.1</v>
      </c>
      <c r="J1185" s="58">
        <v>2.1</v>
      </c>
      <c r="K1185" s="58"/>
      <c r="L1185" s="58"/>
      <c r="M1185" s="58">
        <v>72367199</v>
      </c>
    </row>
    <row r="1186" spans="2:13" x14ac:dyDescent="0.3">
      <c r="B1186" s="58"/>
      <c r="C1186" s="58"/>
      <c r="D1186" s="58"/>
      <c r="E1186" s="58"/>
      <c r="F1186" s="58"/>
      <c r="G1186" s="58"/>
      <c r="H1186" s="58"/>
      <c r="I1186" s="2" t="s">
        <v>61</v>
      </c>
      <c r="J1186" s="58"/>
      <c r="K1186" s="58"/>
      <c r="L1186" s="58"/>
      <c r="M1186" s="58"/>
    </row>
    <row r="1187" spans="2:13" x14ac:dyDescent="0.3">
      <c r="B1187" s="58" t="s">
        <v>68</v>
      </c>
      <c r="C1187" s="58" t="s">
        <v>75</v>
      </c>
      <c r="D1187" s="58">
        <v>3277621</v>
      </c>
      <c r="E1187" s="58">
        <v>5</v>
      </c>
      <c r="F1187" s="58" t="s">
        <v>59</v>
      </c>
      <c r="G1187" s="58">
        <v>0.08</v>
      </c>
      <c r="H1187" s="58">
        <v>0.39</v>
      </c>
      <c r="I1187" s="2">
        <v>1.1000000000000001</v>
      </c>
      <c r="J1187" s="58">
        <v>6</v>
      </c>
      <c r="K1187" s="58"/>
      <c r="L1187" s="58"/>
      <c r="M1187" s="58">
        <v>83688234</v>
      </c>
    </row>
    <row r="1188" spans="2:13" x14ac:dyDescent="0.3">
      <c r="B1188" s="58"/>
      <c r="C1188" s="58"/>
      <c r="D1188" s="58"/>
      <c r="E1188" s="58"/>
      <c r="F1188" s="58"/>
      <c r="G1188" s="58"/>
      <c r="H1188" s="58"/>
      <c r="I1188" s="2" t="s">
        <v>61</v>
      </c>
      <c r="J1188" s="58"/>
      <c r="K1188" s="58"/>
      <c r="L1188" s="58"/>
      <c r="M1188" s="58"/>
    </row>
    <row r="1189" spans="2:13" x14ac:dyDescent="0.3">
      <c r="B1189" s="58" t="s">
        <v>68</v>
      </c>
      <c r="C1189" s="58" t="s">
        <v>538</v>
      </c>
      <c r="D1189" s="58">
        <v>5010044002378</v>
      </c>
      <c r="E1189" s="58">
        <v>1</v>
      </c>
      <c r="F1189" s="58" t="s">
        <v>59</v>
      </c>
      <c r="G1189" s="58">
        <v>0.81</v>
      </c>
      <c r="H1189" s="58">
        <v>0.81</v>
      </c>
      <c r="I1189" s="2">
        <v>1.75</v>
      </c>
      <c r="J1189" s="58">
        <v>1.75</v>
      </c>
      <c r="K1189" s="58"/>
      <c r="L1189" s="58"/>
      <c r="M1189" s="58">
        <v>53786152</v>
      </c>
    </row>
    <row r="1190" spans="2:13" x14ac:dyDescent="0.3">
      <c r="B1190" s="58"/>
      <c r="C1190" s="58"/>
      <c r="D1190" s="58"/>
      <c r="E1190" s="58"/>
      <c r="F1190" s="58"/>
      <c r="G1190" s="58"/>
      <c r="H1190" s="58"/>
      <c r="I1190" s="2" t="s">
        <v>61</v>
      </c>
      <c r="J1190" s="58"/>
      <c r="K1190" s="58"/>
      <c r="L1190" s="58"/>
      <c r="M1190" s="58"/>
    </row>
    <row r="1191" spans="2:13" x14ac:dyDescent="0.3">
      <c r="B1191" s="58" t="s">
        <v>68</v>
      </c>
      <c r="C1191" s="58" t="s">
        <v>101</v>
      </c>
      <c r="D1191" s="58">
        <v>5057545845882</v>
      </c>
      <c r="E1191" s="58">
        <v>3</v>
      </c>
      <c r="F1191" s="58" t="s">
        <v>59</v>
      </c>
      <c r="G1191" s="58">
        <v>0.22</v>
      </c>
      <c r="H1191" s="58">
        <v>0.65</v>
      </c>
      <c r="I1191" s="2">
        <v>1.65</v>
      </c>
      <c r="J1191" s="58">
        <v>5.4</v>
      </c>
      <c r="K1191" s="58"/>
      <c r="L1191" s="58"/>
      <c r="M1191" s="58">
        <v>84800129</v>
      </c>
    </row>
    <row r="1192" spans="2:13" x14ac:dyDescent="0.3">
      <c r="B1192" s="58"/>
      <c r="C1192" s="58"/>
      <c r="D1192" s="58"/>
      <c r="E1192" s="58"/>
      <c r="F1192" s="58"/>
      <c r="G1192" s="58"/>
      <c r="H1192" s="58"/>
      <c r="I1192" s="2" t="s">
        <v>61</v>
      </c>
      <c r="J1192" s="58"/>
      <c r="K1192" s="58"/>
      <c r="L1192" s="58"/>
      <c r="M1192" s="58"/>
    </row>
    <row r="1193" spans="2:13" x14ac:dyDescent="0.3">
      <c r="B1193" s="58" t="s">
        <v>68</v>
      </c>
      <c r="C1193" s="58" t="s">
        <v>79</v>
      </c>
      <c r="D1193" s="58">
        <v>3269299</v>
      </c>
      <c r="E1193" s="58">
        <v>1</v>
      </c>
      <c r="F1193" s="58" t="s">
        <v>59</v>
      </c>
      <c r="G1193" s="58">
        <v>0.09</v>
      </c>
      <c r="H1193" s="58">
        <v>0.09</v>
      </c>
      <c r="I1193" s="2">
        <v>1.1000000000000001</v>
      </c>
      <c r="J1193" s="58">
        <v>1.1000000000000001</v>
      </c>
      <c r="K1193" s="58"/>
      <c r="L1193" s="58"/>
      <c r="M1193" s="58">
        <v>81301517</v>
      </c>
    </row>
    <row r="1194" spans="2:13" x14ac:dyDescent="0.3">
      <c r="B1194" s="58"/>
      <c r="C1194" s="58"/>
      <c r="D1194" s="58"/>
      <c r="E1194" s="58"/>
      <c r="F1194" s="58"/>
      <c r="G1194" s="58"/>
      <c r="H1194" s="58"/>
      <c r="I1194" s="2" t="s">
        <v>61</v>
      </c>
      <c r="J1194" s="58"/>
      <c r="K1194" s="58"/>
      <c r="L1194" s="58"/>
      <c r="M1194" s="58"/>
    </row>
    <row r="1195" spans="2:13" x14ac:dyDescent="0.3">
      <c r="B1195" s="58" t="s">
        <v>68</v>
      </c>
      <c r="C1195" s="58" t="s">
        <v>539</v>
      </c>
      <c r="D1195" s="58">
        <v>5010044002552</v>
      </c>
      <c r="E1195" s="58">
        <v>1</v>
      </c>
      <c r="F1195" s="58" t="s">
        <v>59</v>
      </c>
      <c r="G1195" s="58">
        <v>0.82</v>
      </c>
      <c r="H1195" s="58">
        <v>0.82</v>
      </c>
      <c r="I1195" s="2">
        <v>2.1</v>
      </c>
      <c r="J1195" s="58">
        <v>2.1</v>
      </c>
      <c r="K1195" s="58"/>
      <c r="L1195" s="58"/>
      <c r="M1195" s="58">
        <v>54772702</v>
      </c>
    </row>
    <row r="1196" spans="2:13" x14ac:dyDescent="0.3">
      <c r="B1196" s="58"/>
      <c r="C1196" s="58"/>
      <c r="D1196" s="58"/>
      <c r="E1196" s="58"/>
      <c r="F1196" s="58"/>
      <c r="G1196" s="58"/>
      <c r="H1196" s="58"/>
      <c r="I1196" s="2" t="s">
        <v>61</v>
      </c>
      <c r="J1196" s="58"/>
      <c r="K1196" s="58"/>
      <c r="L1196" s="58"/>
      <c r="M1196" s="58"/>
    </row>
    <row r="1197" spans="2:13" x14ac:dyDescent="0.3">
      <c r="B1197" s="58" t="s">
        <v>68</v>
      </c>
      <c r="C1197" s="58" t="s">
        <v>330</v>
      </c>
      <c r="D1197" s="58">
        <v>5057967342082</v>
      </c>
      <c r="E1197" s="58">
        <v>1</v>
      </c>
      <c r="F1197" s="58" t="s">
        <v>59</v>
      </c>
      <c r="G1197" s="58">
        <v>0.51</v>
      </c>
      <c r="H1197" s="58">
        <v>0.51</v>
      </c>
      <c r="I1197" s="2">
        <v>1.3</v>
      </c>
      <c r="J1197" s="58">
        <v>1.3</v>
      </c>
      <c r="K1197" s="58"/>
      <c r="L1197" s="58"/>
      <c r="M1197" s="58">
        <v>86489079</v>
      </c>
    </row>
    <row r="1198" spans="2:13" x14ac:dyDescent="0.3">
      <c r="B1198" s="58"/>
      <c r="C1198" s="58"/>
      <c r="D1198" s="58"/>
      <c r="E1198" s="58"/>
      <c r="F1198" s="58"/>
      <c r="G1198" s="58"/>
      <c r="H1198" s="58"/>
      <c r="I1198" s="2" t="s">
        <v>61</v>
      </c>
      <c r="J1198" s="58"/>
      <c r="K1198" s="58"/>
      <c r="L1198" s="58"/>
      <c r="M1198" s="58"/>
    </row>
    <row r="1199" spans="2:13" x14ac:dyDescent="0.3">
      <c r="B1199" s="58" t="s">
        <v>68</v>
      </c>
      <c r="C1199" s="58" t="s">
        <v>540</v>
      </c>
      <c r="D1199" s="58">
        <v>5057967370382</v>
      </c>
      <c r="E1199" s="58">
        <v>4</v>
      </c>
      <c r="F1199" s="58" t="s">
        <v>59</v>
      </c>
      <c r="G1199" s="58">
        <v>0.19</v>
      </c>
      <c r="H1199" s="58">
        <v>0.75</v>
      </c>
      <c r="I1199" s="2">
        <v>2.5499999999999998</v>
      </c>
      <c r="J1199" s="58">
        <v>10.199999999999999</v>
      </c>
      <c r="K1199" s="58"/>
      <c r="L1199" s="58"/>
      <c r="M1199" s="58">
        <v>86561419</v>
      </c>
    </row>
    <row r="1200" spans="2:13" x14ac:dyDescent="0.3">
      <c r="B1200" s="58"/>
      <c r="C1200" s="58"/>
      <c r="D1200" s="58"/>
      <c r="E1200" s="58"/>
      <c r="F1200" s="58"/>
      <c r="G1200" s="58"/>
      <c r="H1200" s="58"/>
      <c r="I1200" s="2" t="s">
        <v>61</v>
      </c>
      <c r="J1200" s="58"/>
      <c r="K1200" s="58"/>
      <c r="L1200" s="58"/>
      <c r="M1200" s="58"/>
    </row>
    <row r="1201" spans="2:13" x14ac:dyDescent="0.3">
      <c r="B1201" s="58" t="s">
        <v>57</v>
      </c>
      <c r="C1201" s="58" t="s">
        <v>320</v>
      </c>
      <c r="D1201" s="58">
        <v>3274767</v>
      </c>
      <c r="E1201" s="58">
        <v>3</v>
      </c>
      <c r="F1201" s="58" t="s">
        <v>59</v>
      </c>
      <c r="G1201" s="58">
        <v>0.56000000000000005</v>
      </c>
      <c r="H1201" s="58">
        <v>1.67</v>
      </c>
      <c r="I1201" s="2">
        <v>2</v>
      </c>
      <c r="J1201" s="58">
        <v>6</v>
      </c>
      <c r="K1201" s="58"/>
      <c r="L1201" s="58"/>
      <c r="M1201" s="58">
        <v>82873097</v>
      </c>
    </row>
    <row r="1202" spans="2:13" x14ac:dyDescent="0.3">
      <c r="B1202" s="58"/>
      <c r="C1202" s="58"/>
      <c r="D1202" s="58"/>
      <c r="E1202" s="58"/>
      <c r="F1202" s="58"/>
      <c r="G1202" s="58"/>
      <c r="H1202" s="58"/>
      <c r="I1202" s="2" t="s">
        <v>61</v>
      </c>
      <c r="J1202" s="58"/>
      <c r="K1202" s="58"/>
      <c r="L1202" s="58"/>
      <c r="M1202" s="58"/>
    </row>
    <row r="1203" spans="2:13" x14ac:dyDescent="0.3">
      <c r="B1203" s="58" t="s">
        <v>57</v>
      </c>
      <c r="C1203" s="58" t="s">
        <v>541</v>
      </c>
      <c r="D1203" s="58">
        <v>3246115</v>
      </c>
      <c r="E1203" s="58">
        <v>2</v>
      </c>
      <c r="F1203" s="58" t="s">
        <v>59</v>
      </c>
      <c r="G1203" s="58">
        <v>0.4</v>
      </c>
      <c r="H1203" s="58">
        <v>0.8</v>
      </c>
      <c r="I1203" s="2">
        <v>0.95</v>
      </c>
      <c r="J1203" s="58">
        <v>1.9</v>
      </c>
      <c r="K1203" s="58"/>
      <c r="L1203" s="58"/>
      <c r="M1203" s="58">
        <v>76297217</v>
      </c>
    </row>
    <row r="1204" spans="2:13" x14ac:dyDescent="0.3">
      <c r="B1204" s="58"/>
      <c r="C1204" s="58"/>
      <c r="D1204" s="58"/>
      <c r="E1204" s="58"/>
      <c r="F1204" s="58"/>
      <c r="G1204" s="58"/>
      <c r="H1204" s="58"/>
      <c r="I1204" s="2" t="s">
        <v>61</v>
      </c>
      <c r="J1204" s="58"/>
      <c r="K1204" s="58"/>
      <c r="L1204" s="58"/>
      <c r="M1204" s="58"/>
    </row>
    <row r="1205" spans="2:13" x14ac:dyDescent="0.3">
      <c r="B1205" s="58" t="s">
        <v>57</v>
      </c>
      <c r="C1205" s="58" t="s">
        <v>518</v>
      </c>
      <c r="D1205" s="58">
        <v>10112137</v>
      </c>
      <c r="E1205" s="58">
        <v>4</v>
      </c>
      <c r="F1205" s="58" t="s">
        <v>59</v>
      </c>
      <c r="G1205" s="58">
        <v>0.23</v>
      </c>
      <c r="H1205" s="58">
        <v>0.94</v>
      </c>
      <c r="I1205" s="2">
        <v>2.9</v>
      </c>
      <c r="J1205" s="58">
        <v>11.6</v>
      </c>
      <c r="K1205" s="58"/>
      <c r="L1205" s="58"/>
      <c r="M1205" s="58">
        <v>67807637</v>
      </c>
    </row>
    <row r="1206" spans="2:13" x14ac:dyDescent="0.3">
      <c r="B1206" s="58"/>
      <c r="C1206" s="58"/>
      <c r="D1206" s="58"/>
      <c r="E1206" s="58"/>
      <c r="F1206" s="58"/>
      <c r="G1206" s="58"/>
      <c r="H1206" s="58"/>
      <c r="I1206" s="2" t="s">
        <v>61</v>
      </c>
      <c r="J1206" s="58"/>
      <c r="K1206" s="58"/>
      <c r="L1206" s="58"/>
      <c r="M1206" s="58"/>
    </row>
    <row r="1207" spans="2:13" x14ac:dyDescent="0.3">
      <c r="B1207" s="58" t="s">
        <v>57</v>
      </c>
      <c r="C1207" s="58" t="s">
        <v>98</v>
      </c>
      <c r="D1207" s="58">
        <v>3424773</v>
      </c>
      <c r="E1207" s="58">
        <v>1</v>
      </c>
      <c r="F1207" s="58" t="s">
        <v>59</v>
      </c>
      <c r="G1207" s="58">
        <v>0.33</v>
      </c>
      <c r="H1207" s="58">
        <v>0.33</v>
      </c>
      <c r="I1207" s="2">
        <v>1.5</v>
      </c>
      <c r="J1207" s="58">
        <v>1.5</v>
      </c>
      <c r="K1207" s="58"/>
      <c r="L1207" s="58"/>
      <c r="M1207" s="58">
        <v>92332446</v>
      </c>
    </row>
    <row r="1208" spans="2:13" x14ac:dyDescent="0.3">
      <c r="B1208" s="58"/>
      <c r="C1208" s="58"/>
      <c r="D1208" s="58"/>
      <c r="E1208" s="58"/>
      <c r="F1208" s="58"/>
      <c r="G1208" s="58"/>
      <c r="H1208" s="58"/>
      <c r="I1208" s="2" t="s">
        <v>61</v>
      </c>
      <c r="J1208" s="58"/>
      <c r="K1208" s="58"/>
      <c r="L1208" s="58"/>
      <c r="M1208" s="58"/>
    </row>
    <row r="1209" spans="2:13" x14ac:dyDescent="0.3">
      <c r="B1209" s="58" t="s">
        <v>57</v>
      </c>
      <c r="C1209" s="58" t="s">
        <v>111</v>
      </c>
      <c r="D1209" s="58">
        <v>3315262</v>
      </c>
      <c r="E1209" s="58">
        <v>1</v>
      </c>
      <c r="F1209" s="58" t="s">
        <v>59</v>
      </c>
      <c r="G1209" s="58">
        <v>0.45</v>
      </c>
      <c r="H1209" s="58">
        <v>0.45</v>
      </c>
      <c r="I1209" s="2">
        <v>3.95</v>
      </c>
      <c r="J1209" s="58">
        <v>3.95</v>
      </c>
      <c r="K1209" s="58"/>
      <c r="L1209" s="58"/>
      <c r="M1209" s="58">
        <v>89634001</v>
      </c>
    </row>
    <row r="1210" spans="2:13" x14ac:dyDescent="0.3">
      <c r="B1210" s="58"/>
      <c r="C1210" s="58"/>
      <c r="D1210" s="58"/>
      <c r="E1210" s="58"/>
      <c r="F1210" s="58"/>
      <c r="G1210" s="58"/>
      <c r="H1210" s="58"/>
      <c r="I1210" s="2" t="s">
        <v>61</v>
      </c>
      <c r="J1210" s="58"/>
      <c r="K1210" s="58"/>
      <c r="L1210" s="58"/>
      <c r="M1210" s="58"/>
    </row>
    <row r="1211" spans="2:13" x14ac:dyDescent="0.3">
      <c r="B1211" s="58" t="s">
        <v>57</v>
      </c>
      <c r="C1211" s="58" t="s">
        <v>107</v>
      </c>
      <c r="D1211" s="58">
        <v>3312957</v>
      </c>
      <c r="E1211" s="58">
        <v>1</v>
      </c>
      <c r="F1211" s="58" t="s">
        <v>59</v>
      </c>
      <c r="G1211" s="58">
        <v>0.1</v>
      </c>
      <c r="H1211" s="58">
        <v>0.1</v>
      </c>
      <c r="I1211" s="2">
        <v>1.1000000000000001</v>
      </c>
      <c r="J1211" s="58">
        <v>1.1000000000000001</v>
      </c>
      <c r="K1211" s="58"/>
      <c r="L1211" s="58"/>
      <c r="M1211" s="58">
        <v>86004395</v>
      </c>
    </row>
    <row r="1212" spans="2:13" x14ac:dyDescent="0.3">
      <c r="B1212" s="58"/>
      <c r="C1212" s="58"/>
      <c r="D1212" s="58"/>
      <c r="E1212" s="58"/>
      <c r="F1212" s="58"/>
      <c r="G1212" s="58"/>
      <c r="H1212" s="58"/>
      <c r="I1212" s="2" t="s">
        <v>61</v>
      </c>
      <c r="J1212" s="58"/>
      <c r="K1212" s="58"/>
      <c r="L1212" s="58"/>
      <c r="M1212" s="58"/>
    </row>
    <row r="1213" spans="2:13" x14ac:dyDescent="0.3">
      <c r="B1213" s="58" t="s">
        <v>57</v>
      </c>
      <c r="C1213" s="58" t="s">
        <v>343</v>
      </c>
      <c r="D1213" s="58">
        <v>3267158</v>
      </c>
      <c r="E1213" s="58">
        <v>1</v>
      </c>
      <c r="F1213" s="58" t="s">
        <v>59</v>
      </c>
      <c r="G1213" s="58">
        <v>0.16</v>
      </c>
      <c r="H1213" s="58">
        <v>0.16</v>
      </c>
      <c r="I1213" s="2">
        <v>1.05</v>
      </c>
      <c r="J1213" s="58">
        <v>1.1499999999999999</v>
      </c>
      <c r="K1213" s="58"/>
      <c r="L1213" s="58"/>
      <c r="M1213" s="58">
        <v>81117350</v>
      </c>
    </row>
    <row r="1214" spans="2:13" x14ac:dyDescent="0.3">
      <c r="B1214" s="58"/>
      <c r="C1214" s="58"/>
      <c r="D1214" s="58"/>
      <c r="E1214" s="58"/>
      <c r="F1214" s="58"/>
      <c r="G1214" s="58"/>
      <c r="H1214" s="58"/>
      <c r="I1214" s="2" t="s">
        <v>61</v>
      </c>
      <c r="J1214" s="58"/>
      <c r="K1214" s="58"/>
      <c r="L1214" s="58"/>
      <c r="M1214" s="58"/>
    </row>
    <row r="1215" spans="2:13" x14ac:dyDescent="0.3">
      <c r="B1215" s="58" t="s">
        <v>57</v>
      </c>
      <c r="C1215" s="58" t="s">
        <v>359</v>
      </c>
      <c r="D1215" s="58">
        <v>3326572</v>
      </c>
      <c r="E1215" s="58">
        <v>2</v>
      </c>
      <c r="F1215" s="58" t="s">
        <v>59</v>
      </c>
      <c r="G1215" s="58">
        <v>0.28999999999999998</v>
      </c>
      <c r="H1215" s="58">
        <v>0.57999999999999996</v>
      </c>
      <c r="I1215" s="2">
        <v>1.45</v>
      </c>
      <c r="J1215" s="58">
        <v>2.9</v>
      </c>
      <c r="K1215" s="58"/>
      <c r="L1215" s="58"/>
      <c r="M1215" s="58">
        <v>87740805</v>
      </c>
    </row>
    <row r="1216" spans="2:13" x14ac:dyDescent="0.3">
      <c r="B1216" s="58"/>
      <c r="C1216" s="58"/>
      <c r="D1216" s="58"/>
      <c r="E1216" s="58"/>
      <c r="F1216" s="58"/>
      <c r="G1216" s="58"/>
      <c r="H1216" s="58"/>
      <c r="I1216" s="2" t="s">
        <v>61</v>
      </c>
      <c r="J1216" s="58"/>
      <c r="K1216" s="58"/>
      <c r="L1216" s="58"/>
      <c r="M1216" s="58"/>
    </row>
    <row r="1217" spans="1:13" x14ac:dyDescent="0.3">
      <c r="B1217" s="58" t="s">
        <v>57</v>
      </c>
      <c r="C1217" s="58" t="s">
        <v>381</v>
      </c>
      <c r="D1217" s="58">
        <v>3043868</v>
      </c>
      <c r="E1217" s="58">
        <v>4</v>
      </c>
      <c r="F1217" s="58" t="s">
        <v>59</v>
      </c>
      <c r="G1217" s="58">
        <v>0.56999999999999995</v>
      </c>
      <c r="H1217" s="58">
        <v>2.2599999999999998</v>
      </c>
      <c r="I1217" s="2">
        <v>0.79</v>
      </c>
      <c r="J1217" s="58">
        <v>3.2</v>
      </c>
      <c r="K1217" s="58"/>
      <c r="L1217" s="58"/>
      <c r="M1217" s="58">
        <v>57435913</v>
      </c>
    </row>
    <row r="1218" spans="1:13" x14ac:dyDescent="0.3">
      <c r="B1218" s="58"/>
      <c r="C1218" s="58"/>
      <c r="D1218" s="58"/>
      <c r="E1218" s="58"/>
      <c r="F1218" s="58"/>
      <c r="G1218" s="58"/>
      <c r="H1218" s="58"/>
      <c r="I1218" s="2" t="s">
        <v>61</v>
      </c>
      <c r="J1218" s="58"/>
      <c r="K1218" s="58"/>
      <c r="L1218" s="58"/>
      <c r="M1218" s="58"/>
    </row>
    <row r="1219" spans="1:13" x14ac:dyDescent="0.3">
      <c r="B1219" s="58" t="s">
        <v>57</v>
      </c>
      <c r="C1219" s="58" t="s">
        <v>112</v>
      </c>
      <c r="D1219" s="58">
        <v>3257401</v>
      </c>
      <c r="E1219" s="58">
        <v>3</v>
      </c>
      <c r="F1219" s="58" t="s">
        <v>59</v>
      </c>
      <c r="G1219" s="58">
        <v>0.17</v>
      </c>
      <c r="H1219" s="58">
        <v>0.5</v>
      </c>
      <c r="I1219" s="2">
        <v>2</v>
      </c>
      <c r="J1219" s="58">
        <v>6</v>
      </c>
      <c r="K1219" s="58"/>
      <c r="L1219" s="58"/>
      <c r="M1219" s="58">
        <v>78620587</v>
      </c>
    </row>
    <row r="1220" spans="1:13" x14ac:dyDescent="0.3">
      <c r="B1220" s="58"/>
      <c r="C1220" s="58"/>
      <c r="D1220" s="58"/>
      <c r="E1220" s="58"/>
      <c r="F1220" s="58"/>
      <c r="G1220" s="58"/>
      <c r="H1220" s="58"/>
      <c r="I1220" s="2" t="s">
        <v>61</v>
      </c>
      <c r="J1220" s="58"/>
      <c r="K1220" s="58"/>
      <c r="L1220" s="58"/>
      <c r="M1220" s="58"/>
    </row>
    <row r="1221" spans="1:13" x14ac:dyDescent="0.3">
      <c r="B1221" s="58" t="s">
        <v>57</v>
      </c>
      <c r="C1221" s="58" t="s">
        <v>345</v>
      </c>
      <c r="D1221" s="58">
        <v>10001004</v>
      </c>
      <c r="E1221" s="58">
        <v>5</v>
      </c>
      <c r="F1221" s="58" t="s">
        <v>59</v>
      </c>
      <c r="G1221" s="58">
        <v>0.22</v>
      </c>
      <c r="H1221" s="58">
        <v>1.1000000000000001</v>
      </c>
      <c r="I1221" s="2">
        <v>2.35</v>
      </c>
      <c r="J1221" s="58">
        <v>11.75</v>
      </c>
      <c r="K1221" s="58"/>
      <c r="L1221" s="58"/>
      <c r="M1221" s="58">
        <v>57757054</v>
      </c>
    </row>
    <row r="1222" spans="1:13" x14ac:dyDescent="0.3">
      <c r="B1222" s="58"/>
      <c r="C1222" s="58"/>
      <c r="D1222" s="58"/>
      <c r="E1222" s="58"/>
      <c r="F1222" s="58"/>
      <c r="G1222" s="58"/>
      <c r="H1222" s="58"/>
      <c r="I1222" s="2" t="s">
        <v>61</v>
      </c>
      <c r="J1222" s="58"/>
      <c r="K1222" s="58"/>
      <c r="L1222" s="58"/>
      <c r="M1222" s="58"/>
    </row>
    <row r="1223" spans="1:13" x14ac:dyDescent="0.3">
      <c r="B1223" s="58" t="s">
        <v>57</v>
      </c>
      <c r="C1223" s="58" t="s">
        <v>444</v>
      </c>
      <c r="D1223" s="58">
        <v>3287804</v>
      </c>
      <c r="E1223" s="58">
        <v>3</v>
      </c>
      <c r="F1223" s="58" t="s">
        <v>59</v>
      </c>
      <c r="G1223" s="58">
        <v>0.02</v>
      </c>
      <c r="H1223" s="58">
        <v>7.0000000000000007E-2</v>
      </c>
      <c r="I1223" s="2">
        <v>0.75</v>
      </c>
      <c r="J1223" s="58">
        <v>2.5499999999999998</v>
      </c>
      <c r="K1223" s="58"/>
      <c r="L1223" s="58"/>
      <c r="M1223" s="58">
        <v>85935233</v>
      </c>
    </row>
    <row r="1224" spans="1:13" x14ac:dyDescent="0.3">
      <c r="B1224" s="58"/>
      <c r="C1224" s="58"/>
      <c r="D1224" s="58"/>
      <c r="E1224" s="58"/>
      <c r="F1224" s="58"/>
      <c r="G1224" s="58"/>
      <c r="H1224" s="58"/>
      <c r="I1224" s="2" t="s">
        <v>61</v>
      </c>
      <c r="J1224" s="58"/>
      <c r="K1224" s="58"/>
      <c r="L1224" s="58"/>
      <c r="M1224" s="58"/>
    </row>
    <row r="1225" spans="1:13" x14ac:dyDescent="0.3">
      <c r="B1225" s="58" t="s">
        <v>57</v>
      </c>
      <c r="C1225" s="58" t="s">
        <v>64</v>
      </c>
      <c r="D1225" s="58">
        <v>5057753494520</v>
      </c>
      <c r="E1225" s="58">
        <v>1</v>
      </c>
      <c r="F1225" s="58" t="s">
        <v>59</v>
      </c>
      <c r="G1225" s="58">
        <v>0.09</v>
      </c>
      <c r="H1225" s="58">
        <v>0.09</v>
      </c>
      <c r="I1225" s="2">
        <v>1.3</v>
      </c>
      <c r="J1225" s="58">
        <v>1.3</v>
      </c>
      <c r="K1225" s="58"/>
      <c r="L1225" s="58"/>
      <c r="M1225" s="58">
        <v>85589204</v>
      </c>
    </row>
    <row r="1226" spans="1:13" x14ac:dyDescent="0.3">
      <c r="B1226" s="58"/>
      <c r="C1226" s="58"/>
      <c r="D1226" s="58"/>
      <c r="E1226" s="58"/>
      <c r="F1226" s="58"/>
      <c r="G1226" s="58"/>
      <c r="H1226" s="58"/>
      <c r="I1226" s="2" t="s">
        <v>61</v>
      </c>
      <c r="J1226" s="58"/>
      <c r="K1226" s="58"/>
      <c r="L1226" s="58"/>
      <c r="M1226" s="58"/>
    </row>
    <row r="1227" spans="1:13" x14ac:dyDescent="0.3">
      <c r="B1227" s="58" t="s">
        <v>57</v>
      </c>
      <c r="C1227" s="58" t="s">
        <v>121</v>
      </c>
      <c r="D1227" s="58">
        <v>3235713</v>
      </c>
      <c r="E1227" s="58">
        <v>2</v>
      </c>
      <c r="F1227" s="58" t="s">
        <v>59</v>
      </c>
      <c r="G1227" s="58">
        <v>0.19</v>
      </c>
      <c r="H1227" s="58">
        <v>0.39</v>
      </c>
      <c r="I1227" s="2">
        <v>0.9</v>
      </c>
      <c r="J1227" s="58">
        <v>2.2000000000000002</v>
      </c>
      <c r="K1227" s="58"/>
      <c r="L1227" s="58"/>
      <c r="M1227" s="58">
        <v>74310217</v>
      </c>
    </row>
    <row r="1228" spans="1:13" x14ac:dyDescent="0.3">
      <c r="B1228" s="58"/>
      <c r="C1228" s="58"/>
      <c r="D1228" s="58"/>
      <c r="E1228" s="58"/>
      <c r="F1228" s="58"/>
      <c r="G1228" s="58"/>
      <c r="H1228" s="58"/>
      <c r="I1228" s="2" t="s">
        <v>61</v>
      </c>
      <c r="J1228" s="58"/>
      <c r="K1228" s="58"/>
      <c r="L1228" s="58"/>
      <c r="M1228" s="58"/>
    </row>
    <row r="1229" spans="1:13" x14ac:dyDescent="0.3">
      <c r="A1229" s="3">
        <v>45439</v>
      </c>
      <c r="B1229" s="58" t="s">
        <v>57</v>
      </c>
      <c r="C1229" s="58" t="s">
        <v>542</v>
      </c>
      <c r="D1229" s="58">
        <v>3490242</v>
      </c>
      <c r="E1229" s="58">
        <v>1</v>
      </c>
      <c r="F1229" s="58" t="s">
        <v>59</v>
      </c>
      <c r="G1229" s="58">
        <v>0.25</v>
      </c>
      <c r="H1229" s="58">
        <v>0.25</v>
      </c>
      <c r="I1229" s="2">
        <v>2.5</v>
      </c>
      <c r="J1229" s="58">
        <v>2.5</v>
      </c>
      <c r="K1229" s="58"/>
      <c r="L1229" s="58"/>
      <c r="M1229" s="58">
        <v>92802138</v>
      </c>
    </row>
    <row r="1230" spans="1:13" x14ac:dyDescent="0.3">
      <c r="B1230" s="58"/>
      <c r="C1230" s="58"/>
      <c r="D1230" s="58"/>
      <c r="E1230" s="58"/>
      <c r="F1230" s="58"/>
      <c r="G1230" s="58"/>
      <c r="H1230" s="58"/>
      <c r="I1230" s="2" t="s">
        <v>61</v>
      </c>
      <c r="J1230" s="58"/>
      <c r="K1230" s="58"/>
      <c r="L1230" s="58"/>
      <c r="M1230" s="58"/>
    </row>
    <row r="1231" spans="1:13" x14ac:dyDescent="0.3">
      <c r="B1231" s="58" t="s">
        <v>57</v>
      </c>
      <c r="C1231" s="58" t="s">
        <v>543</v>
      </c>
      <c r="D1231" s="58">
        <v>10051986</v>
      </c>
      <c r="E1231" s="58">
        <v>3</v>
      </c>
      <c r="F1231" s="58" t="s">
        <v>59</v>
      </c>
      <c r="G1231" s="58">
        <v>1.22</v>
      </c>
      <c r="H1231" s="58">
        <v>3.66</v>
      </c>
      <c r="I1231" s="2">
        <v>1.1000000000000001</v>
      </c>
      <c r="J1231" s="58">
        <v>3.3</v>
      </c>
      <c r="K1231" s="58"/>
      <c r="L1231" s="58"/>
      <c r="M1231" s="58">
        <v>57747642</v>
      </c>
    </row>
    <row r="1232" spans="1:13" x14ac:dyDescent="0.3">
      <c r="B1232" s="58"/>
      <c r="C1232" s="58"/>
      <c r="D1232" s="58"/>
      <c r="E1232" s="58"/>
      <c r="F1232" s="58"/>
      <c r="G1232" s="58"/>
      <c r="H1232" s="58"/>
      <c r="I1232" s="2" t="s">
        <v>61</v>
      </c>
      <c r="J1232" s="58"/>
      <c r="K1232" s="58"/>
      <c r="L1232" s="58"/>
      <c r="M1232" s="58"/>
    </row>
    <row r="1233" spans="2:13" x14ac:dyDescent="0.3">
      <c r="B1233" s="58" t="s">
        <v>57</v>
      </c>
      <c r="C1233" s="58" t="s">
        <v>147</v>
      </c>
      <c r="D1233" s="58">
        <v>7290104507045</v>
      </c>
      <c r="E1233" s="58">
        <v>3</v>
      </c>
      <c r="F1233" s="58" t="s">
        <v>59</v>
      </c>
      <c r="G1233" s="58">
        <v>0.22</v>
      </c>
      <c r="H1233" s="58">
        <v>0.67</v>
      </c>
      <c r="I1233" s="2">
        <v>2.7</v>
      </c>
      <c r="J1233" s="58">
        <v>8.1</v>
      </c>
      <c r="K1233" s="58"/>
      <c r="L1233" s="58"/>
      <c r="M1233" s="58">
        <v>76422237</v>
      </c>
    </row>
    <row r="1234" spans="2:13" x14ac:dyDescent="0.3">
      <c r="B1234" s="58"/>
      <c r="C1234" s="58"/>
      <c r="D1234" s="58"/>
      <c r="E1234" s="58"/>
      <c r="F1234" s="58"/>
      <c r="G1234" s="58"/>
      <c r="H1234" s="58"/>
      <c r="I1234" s="2" t="s">
        <v>61</v>
      </c>
      <c r="J1234" s="58"/>
      <c r="K1234" s="58"/>
      <c r="L1234" s="58"/>
      <c r="M1234" s="58"/>
    </row>
    <row r="1235" spans="2:13" x14ac:dyDescent="0.3">
      <c r="B1235" s="58" t="s">
        <v>57</v>
      </c>
      <c r="C1235" s="58" t="s">
        <v>544</v>
      </c>
      <c r="D1235" s="58">
        <v>10057520</v>
      </c>
      <c r="E1235" s="58">
        <v>3</v>
      </c>
      <c r="F1235" s="58" t="s">
        <v>59</v>
      </c>
      <c r="G1235" s="58">
        <v>0.23</v>
      </c>
      <c r="H1235" s="58">
        <v>0.69</v>
      </c>
      <c r="I1235" s="2">
        <v>0.65</v>
      </c>
      <c r="J1235" s="58">
        <v>1.95</v>
      </c>
      <c r="K1235" s="58"/>
      <c r="L1235" s="58"/>
      <c r="M1235" s="58">
        <v>50211728</v>
      </c>
    </row>
    <row r="1236" spans="2:13" x14ac:dyDescent="0.3">
      <c r="B1236" s="58"/>
      <c r="C1236" s="58"/>
      <c r="D1236" s="58"/>
      <c r="E1236" s="58"/>
      <c r="F1236" s="58"/>
      <c r="G1236" s="58"/>
      <c r="H1236" s="58"/>
      <c r="I1236" s="2" t="s">
        <v>61</v>
      </c>
      <c r="J1236" s="58"/>
      <c r="K1236" s="58"/>
      <c r="L1236" s="58"/>
      <c r="M1236" s="58"/>
    </row>
    <row r="1237" spans="2:13" x14ac:dyDescent="0.3">
      <c r="B1237" s="58" t="s">
        <v>57</v>
      </c>
      <c r="C1237" s="58" t="s">
        <v>382</v>
      </c>
      <c r="D1237" s="58">
        <v>10069660</v>
      </c>
      <c r="E1237" s="58">
        <v>2</v>
      </c>
      <c r="F1237" s="58" t="s">
        <v>59</v>
      </c>
      <c r="G1237" s="58">
        <v>0.28000000000000003</v>
      </c>
      <c r="H1237" s="58">
        <v>0.56000000000000005</v>
      </c>
      <c r="I1237" s="2">
        <v>0.95</v>
      </c>
      <c r="J1237" s="58">
        <v>1.9</v>
      </c>
      <c r="K1237" s="58"/>
      <c r="L1237" s="58"/>
      <c r="M1237" s="58">
        <v>59767315</v>
      </c>
    </row>
    <row r="1238" spans="2:13" x14ac:dyDescent="0.3">
      <c r="B1238" s="58"/>
      <c r="C1238" s="58"/>
      <c r="D1238" s="58"/>
      <c r="E1238" s="58"/>
      <c r="F1238" s="58"/>
      <c r="G1238" s="58"/>
      <c r="H1238" s="58"/>
      <c r="I1238" s="2" t="s">
        <v>61</v>
      </c>
      <c r="J1238" s="58"/>
      <c r="K1238" s="58"/>
      <c r="L1238" s="58"/>
      <c r="M1238" s="58"/>
    </row>
    <row r="1239" spans="2:13" x14ac:dyDescent="0.3">
      <c r="B1239" s="58" t="s">
        <v>57</v>
      </c>
      <c r="C1239" s="58" t="s">
        <v>315</v>
      </c>
      <c r="D1239" s="58">
        <v>10004241</v>
      </c>
      <c r="E1239" s="58">
        <v>5</v>
      </c>
      <c r="F1239" s="58" t="s">
        <v>59</v>
      </c>
      <c r="G1239" s="58">
        <v>0.75</v>
      </c>
      <c r="H1239" s="58">
        <v>3.74</v>
      </c>
      <c r="I1239" s="2">
        <v>2</v>
      </c>
      <c r="J1239" s="58">
        <v>11.5</v>
      </c>
      <c r="K1239" s="58"/>
      <c r="L1239" s="58"/>
      <c r="M1239" s="58">
        <v>52714038</v>
      </c>
    </row>
    <row r="1240" spans="2:13" x14ac:dyDescent="0.3">
      <c r="B1240" s="58"/>
      <c r="C1240" s="58"/>
      <c r="D1240" s="58"/>
      <c r="E1240" s="58"/>
      <c r="F1240" s="58"/>
      <c r="G1240" s="58"/>
      <c r="H1240" s="58"/>
      <c r="I1240" s="2" t="s">
        <v>61</v>
      </c>
      <c r="J1240" s="58"/>
      <c r="K1240" s="58"/>
      <c r="L1240" s="58"/>
      <c r="M1240" s="58"/>
    </row>
    <row r="1241" spans="2:13" x14ac:dyDescent="0.3">
      <c r="B1241" s="58" t="s">
        <v>57</v>
      </c>
      <c r="C1241" s="58" t="s">
        <v>212</v>
      </c>
      <c r="D1241" s="58">
        <v>3271162</v>
      </c>
      <c r="E1241" s="58">
        <v>1</v>
      </c>
      <c r="F1241" s="58" t="s">
        <v>59</v>
      </c>
      <c r="G1241" s="58">
        <v>0.24</v>
      </c>
      <c r="H1241" s="58">
        <v>0.24</v>
      </c>
      <c r="I1241" s="2">
        <v>1.6</v>
      </c>
      <c r="J1241" s="58">
        <v>1.6</v>
      </c>
      <c r="K1241" s="58"/>
      <c r="L1241" s="58"/>
      <c r="M1241" s="58">
        <v>67461198</v>
      </c>
    </row>
    <row r="1242" spans="2:13" x14ac:dyDescent="0.3">
      <c r="B1242" s="58"/>
      <c r="C1242" s="58"/>
      <c r="D1242" s="58"/>
      <c r="E1242" s="58"/>
      <c r="F1242" s="58"/>
      <c r="G1242" s="58"/>
      <c r="H1242" s="58"/>
      <c r="I1242" s="2" t="s">
        <v>61</v>
      </c>
      <c r="J1242" s="58"/>
      <c r="K1242" s="58"/>
      <c r="L1242" s="58"/>
      <c r="M1242" s="58"/>
    </row>
    <row r="1243" spans="2:13" x14ac:dyDescent="0.3">
      <c r="B1243" s="58" t="s">
        <v>57</v>
      </c>
      <c r="C1243" s="58" t="s">
        <v>325</v>
      </c>
      <c r="D1243" s="58">
        <v>3280638</v>
      </c>
      <c r="E1243" s="58">
        <v>2</v>
      </c>
      <c r="F1243" s="58" t="s">
        <v>59</v>
      </c>
      <c r="G1243" s="58">
        <v>0.32</v>
      </c>
      <c r="H1243" s="58">
        <v>0.65</v>
      </c>
      <c r="I1243" s="2">
        <v>2.15</v>
      </c>
      <c r="J1243" s="58">
        <v>4.3</v>
      </c>
      <c r="K1243" s="58"/>
      <c r="L1243" s="58"/>
      <c r="M1243" s="58">
        <v>84798033</v>
      </c>
    </row>
    <row r="1244" spans="2:13" x14ac:dyDescent="0.3">
      <c r="B1244" s="58"/>
      <c r="C1244" s="58"/>
      <c r="D1244" s="58"/>
      <c r="E1244" s="58"/>
      <c r="F1244" s="58"/>
      <c r="G1244" s="58"/>
      <c r="H1244" s="58"/>
      <c r="I1244" s="2" t="s">
        <v>61</v>
      </c>
      <c r="J1244" s="58"/>
      <c r="K1244" s="58"/>
      <c r="L1244" s="58"/>
      <c r="M1244" s="58"/>
    </row>
    <row r="1245" spans="2:13" x14ac:dyDescent="0.3">
      <c r="B1245" s="58" t="s">
        <v>57</v>
      </c>
      <c r="C1245" s="58" t="s">
        <v>168</v>
      </c>
      <c r="D1245" s="58">
        <v>3265420</v>
      </c>
      <c r="E1245" s="58">
        <v>4</v>
      </c>
      <c r="F1245" s="58" t="s">
        <v>59</v>
      </c>
      <c r="G1245" s="58">
        <v>0.32</v>
      </c>
      <c r="H1245" s="58">
        <v>1.26</v>
      </c>
      <c r="I1245" s="2">
        <v>1.4</v>
      </c>
      <c r="J1245" s="58">
        <v>5.6</v>
      </c>
      <c r="K1245" s="58"/>
      <c r="L1245" s="58"/>
      <c r="M1245" s="58">
        <v>80568030</v>
      </c>
    </row>
    <row r="1246" spans="2:13" x14ac:dyDescent="0.3">
      <c r="B1246" s="58"/>
      <c r="C1246" s="58"/>
      <c r="D1246" s="58"/>
      <c r="E1246" s="58"/>
      <c r="F1246" s="58"/>
      <c r="G1246" s="58"/>
      <c r="H1246" s="58"/>
      <c r="I1246" s="2" t="s">
        <v>61</v>
      </c>
      <c r="J1246" s="58"/>
      <c r="K1246" s="58"/>
      <c r="L1246" s="58"/>
      <c r="M1246" s="58"/>
    </row>
    <row r="1247" spans="2:13" x14ac:dyDescent="0.3">
      <c r="B1247" s="58" t="s">
        <v>57</v>
      </c>
      <c r="C1247" s="58" t="s">
        <v>151</v>
      </c>
      <c r="D1247" s="58">
        <v>3336922</v>
      </c>
      <c r="E1247" s="58">
        <v>2</v>
      </c>
      <c r="F1247" s="58" t="s">
        <v>59</v>
      </c>
      <c r="G1247" s="58">
        <v>0.25</v>
      </c>
      <c r="H1247" s="58">
        <v>0.5</v>
      </c>
      <c r="I1247" s="2">
        <v>0.85</v>
      </c>
      <c r="J1247" s="58">
        <v>1.7</v>
      </c>
      <c r="K1247" s="58"/>
      <c r="L1247" s="58"/>
      <c r="M1247" s="58">
        <v>88304852</v>
      </c>
    </row>
    <row r="1248" spans="2:13" x14ac:dyDescent="0.3">
      <c r="B1248" s="58"/>
      <c r="C1248" s="58"/>
      <c r="D1248" s="58"/>
      <c r="E1248" s="58"/>
      <c r="F1248" s="58"/>
      <c r="G1248" s="58"/>
      <c r="H1248" s="58"/>
      <c r="I1248" s="2" t="s">
        <v>61</v>
      </c>
      <c r="J1248" s="58"/>
      <c r="K1248" s="58"/>
      <c r="L1248" s="58"/>
      <c r="M1248" s="58"/>
    </row>
    <row r="1249" spans="2:13" x14ac:dyDescent="0.3">
      <c r="B1249" s="58" t="s">
        <v>83</v>
      </c>
      <c r="C1249" s="58" t="s">
        <v>545</v>
      </c>
      <c r="D1249" s="58">
        <v>3258743</v>
      </c>
      <c r="E1249" s="58">
        <v>1</v>
      </c>
      <c r="F1249" s="58" t="s">
        <v>59</v>
      </c>
      <c r="G1249" s="58">
        <v>0.34</v>
      </c>
      <c r="H1249" s="58">
        <v>0.34</v>
      </c>
      <c r="I1249" s="2">
        <v>2.85</v>
      </c>
      <c r="J1249" s="58">
        <v>2.85</v>
      </c>
      <c r="K1249" s="58"/>
      <c r="L1249" s="58"/>
      <c r="M1249" s="58">
        <v>78700003</v>
      </c>
    </row>
    <row r="1250" spans="2:13" x14ac:dyDescent="0.3">
      <c r="B1250" s="58"/>
      <c r="C1250" s="58"/>
      <c r="D1250" s="58"/>
      <c r="E1250" s="58"/>
      <c r="F1250" s="58"/>
      <c r="G1250" s="58"/>
      <c r="H1250" s="58"/>
      <c r="I1250" s="2" t="s">
        <v>61</v>
      </c>
      <c r="J1250" s="58"/>
      <c r="K1250" s="58"/>
      <c r="L1250" s="58"/>
      <c r="M1250" s="58"/>
    </row>
    <row r="1251" spans="2:13" x14ac:dyDescent="0.3">
      <c r="B1251" s="58" t="s">
        <v>83</v>
      </c>
      <c r="C1251" s="58" t="s">
        <v>339</v>
      </c>
      <c r="D1251" s="58">
        <v>3236420</v>
      </c>
      <c r="E1251" s="58">
        <v>3</v>
      </c>
      <c r="F1251" s="58" t="s">
        <v>59</v>
      </c>
      <c r="G1251" s="58">
        <v>0.33</v>
      </c>
      <c r="H1251" s="58">
        <v>0.99</v>
      </c>
      <c r="I1251" s="2">
        <v>2.85</v>
      </c>
      <c r="J1251" s="58">
        <v>8.5500000000000007</v>
      </c>
      <c r="K1251" s="58"/>
      <c r="L1251" s="58"/>
      <c r="M1251" s="58">
        <v>74411224</v>
      </c>
    </row>
    <row r="1252" spans="2:13" x14ac:dyDescent="0.3">
      <c r="B1252" s="58"/>
      <c r="C1252" s="58"/>
      <c r="D1252" s="58"/>
      <c r="E1252" s="58"/>
      <c r="F1252" s="58"/>
      <c r="G1252" s="58"/>
      <c r="H1252" s="58"/>
      <c r="I1252" s="2" t="s">
        <v>61</v>
      </c>
      <c r="J1252" s="58"/>
      <c r="K1252" s="58"/>
      <c r="L1252" s="58"/>
      <c r="M1252" s="58"/>
    </row>
    <row r="1253" spans="2:13" x14ac:dyDescent="0.3">
      <c r="B1253" s="58" t="s">
        <v>83</v>
      </c>
      <c r="C1253" s="58" t="s">
        <v>533</v>
      </c>
      <c r="D1253" s="58">
        <v>5740900404540</v>
      </c>
      <c r="E1253" s="58">
        <v>1</v>
      </c>
      <c r="F1253" s="58" t="s">
        <v>59</v>
      </c>
      <c r="G1253" s="58">
        <v>0.42</v>
      </c>
      <c r="H1253" s="58">
        <v>0.42</v>
      </c>
      <c r="I1253" s="2">
        <v>4.25</v>
      </c>
      <c r="J1253" s="58">
        <v>4.25</v>
      </c>
      <c r="K1253" s="58"/>
      <c r="L1253" s="58"/>
      <c r="M1253" s="58">
        <v>91567901</v>
      </c>
    </row>
    <row r="1254" spans="2:13" x14ac:dyDescent="0.3">
      <c r="B1254" s="58"/>
      <c r="C1254" s="58"/>
      <c r="D1254" s="58"/>
      <c r="E1254" s="58"/>
      <c r="F1254" s="58"/>
      <c r="G1254" s="58"/>
      <c r="H1254" s="58"/>
      <c r="I1254" s="2" t="s">
        <v>61</v>
      </c>
      <c r="J1254" s="58"/>
      <c r="K1254" s="58"/>
      <c r="L1254" s="58"/>
      <c r="M1254" s="58"/>
    </row>
    <row r="1255" spans="2:13" x14ac:dyDescent="0.3">
      <c r="B1255" s="58" t="s">
        <v>83</v>
      </c>
      <c r="C1255" s="58" t="s">
        <v>546</v>
      </c>
      <c r="D1255" s="58">
        <v>5053947083266</v>
      </c>
      <c r="E1255" s="58">
        <v>1</v>
      </c>
      <c r="F1255" s="58" t="s">
        <v>59</v>
      </c>
      <c r="G1255" s="58">
        <v>0.59</v>
      </c>
      <c r="H1255" s="58">
        <v>0.59</v>
      </c>
      <c r="I1255" s="2">
        <v>4.5999999999999996</v>
      </c>
      <c r="J1255" s="58">
        <v>4.5999999999999996</v>
      </c>
      <c r="K1255" s="58"/>
      <c r="L1255" s="58"/>
      <c r="M1255" s="58">
        <v>73780698</v>
      </c>
    </row>
    <row r="1256" spans="2:13" x14ac:dyDescent="0.3">
      <c r="B1256" s="58"/>
      <c r="C1256" s="58"/>
      <c r="D1256" s="58"/>
      <c r="E1256" s="58"/>
      <c r="F1256" s="58"/>
      <c r="G1256" s="58"/>
      <c r="H1256" s="58"/>
      <c r="I1256" s="2" t="s">
        <v>61</v>
      </c>
      <c r="J1256" s="58"/>
      <c r="K1256" s="58"/>
      <c r="L1256" s="58"/>
      <c r="M1256" s="58"/>
    </row>
    <row r="1257" spans="2:13" x14ac:dyDescent="0.3">
      <c r="B1257" s="58" t="s">
        <v>83</v>
      </c>
      <c r="C1257" s="58" t="s">
        <v>502</v>
      </c>
      <c r="D1257" s="58">
        <v>5022313000282</v>
      </c>
      <c r="E1257" s="58">
        <v>7</v>
      </c>
      <c r="F1257" s="58" t="s">
        <v>59</v>
      </c>
      <c r="G1257" s="58">
        <v>0.98</v>
      </c>
      <c r="H1257" s="58">
        <v>6.83</v>
      </c>
      <c r="I1257" s="2">
        <v>3.25</v>
      </c>
      <c r="J1257" s="58">
        <v>22.75</v>
      </c>
      <c r="K1257" s="58"/>
      <c r="L1257" s="58"/>
      <c r="M1257" s="58">
        <v>90726491</v>
      </c>
    </row>
    <row r="1258" spans="2:13" x14ac:dyDescent="0.3">
      <c r="B1258" s="58"/>
      <c r="C1258" s="58"/>
      <c r="D1258" s="58"/>
      <c r="E1258" s="58"/>
      <c r="F1258" s="58"/>
      <c r="G1258" s="58"/>
      <c r="H1258" s="58"/>
      <c r="I1258" s="2" t="s">
        <v>61</v>
      </c>
      <c r="J1258" s="58"/>
      <c r="K1258" s="58"/>
      <c r="L1258" s="58"/>
      <c r="M1258" s="58"/>
    </row>
    <row r="1259" spans="2:13" x14ac:dyDescent="0.3">
      <c r="B1259" s="58" t="s">
        <v>83</v>
      </c>
      <c r="C1259" s="58" t="s">
        <v>547</v>
      </c>
      <c r="D1259" s="58">
        <v>5411188118121</v>
      </c>
      <c r="E1259" s="58">
        <v>3</v>
      </c>
      <c r="F1259" s="58" t="s">
        <v>59</v>
      </c>
      <c r="G1259" s="58">
        <v>0.52</v>
      </c>
      <c r="H1259" s="58">
        <v>1.56</v>
      </c>
      <c r="I1259" s="2">
        <v>2.4</v>
      </c>
      <c r="J1259" s="58">
        <v>7.2</v>
      </c>
      <c r="K1259" s="58"/>
      <c r="L1259" s="58"/>
      <c r="M1259" s="58">
        <v>84898030</v>
      </c>
    </row>
    <row r="1260" spans="2:13" x14ac:dyDescent="0.3">
      <c r="B1260" s="58"/>
      <c r="C1260" s="58"/>
      <c r="D1260" s="58"/>
      <c r="E1260" s="58"/>
      <c r="F1260" s="58"/>
      <c r="G1260" s="58"/>
      <c r="H1260" s="58"/>
      <c r="I1260" s="2" t="s">
        <v>61</v>
      </c>
      <c r="J1260" s="58"/>
      <c r="K1260" s="58"/>
      <c r="L1260" s="58"/>
      <c r="M1260" s="58"/>
    </row>
    <row r="1261" spans="2:13" x14ac:dyDescent="0.3">
      <c r="B1261" s="58" t="s">
        <v>83</v>
      </c>
      <c r="C1261" s="58" t="s">
        <v>496</v>
      </c>
      <c r="D1261" s="58">
        <v>3222935</v>
      </c>
      <c r="E1261" s="58">
        <v>3</v>
      </c>
      <c r="F1261" s="58" t="s">
        <v>59</v>
      </c>
      <c r="G1261" s="58">
        <v>0.2</v>
      </c>
      <c r="H1261" s="58">
        <v>0.59</v>
      </c>
      <c r="I1261" s="2">
        <v>2.85</v>
      </c>
      <c r="J1261" s="58">
        <v>8.5500000000000007</v>
      </c>
      <c r="K1261" s="58"/>
      <c r="L1261" s="58"/>
      <c r="M1261" s="58">
        <v>71875774</v>
      </c>
    </row>
    <row r="1262" spans="2:13" x14ac:dyDescent="0.3">
      <c r="B1262" s="58"/>
      <c r="C1262" s="58"/>
      <c r="D1262" s="58"/>
      <c r="E1262" s="58"/>
      <c r="F1262" s="58"/>
      <c r="G1262" s="58"/>
      <c r="H1262" s="58"/>
      <c r="I1262" s="2" t="s">
        <v>61</v>
      </c>
      <c r="J1262" s="58"/>
      <c r="K1262" s="58"/>
      <c r="L1262" s="58"/>
      <c r="M1262" s="58"/>
    </row>
    <row r="1263" spans="2:13" x14ac:dyDescent="0.3">
      <c r="B1263" s="58" t="s">
        <v>83</v>
      </c>
      <c r="C1263" s="58" t="s">
        <v>156</v>
      </c>
      <c r="D1263" s="58">
        <v>5015326100087</v>
      </c>
      <c r="E1263" s="58">
        <v>4</v>
      </c>
      <c r="F1263" s="58" t="s">
        <v>59</v>
      </c>
      <c r="G1263" s="58">
        <v>1.06</v>
      </c>
      <c r="H1263" s="58">
        <v>4.22</v>
      </c>
      <c r="I1263" s="2">
        <v>2.15</v>
      </c>
      <c r="J1263" s="58">
        <v>9.1999999999999993</v>
      </c>
      <c r="K1263" s="58"/>
      <c r="L1263" s="58"/>
      <c r="M1263" s="58">
        <v>52544164</v>
      </c>
    </row>
    <row r="1264" spans="2:13" x14ac:dyDescent="0.3">
      <c r="B1264" s="58"/>
      <c r="C1264" s="58"/>
      <c r="D1264" s="58"/>
      <c r="E1264" s="58"/>
      <c r="F1264" s="58"/>
      <c r="G1264" s="58"/>
      <c r="H1264" s="58"/>
      <c r="I1264" s="2" t="s">
        <v>61</v>
      </c>
      <c r="J1264" s="58"/>
      <c r="K1264" s="58"/>
      <c r="L1264" s="58"/>
      <c r="M1264" s="58"/>
    </row>
    <row r="1265" spans="2:13" x14ac:dyDescent="0.3">
      <c r="B1265" s="58" t="s">
        <v>83</v>
      </c>
      <c r="C1265" s="58" t="s">
        <v>548</v>
      </c>
      <c r="D1265" s="58">
        <v>3061565</v>
      </c>
      <c r="E1265" s="58">
        <v>1</v>
      </c>
      <c r="F1265" s="58" t="s">
        <v>59</v>
      </c>
      <c r="G1265" s="58">
        <v>0.19</v>
      </c>
      <c r="H1265" s="58">
        <v>0.19</v>
      </c>
      <c r="I1265" s="2">
        <v>2.85</v>
      </c>
      <c r="J1265" s="58">
        <v>2.85</v>
      </c>
      <c r="K1265" s="58"/>
      <c r="L1265" s="58"/>
      <c r="M1265" s="58">
        <v>66869599</v>
      </c>
    </row>
    <row r="1266" spans="2:13" x14ac:dyDescent="0.3">
      <c r="B1266" s="58"/>
      <c r="C1266" s="58"/>
      <c r="D1266" s="58"/>
      <c r="E1266" s="58"/>
      <c r="F1266" s="58"/>
      <c r="G1266" s="58"/>
      <c r="H1266" s="58"/>
      <c r="I1266" s="2" t="s">
        <v>61</v>
      </c>
      <c r="J1266" s="58"/>
      <c r="K1266" s="58"/>
      <c r="L1266" s="58"/>
      <c r="M1266" s="58"/>
    </row>
    <row r="1267" spans="2:13" x14ac:dyDescent="0.3">
      <c r="B1267" s="58" t="s">
        <v>83</v>
      </c>
      <c r="C1267" s="58" t="s">
        <v>549</v>
      </c>
      <c r="D1267" s="58">
        <v>7394376620874</v>
      </c>
      <c r="E1267" s="58">
        <v>1</v>
      </c>
      <c r="F1267" s="58" t="s">
        <v>59</v>
      </c>
      <c r="G1267" s="58">
        <v>1.08</v>
      </c>
      <c r="H1267" s="58">
        <v>1.08</v>
      </c>
      <c r="I1267" s="2">
        <v>2.4</v>
      </c>
      <c r="J1267" s="58">
        <v>2.4</v>
      </c>
      <c r="K1267" s="58"/>
      <c r="L1267" s="58"/>
      <c r="M1267" s="58">
        <v>91998402</v>
      </c>
    </row>
    <row r="1268" spans="2:13" x14ac:dyDescent="0.3">
      <c r="B1268" s="58"/>
      <c r="C1268" s="58"/>
      <c r="D1268" s="58"/>
      <c r="E1268" s="58"/>
      <c r="F1268" s="58"/>
      <c r="G1268" s="58"/>
      <c r="H1268" s="58"/>
      <c r="I1268" s="2" t="s">
        <v>61</v>
      </c>
      <c r="J1268" s="58"/>
      <c r="K1268" s="58"/>
      <c r="L1268" s="58"/>
      <c r="M1268" s="58"/>
    </row>
    <row r="1269" spans="2:13" x14ac:dyDescent="0.3">
      <c r="B1269" s="58" t="s">
        <v>83</v>
      </c>
      <c r="C1269" s="58" t="s">
        <v>132</v>
      </c>
      <c r="D1269" s="58">
        <v>5059697688980</v>
      </c>
      <c r="E1269" s="58">
        <v>2</v>
      </c>
      <c r="F1269" s="58" t="s">
        <v>59</v>
      </c>
      <c r="G1269" s="58">
        <v>0.24</v>
      </c>
      <c r="H1269" s="58">
        <v>0.48</v>
      </c>
      <c r="I1269" s="2">
        <v>2.15</v>
      </c>
      <c r="J1269" s="58">
        <v>4.3</v>
      </c>
      <c r="K1269" s="58"/>
      <c r="L1269" s="58"/>
      <c r="M1269" s="58">
        <v>91829990</v>
      </c>
    </row>
    <row r="1270" spans="2:13" x14ac:dyDescent="0.3">
      <c r="B1270" s="58"/>
      <c r="C1270" s="58"/>
      <c r="D1270" s="58"/>
      <c r="E1270" s="58"/>
      <c r="F1270" s="58"/>
      <c r="G1270" s="58"/>
      <c r="H1270" s="58"/>
      <c r="I1270" s="2" t="s">
        <v>61</v>
      </c>
      <c r="J1270" s="58"/>
      <c r="K1270" s="58"/>
      <c r="L1270" s="58"/>
      <c r="M1270" s="58"/>
    </row>
    <row r="1271" spans="2:13" x14ac:dyDescent="0.3">
      <c r="B1271" s="58" t="s">
        <v>83</v>
      </c>
      <c r="C1271" s="58" t="s">
        <v>448</v>
      </c>
      <c r="D1271" s="58">
        <v>5057967464050</v>
      </c>
      <c r="E1271" s="58">
        <v>1</v>
      </c>
      <c r="F1271" s="58" t="s">
        <v>59</v>
      </c>
      <c r="G1271" s="58">
        <v>0.16</v>
      </c>
      <c r="H1271" s="58">
        <v>0.16</v>
      </c>
      <c r="I1271" s="2">
        <v>3</v>
      </c>
      <c r="J1271" s="58">
        <v>3</v>
      </c>
      <c r="K1271" s="58"/>
      <c r="L1271" s="58"/>
      <c r="M1271" s="58">
        <v>86695917</v>
      </c>
    </row>
    <row r="1272" spans="2:13" x14ac:dyDescent="0.3">
      <c r="B1272" s="58"/>
      <c r="C1272" s="58"/>
      <c r="D1272" s="58"/>
      <c r="E1272" s="58"/>
      <c r="F1272" s="58"/>
      <c r="G1272" s="58"/>
      <c r="H1272" s="58"/>
      <c r="I1272" s="2" t="s">
        <v>61</v>
      </c>
      <c r="J1272" s="58"/>
      <c r="K1272" s="58"/>
      <c r="L1272" s="58"/>
      <c r="M1272" s="58"/>
    </row>
    <row r="1273" spans="2:13" x14ac:dyDescent="0.3">
      <c r="B1273" s="58" t="s">
        <v>83</v>
      </c>
      <c r="C1273" s="58" t="s">
        <v>234</v>
      </c>
      <c r="D1273" s="58">
        <v>5053526262983</v>
      </c>
      <c r="E1273" s="58">
        <v>4</v>
      </c>
      <c r="F1273" s="58" t="s">
        <v>59</v>
      </c>
      <c r="G1273" s="58">
        <v>0.12</v>
      </c>
      <c r="H1273" s="58">
        <v>0.48</v>
      </c>
      <c r="I1273" s="2">
        <v>0.9</v>
      </c>
      <c r="J1273" s="58">
        <v>3.6</v>
      </c>
      <c r="K1273" s="58"/>
      <c r="L1273" s="58"/>
      <c r="M1273" s="58">
        <v>75174710</v>
      </c>
    </row>
    <row r="1274" spans="2:13" x14ac:dyDescent="0.3">
      <c r="B1274" s="58"/>
      <c r="C1274" s="58"/>
      <c r="D1274" s="58"/>
      <c r="E1274" s="58"/>
      <c r="F1274" s="58"/>
      <c r="G1274" s="58"/>
      <c r="H1274" s="58"/>
      <c r="I1274" s="2" t="s">
        <v>61</v>
      </c>
      <c r="J1274" s="58"/>
      <c r="K1274" s="58"/>
      <c r="L1274" s="58"/>
      <c r="M1274" s="58"/>
    </row>
    <row r="1275" spans="2:13" x14ac:dyDescent="0.3">
      <c r="B1275" s="58" t="s">
        <v>68</v>
      </c>
      <c r="C1275" s="58" t="s">
        <v>434</v>
      </c>
      <c r="D1275" s="58">
        <v>5010044002958</v>
      </c>
      <c r="E1275" s="58">
        <v>1</v>
      </c>
      <c r="F1275" s="58" t="s">
        <v>59</v>
      </c>
      <c r="G1275" s="58">
        <v>0.32</v>
      </c>
      <c r="H1275" s="58">
        <v>0.32</v>
      </c>
      <c r="I1275" s="2">
        <v>1.25</v>
      </c>
      <c r="J1275" s="58">
        <v>1.45</v>
      </c>
      <c r="K1275" s="58"/>
      <c r="L1275" s="58"/>
      <c r="M1275" s="58">
        <v>63961413</v>
      </c>
    </row>
    <row r="1276" spans="2:13" x14ac:dyDescent="0.3">
      <c r="B1276" s="58"/>
      <c r="C1276" s="58"/>
      <c r="D1276" s="58"/>
      <c r="E1276" s="58"/>
      <c r="F1276" s="58"/>
      <c r="G1276" s="58"/>
      <c r="H1276" s="58"/>
      <c r="I1276" s="2" t="s">
        <v>61</v>
      </c>
      <c r="J1276" s="58"/>
      <c r="K1276" s="58"/>
      <c r="L1276" s="58"/>
      <c r="M1276" s="58"/>
    </row>
    <row r="1277" spans="2:13" x14ac:dyDescent="0.3">
      <c r="B1277" s="58" t="s">
        <v>68</v>
      </c>
      <c r="C1277" s="58" t="s">
        <v>335</v>
      </c>
      <c r="D1277" s="58">
        <v>5059697747014</v>
      </c>
      <c r="E1277" s="58">
        <v>1</v>
      </c>
      <c r="F1277" s="58" t="s">
        <v>59</v>
      </c>
      <c r="G1277" s="58">
        <v>0.46</v>
      </c>
      <c r="H1277" s="58">
        <v>0.46</v>
      </c>
      <c r="I1277" s="2">
        <v>1.9</v>
      </c>
      <c r="J1277" s="58">
        <v>2.2000000000000002</v>
      </c>
      <c r="K1277" s="58"/>
      <c r="L1277" s="58"/>
      <c r="M1277" s="58">
        <v>91717477</v>
      </c>
    </row>
    <row r="1278" spans="2:13" x14ac:dyDescent="0.3">
      <c r="B1278" s="58"/>
      <c r="C1278" s="58"/>
      <c r="D1278" s="58"/>
      <c r="E1278" s="58"/>
      <c r="F1278" s="58"/>
      <c r="G1278" s="58"/>
      <c r="H1278" s="58"/>
      <c r="I1278" s="2" t="s">
        <v>61</v>
      </c>
      <c r="J1278" s="58"/>
      <c r="K1278" s="58"/>
      <c r="L1278" s="58"/>
      <c r="M1278" s="58"/>
    </row>
    <row r="1279" spans="2:13" x14ac:dyDescent="0.3">
      <c r="B1279" s="58" t="s">
        <v>68</v>
      </c>
      <c r="C1279" s="58" t="s">
        <v>550</v>
      </c>
      <c r="D1279" s="58">
        <v>5010044004679</v>
      </c>
      <c r="E1279" s="58">
        <v>1</v>
      </c>
      <c r="F1279" s="58" t="s">
        <v>59</v>
      </c>
      <c r="G1279" s="58">
        <v>0.25</v>
      </c>
      <c r="H1279" s="58">
        <v>0.25</v>
      </c>
      <c r="I1279" s="2">
        <v>1.6</v>
      </c>
      <c r="J1279" s="58">
        <v>1.6</v>
      </c>
      <c r="K1279" s="58"/>
      <c r="L1279" s="58"/>
      <c r="M1279" s="58">
        <v>71644685</v>
      </c>
    </row>
    <row r="1280" spans="2:13" x14ac:dyDescent="0.3">
      <c r="B1280" s="58"/>
      <c r="C1280" s="58"/>
      <c r="D1280" s="58"/>
      <c r="E1280" s="58"/>
      <c r="F1280" s="58"/>
      <c r="G1280" s="58"/>
      <c r="H1280" s="58"/>
      <c r="I1280" s="2" t="s">
        <v>61</v>
      </c>
      <c r="J1280" s="58"/>
      <c r="K1280" s="58"/>
      <c r="L1280" s="58"/>
      <c r="M1280" s="58"/>
    </row>
    <row r="1281" spans="1:13" x14ac:dyDescent="0.3">
      <c r="A1281" s="3">
        <v>45440</v>
      </c>
      <c r="B1281" s="58" t="s">
        <v>83</v>
      </c>
      <c r="C1281" s="58" t="s">
        <v>551</v>
      </c>
      <c r="D1281" s="58">
        <v>3061572</v>
      </c>
      <c r="E1281" s="58">
        <v>2</v>
      </c>
      <c r="F1281" s="58" t="s">
        <v>59</v>
      </c>
      <c r="G1281" s="58">
        <v>0.19</v>
      </c>
      <c r="H1281" s="58">
        <v>0.38</v>
      </c>
      <c r="I1281" s="2">
        <v>2.85</v>
      </c>
      <c r="J1281" s="58">
        <v>5.7</v>
      </c>
      <c r="K1281" s="58"/>
      <c r="L1281" s="58"/>
      <c r="M1281" s="58">
        <v>66869606</v>
      </c>
    </row>
    <row r="1282" spans="1:13" x14ac:dyDescent="0.3">
      <c r="B1282" s="58"/>
      <c r="C1282" s="58"/>
      <c r="D1282" s="58"/>
      <c r="E1282" s="58"/>
      <c r="F1282" s="58"/>
      <c r="G1282" s="58"/>
      <c r="H1282" s="58"/>
      <c r="I1282" s="2" t="s">
        <v>61</v>
      </c>
      <c r="J1282" s="58"/>
      <c r="K1282" s="58"/>
      <c r="L1282" s="58"/>
      <c r="M1282" s="58"/>
    </row>
    <row r="1283" spans="1:13" x14ac:dyDescent="0.3">
      <c r="B1283" s="58" t="s">
        <v>83</v>
      </c>
      <c r="C1283" s="58" t="s">
        <v>552</v>
      </c>
      <c r="D1283" s="58">
        <v>5059697688058</v>
      </c>
      <c r="E1283" s="58">
        <v>24</v>
      </c>
      <c r="F1283" s="58" t="s">
        <v>59</v>
      </c>
      <c r="G1283" s="58">
        <v>0.13</v>
      </c>
      <c r="H1283" s="58">
        <v>3.14</v>
      </c>
      <c r="I1283" s="2">
        <v>2</v>
      </c>
      <c r="J1283" s="58">
        <v>52.8</v>
      </c>
      <c r="K1283" s="58"/>
      <c r="L1283" s="58"/>
      <c r="M1283" s="58">
        <v>92479192</v>
      </c>
    </row>
    <row r="1284" spans="1:13" x14ac:dyDescent="0.3">
      <c r="B1284" s="58"/>
      <c r="C1284" s="58"/>
      <c r="D1284" s="58"/>
      <c r="E1284" s="58"/>
      <c r="F1284" s="58"/>
      <c r="G1284" s="58"/>
      <c r="H1284" s="58"/>
      <c r="I1284" s="2" t="s">
        <v>61</v>
      </c>
      <c r="J1284" s="58"/>
      <c r="K1284" s="58"/>
      <c r="L1284" s="58"/>
      <c r="M1284" s="58"/>
    </row>
    <row r="1285" spans="1:13" x14ac:dyDescent="0.3">
      <c r="B1285" s="58" t="s">
        <v>83</v>
      </c>
      <c r="C1285" s="58" t="s">
        <v>237</v>
      </c>
      <c r="D1285" s="58">
        <v>5051140265441</v>
      </c>
      <c r="E1285" s="58">
        <v>5</v>
      </c>
      <c r="F1285" s="58" t="s">
        <v>59</v>
      </c>
      <c r="G1285" s="58">
        <v>0.28000000000000003</v>
      </c>
      <c r="H1285" s="58">
        <v>1.4</v>
      </c>
      <c r="I1285" s="2">
        <v>3</v>
      </c>
      <c r="J1285" s="58">
        <v>15</v>
      </c>
      <c r="K1285" s="58"/>
      <c r="L1285" s="58"/>
      <c r="M1285" s="58">
        <v>59120136</v>
      </c>
    </row>
    <row r="1286" spans="1:13" x14ac:dyDescent="0.3">
      <c r="B1286" s="58"/>
      <c r="C1286" s="58"/>
      <c r="D1286" s="58"/>
      <c r="E1286" s="58"/>
      <c r="F1286" s="58"/>
      <c r="G1286" s="58"/>
      <c r="H1286" s="58"/>
      <c r="I1286" s="2" t="s">
        <v>61</v>
      </c>
      <c r="J1286" s="58"/>
      <c r="K1286" s="58"/>
      <c r="L1286" s="58"/>
      <c r="M1286" s="58"/>
    </row>
    <row r="1287" spans="1:13" x14ac:dyDescent="0.3">
      <c r="B1287" s="58" t="s">
        <v>83</v>
      </c>
      <c r="C1287" s="58" t="s">
        <v>476</v>
      </c>
      <c r="D1287" s="58">
        <v>3038536</v>
      </c>
      <c r="E1287" s="58">
        <v>1</v>
      </c>
      <c r="F1287" s="58" t="s">
        <v>59</v>
      </c>
      <c r="G1287" s="58">
        <v>0.2</v>
      </c>
      <c r="H1287" s="58">
        <v>0.2</v>
      </c>
      <c r="I1287" s="2">
        <v>2.6</v>
      </c>
      <c r="J1287" s="58">
        <v>2.6</v>
      </c>
      <c r="K1287" s="58"/>
      <c r="L1287" s="58"/>
      <c r="M1287" s="58">
        <v>56698597</v>
      </c>
    </row>
    <row r="1288" spans="1:13" x14ac:dyDescent="0.3">
      <c r="B1288" s="58"/>
      <c r="C1288" s="58"/>
      <c r="D1288" s="58"/>
      <c r="E1288" s="58"/>
      <c r="F1288" s="58"/>
      <c r="G1288" s="58"/>
      <c r="H1288" s="58"/>
      <c r="I1288" s="2" t="s">
        <v>61</v>
      </c>
      <c r="J1288" s="58"/>
      <c r="K1288" s="58"/>
      <c r="L1288" s="58"/>
      <c r="M1288" s="58"/>
    </row>
    <row r="1289" spans="1:13" x14ac:dyDescent="0.3">
      <c r="B1289" s="58" t="s">
        <v>83</v>
      </c>
      <c r="C1289" s="58" t="s">
        <v>553</v>
      </c>
      <c r="D1289" s="58">
        <v>5059697268922</v>
      </c>
      <c r="E1289" s="58">
        <v>4</v>
      </c>
      <c r="F1289" s="58" t="s">
        <v>59</v>
      </c>
      <c r="G1289" s="58">
        <v>0.1</v>
      </c>
      <c r="H1289" s="58">
        <v>0.41</v>
      </c>
      <c r="I1289" s="2">
        <v>2.2000000000000002</v>
      </c>
      <c r="J1289" s="58">
        <v>8.8000000000000007</v>
      </c>
      <c r="K1289" s="58"/>
      <c r="L1289" s="58"/>
      <c r="M1289" s="58">
        <v>90925589</v>
      </c>
    </row>
    <row r="1290" spans="1:13" x14ac:dyDescent="0.3">
      <c r="B1290" s="58"/>
      <c r="C1290" s="58"/>
      <c r="D1290" s="58"/>
      <c r="E1290" s="58"/>
      <c r="F1290" s="58"/>
      <c r="G1290" s="58"/>
      <c r="H1290" s="58"/>
      <c r="I1290" s="2" t="s">
        <v>61</v>
      </c>
      <c r="J1290" s="58"/>
      <c r="K1290" s="58"/>
      <c r="L1290" s="58"/>
      <c r="M1290" s="58"/>
    </row>
    <row r="1291" spans="1:13" x14ac:dyDescent="0.3">
      <c r="B1291" s="58" t="s">
        <v>83</v>
      </c>
      <c r="C1291" s="58" t="s">
        <v>554</v>
      </c>
      <c r="D1291" s="58">
        <v>7613031418947</v>
      </c>
      <c r="E1291" s="58">
        <v>2</v>
      </c>
      <c r="F1291" s="58" t="s">
        <v>59</v>
      </c>
      <c r="G1291" s="58">
        <v>0.51</v>
      </c>
      <c r="H1291" s="58">
        <v>1.02</v>
      </c>
      <c r="I1291" s="2">
        <v>1.65</v>
      </c>
      <c r="J1291" s="58">
        <v>3.3</v>
      </c>
      <c r="K1291" s="58"/>
      <c r="L1291" s="58"/>
      <c r="M1291" s="58">
        <v>55329392</v>
      </c>
    </row>
    <row r="1292" spans="1:13" x14ac:dyDescent="0.3">
      <c r="B1292" s="58"/>
      <c r="C1292" s="58"/>
      <c r="D1292" s="58"/>
      <c r="E1292" s="58"/>
      <c r="F1292" s="58"/>
      <c r="G1292" s="58"/>
      <c r="H1292" s="58"/>
      <c r="I1292" s="2" t="s">
        <v>61</v>
      </c>
      <c r="J1292" s="58"/>
      <c r="K1292" s="58"/>
      <c r="L1292" s="58"/>
      <c r="M1292" s="58"/>
    </row>
    <row r="1293" spans="1:13" x14ac:dyDescent="0.3">
      <c r="B1293" s="58" t="s">
        <v>83</v>
      </c>
      <c r="C1293" s="58" t="s">
        <v>480</v>
      </c>
      <c r="D1293" s="58">
        <v>5059697769887</v>
      </c>
      <c r="E1293" s="58">
        <v>6</v>
      </c>
      <c r="F1293" s="58" t="s">
        <v>59</v>
      </c>
      <c r="G1293" s="58">
        <v>0.26</v>
      </c>
      <c r="H1293" s="58">
        <v>1.55</v>
      </c>
      <c r="I1293" s="2">
        <v>1.99</v>
      </c>
      <c r="J1293" s="58">
        <v>11.94</v>
      </c>
      <c r="K1293" s="58"/>
      <c r="L1293" s="58"/>
      <c r="M1293" s="58">
        <v>92339335</v>
      </c>
    </row>
    <row r="1294" spans="1:13" x14ac:dyDescent="0.3">
      <c r="B1294" s="58"/>
      <c r="C1294" s="58"/>
      <c r="D1294" s="58"/>
      <c r="E1294" s="58"/>
      <c r="F1294" s="58"/>
      <c r="G1294" s="58"/>
      <c r="H1294" s="58"/>
      <c r="I1294" s="2" t="s">
        <v>61</v>
      </c>
      <c r="J1294" s="58"/>
      <c r="K1294" s="58"/>
      <c r="L1294" s="58"/>
      <c r="M1294" s="58"/>
    </row>
    <row r="1295" spans="1:13" x14ac:dyDescent="0.3">
      <c r="B1295" s="58" t="s">
        <v>83</v>
      </c>
      <c r="C1295" s="58" t="s">
        <v>225</v>
      </c>
      <c r="D1295" s="58">
        <v>3231340</v>
      </c>
      <c r="E1295" s="58">
        <v>1</v>
      </c>
      <c r="F1295" s="58" t="s">
        <v>59</v>
      </c>
      <c r="G1295" s="58">
        <v>0.19</v>
      </c>
      <c r="H1295" s="58">
        <v>0.19</v>
      </c>
      <c r="I1295" s="2">
        <v>2.85</v>
      </c>
      <c r="J1295" s="58">
        <v>2.85</v>
      </c>
      <c r="K1295" s="58"/>
      <c r="L1295" s="58"/>
      <c r="M1295" s="58">
        <v>71248434</v>
      </c>
    </row>
    <row r="1296" spans="1:13" x14ac:dyDescent="0.3">
      <c r="B1296" s="58"/>
      <c r="C1296" s="58"/>
      <c r="D1296" s="58"/>
      <c r="E1296" s="58"/>
      <c r="F1296" s="58"/>
      <c r="G1296" s="58"/>
      <c r="H1296" s="58"/>
      <c r="I1296" s="2" t="s">
        <v>61</v>
      </c>
      <c r="J1296" s="58"/>
      <c r="K1296" s="58"/>
      <c r="L1296" s="58"/>
      <c r="M1296" s="58"/>
    </row>
    <row r="1297" spans="2:13" x14ac:dyDescent="0.3">
      <c r="B1297" s="58" t="s">
        <v>83</v>
      </c>
      <c r="C1297" s="58" t="s">
        <v>202</v>
      </c>
      <c r="D1297" s="58">
        <v>5052109903343</v>
      </c>
      <c r="E1297" s="58">
        <v>1</v>
      </c>
      <c r="F1297" s="58" t="s">
        <v>59</v>
      </c>
      <c r="G1297" s="58">
        <v>0.23</v>
      </c>
      <c r="H1297" s="58">
        <v>0.23</v>
      </c>
      <c r="I1297" s="2">
        <v>3.25</v>
      </c>
      <c r="J1297" s="58">
        <v>3.75</v>
      </c>
      <c r="K1297" s="58"/>
      <c r="L1297" s="58"/>
      <c r="M1297" s="58">
        <v>70639929</v>
      </c>
    </row>
    <row r="1298" spans="2:13" x14ac:dyDescent="0.3">
      <c r="B1298" s="58"/>
      <c r="C1298" s="58"/>
      <c r="D1298" s="58"/>
      <c r="E1298" s="58"/>
      <c r="F1298" s="58"/>
      <c r="G1298" s="58"/>
      <c r="H1298" s="58"/>
      <c r="I1298" s="2" t="s">
        <v>61</v>
      </c>
      <c r="J1298" s="58"/>
      <c r="K1298" s="58"/>
      <c r="L1298" s="58"/>
      <c r="M1298" s="58"/>
    </row>
    <row r="1299" spans="2:13" x14ac:dyDescent="0.3">
      <c r="B1299" s="58" t="s">
        <v>83</v>
      </c>
      <c r="C1299" s="58" t="s">
        <v>232</v>
      </c>
      <c r="D1299" s="58">
        <v>3038550</v>
      </c>
      <c r="E1299" s="58">
        <v>1</v>
      </c>
      <c r="F1299" s="58" t="s">
        <v>59</v>
      </c>
      <c r="G1299" s="58">
        <v>0.18</v>
      </c>
      <c r="H1299" s="58">
        <v>0.18</v>
      </c>
      <c r="I1299" s="2">
        <v>2.6</v>
      </c>
      <c r="J1299" s="58">
        <v>2.6</v>
      </c>
      <c r="K1299" s="58"/>
      <c r="L1299" s="58"/>
      <c r="M1299" s="58">
        <v>56698614</v>
      </c>
    </row>
    <row r="1300" spans="2:13" x14ac:dyDescent="0.3">
      <c r="B1300" s="58"/>
      <c r="C1300" s="58"/>
      <c r="D1300" s="58"/>
      <c r="E1300" s="58"/>
      <c r="F1300" s="58"/>
      <c r="G1300" s="58"/>
      <c r="H1300" s="58"/>
      <c r="I1300" s="2" t="s">
        <v>61</v>
      </c>
      <c r="J1300" s="58"/>
      <c r="K1300" s="58"/>
      <c r="L1300" s="58"/>
      <c r="M1300" s="58"/>
    </row>
    <row r="1301" spans="2:13" x14ac:dyDescent="0.3">
      <c r="B1301" s="58" t="s">
        <v>83</v>
      </c>
      <c r="C1301" s="58" t="s">
        <v>555</v>
      </c>
      <c r="D1301" s="58">
        <v>5010084309659</v>
      </c>
      <c r="E1301" s="58">
        <v>1</v>
      </c>
      <c r="F1301" s="58" t="s">
        <v>59</v>
      </c>
      <c r="G1301" s="58">
        <v>0.36</v>
      </c>
      <c r="H1301" s="58">
        <v>0.36</v>
      </c>
      <c r="I1301" s="2">
        <v>1.85</v>
      </c>
      <c r="J1301" s="58">
        <v>1.85</v>
      </c>
      <c r="K1301" s="58"/>
      <c r="L1301" s="58"/>
      <c r="M1301" s="58">
        <v>53770084</v>
      </c>
    </row>
    <row r="1302" spans="2:13" x14ac:dyDescent="0.3">
      <c r="B1302" s="58"/>
      <c r="C1302" s="58"/>
      <c r="D1302" s="58"/>
      <c r="E1302" s="58"/>
      <c r="F1302" s="58"/>
      <c r="G1302" s="58"/>
      <c r="H1302" s="58"/>
      <c r="I1302" s="2" t="s">
        <v>61</v>
      </c>
      <c r="J1302" s="58"/>
      <c r="K1302" s="58"/>
      <c r="L1302" s="58"/>
      <c r="M1302" s="58"/>
    </row>
    <row r="1303" spans="2:13" x14ac:dyDescent="0.3">
      <c r="B1303" s="58" t="s">
        <v>83</v>
      </c>
      <c r="C1303" s="58" t="s">
        <v>466</v>
      </c>
      <c r="D1303" s="58">
        <v>3234785</v>
      </c>
      <c r="E1303" s="58">
        <v>2</v>
      </c>
      <c r="F1303" s="58" t="s">
        <v>59</v>
      </c>
      <c r="G1303" s="58">
        <v>0.21</v>
      </c>
      <c r="H1303" s="58">
        <v>0.41</v>
      </c>
      <c r="I1303" s="2">
        <v>2.6</v>
      </c>
      <c r="J1303" s="58">
        <v>5.2</v>
      </c>
      <c r="K1303" s="58"/>
      <c r="L1303" s="58"/>
      <c r="M1303" s="58">
        <v>74014954</v>
      </c>
    </row>
    <row r="1304" spans="2:13" x14ac:dyDescent="0.3">
      <c r="B1304" s="58"/>
      <c r="C1304" s="58"/>
      <c r="D1304" s="58"/>
      <c r="E1304" s="58"/>
      <c r="F1304" s="58"/>
      <c r="G1304" s="58"/>
      <c r="H1304" s="58"/>
      <c r="I1304" s="2" t="s">
        <v>61</v>
      </c>
      <c r="J1304" s="58"/>
      <c r="K1304" s="58"/>
      <c r="L1304" s="58"/>
      <c r="M1304" s="58"/>
    </row>
    <row r="1305" spans="2:13" x14ac:dyDescent="0.3">
      <c r="B1305" s="58" t="s">
        <v>83</v>
      </c>
      <c r="C1305" s="58" t="s">
        <v>160</v>
      </c>
      <c r="D1305" s="58">
        <v>5054269268157</v>
      </c>
      <c r="E1305" s="58">
        <v>2</v>
      </c>
      <c r="F1305" s="58" t="s">
        <v>59</v>
      </c>
      <c r="G1305" s="58">
        <v>0.26</v>
      </c>
      <c r="H1305" s="58">
        <v>0.51</v>
      </c>
      <c r="I1305" s="2">
        <v>2.2000000000000002</v>
      </c>
      <c r="J1305" s="58">
        <v>4.8</v>
      </c>
      <c r="K1305" s="58"/>
      <c r="L1305" s="58"/>
      <c r="M1305" s="58">
        <v>58748737</v>
      </c>
    </row>
    <row r="1306" spans="2:13" x14ac:dyDescent="0.3">
      <c r="B1306" s="58"/>
      <c r="C1306" s="58"/>
      <c r="D1306" s="58"/>
      <c r="E1306" s="58"/>
      <c r="F1306" s="58"/>
      <c r="G1306" s="58"/>
      <c r="H1306" s="58"/>
      <c r="I1306" s="2" t="s">
        <v>61</v>
      </c>
      <c r="J1306" s="58"/>
      <c r="K1306" s="58"/>
      <c r="L1306" s="58"/>
      <c r="M1306" s="58"/>
    </row>
    <row r="1307" spans="2:13" x14ac:dyDescent="0.3">
      <c r="B1307" s="58" t="s">
        <v>83</v>
      </c>
      <c r="C1307" s="58" t="s">
        <v>535</v>
      </c>
      <c r="D1307" s="58">
        <v>5059697253966</v>
      </c>
      <c r="E1307" s="58">
        <v>3</v>
      </c>
      <c r="F1307" s="58" t="s">
        <v>59</v>
      </c>
      <c r="G1307" s="58">
        <v>0.13</v>
      </c>
      <c r="H1307" s="58">
        <v>0.4</v>
      </c>
      <c r="I1307" s="2">
        <v>2.2000000000000002</v>
      </c>
      <c r="J1307" s="58">
        <v>6.6</v>
      </c>
      <c r="K1307" s="58"/>
      <c r="L1307" s="58"/>
      <c r="M1307" s="58">
        <v>92920361</v>
      </c>
    </row>
    <row r="1308" spans="2:13" x14ac:dyDescent="0.3">
      <c r="B1308" s="58"/>
      <c r="C1308" s="58"/>
      <c r="D1308" s="58"/>
      <c r="E1308" s="58"/>
      <c r="F1308" s="58"/>
      <c r="G1308" s="58"/>
      <c r="H1308" s="58"/>
      <c r="I1308" s="2" t="s">
        <v>61</v>
      </c>
      <c r="J1308" s="58"/>
      <c r="K1308" s="58"/>
      <c r="L1308" s="58"/>
      <c r="M1308" s="58"/>
    </row>
    <row r="1309" spans="2:13" x14ac:dyDescent="0.3">
      <c r="B1309" s="58" t="s">
        <v>57</v>
      </c>
      <c r="C1309" s="58" t="s">
        <v>556</v>
      </c>
      <c r="D1309" s="58">
        <v>3259412</v>
      </c>
      <c r="E1309" s="58">
        <v>2</v>
      </c>
      <c r="F1309" s="58" t="s">
        <v>59</v>
      </c>
      <c r="G1309" s="58">
        <v>0.05</v>
      </c>
      <c r="H1309" s="58">
        <v>0.1</v>
      </c>
      <c r="I1309" s="2">
        <v>1.5</v>
      </c>
      <c r="J1309" s="58">
        <v>3</v>
      </c>
      <c r="K1309" s="58"/>
      <c r="L1309" s="58"/>
      <c r="M1309" s="58">
        <v>78796891</v>
      </c>
    </row>
    <row r="1310" spans="2:13" x14ac:dyDescent="0.3">
      <c r="B1310" s="58"/>
      <c r="C1310" s="58"/>
      <c r="D1310" s="58"/>
      <c r="E1310" s="58"/>
      <c r="F1310" s="58"/>
      <c r="G1310" s="58"/>
      <c r="H1310" s="58"/>
      <c r="I1310" s="2" t="s">
        <v>61</v>
      </c>
      <c r="J1310" s="58"/>
      <c r="K1310" s="58"/>
      <c r="L1310" s="58"/>
      <c r="M1310" s="58"/>
    </row>
    <row r="1311" spans="2:13" x14ac:dyDescent="0.3">
      <c r="B1311" s="58" t="s">
        <v>57</v>
      </c>
      <c r="C1311" s="58" t="s">
        <v>557</v>
      </c>
      <c r="D1311" s="58">
        <v>3430262</v>
      </c>
      <c r="E1311" s="58">
        <v>2</v>
      </c>
      <c r="F1311" s="58" t="s">
        <v>59</v>
      </c>
      <c r="G1311" s="58">
        <v>0.31</v>
      </c>
      <c r="H1311" s="58">
        <v>0.62</v>
      </c>
      <c r="I1311" s="2">
        <v>1.1000000000000001</v>
      </c>
      <c r="J1311" s="58">
        <v>2.2000000000000002</v>
      </c>
      <c r="K1311" s="58"/>
      <c r="L1311" s="58"/>
      <c r="M1311" s="58">
        <v>92913519</v>
      </c>
    </row>
    <row r="1312" spans="2:13" x14ac:dyDescent="0.3">
      <c r="B1312" s="58"/>
      <c r="C1312" s="58"/>
      <c r="D1312" s="58"/>
      <c r="E1312" s="58"/>
      <c r="F1312" s="58"/>
      <c r="G1312" s="58"/>
      <c r="H1312" s="58"/>
      <c r="I1312" s="2" t="s">
        <v>61</v>
      </c>
      <c r="J1312" s="58"/>
      <c r="K1312" s="58"/>
      <c r="L1312" s="58"/>
      <c r="M1312" s="58"/>
    </row>
    <row r="1313" spans="2:13" x14ac:dyDescent="0.3">
      <c r="B1313" s="58" t="s">
        <v>57</v>
      </c>
      <c r="C1313" s="58" t="s">
        <v>344</v>
      </c>
      <c r="D1313" s="58">
        <v>3236772</v>
      </c>
      <c r="E1313" s="58">
        <v>1</v>
      </c>
      <c r="F1313" s="58" t="s">
        <v>59</v>
      </c>
      <c r="G1313" s="58">
        <v>0.22</v>
      </c>
      <c r="H1313" s="58">
        <v>0.22</v>
      </c>
      <c r="I1313" s="2">
        <v>0.95</v>
      </c>
      <c r="J1313" s="58">
        <v>1.1000000000000001</v>
      </c>
      <c r="K1313" s="58"/>
      <c r="L1313" s="58"/>
      <c r="M1313" s="58">
        <v>74472042</v>
      </c>
    </row>
    <row r="1314" spans="2:13" x14ac:dyDescent="0.3">
      <c r="B1314" s="58"/>
      <c r="C1314" s="58"/>
      <c r="D1314" s="58"/>
      <c r="E1314" s="58"/>
      <c r="F1314" s="58"/>
      <c r="G1314" s="58"/>
      <c r="H1314" s="58"/>
      <c r="I1314" s="2" t="s">
        <v>61</v>
      </c>
      <c r="J1314" s="58"/>
      <c r="K1314" s="58"/>
      <c r="L1314" s="58"/>
      <c r="M1314" s="58"/>
    </row>
    <row r="1315" spans="2:13" x14ac:dyDescent="0.3">
      <c r="B1315" s="58" t="s">
        <v>57</v>
      </c>
      <c r="C1315" s="58" t="s">
        <v>343</v>
      </c>
      <c r="D1315" s="58">
        <v>3267158</v>
      </c>
      <c r="E1315" s="58">
        <v>6</v>
      </c>
      <c r="F1315" s="58" t="s">
        <v>59</v>
      </c>
      <c r="G1315" s="58">
        <v>0.16</v>
      </c>
      <c r="H1315" s="58">
        <v>0.95</v>
      </c>
      <c r="I1315" s="2">
        <v>1.05</v>
      </c>
      <c r="J1315" s="58">
        <v>6.9</v>
      </c>
      <c r="K1315" s="58"/>
      <c r="L1315" s="58"/>
      <c r="M1315" s="58">
        <v>81117350</v>
      </c>
    </row>
    <row r="1316" spans="2:13" x14ac:dyDescent="0.3">
      <c r="B1316" s="58"/>
      <c r="C1316" s="58"/>
      <c r="D1316" s="58"/>
      <c r="E1316" s="58"/>
      <c r="F1316" s="58"/>
      <c r="G1316" s="58"/>
      <c r="H1316" s="58"/>
      <c r="I1316" s="2" t="s">
        <v>61</v>
      </c>
      <c r="J1316" s="58"/>
      <c r="K1316" s="58"/>
      <c r="L1316" s="58"/>
      <c r="M1316" s="58"/>
    </row>
    <row r="1317" spans="2:13" x14ac:dyDescent="0.3">
      <c r="B1317" s="58" t="s">
        <v>57</v>
      </c>
      <c r="C1317" s="58" t="s">
        <v>558</v>
      </c>
      <c r="D1317" s="58">
        <v>3271407</v>
      </c>
      <c r="E1317" s="58">
        <v>2</v>
      </c>
      <c r="F1317" s="58" t="s">
        <v>59</v>
      </c>
      <c r="G1317" s="58">
        <v>0.14000000000000001</v>
      </c>
      <c r="H1317" s="58">
        <v>0.28999999999999998</v>
      </c>
      <c r="I1317" s="2">
        <v>2.15</v>
      </c>
      <c r="J1317" s="58">
        <v>4.3</v>
      </c>
      <c r="K1317" s="58"/>
      <c r="L1317" s="58"/>
      <c r="M1317" s="58">
        <v>81827872</v>
      </c>
    </row>
    <row r="1318" spans="2:13" x14ac:dyDescent="0.3">
      <c r="B1318" s="58"/>
      <c r="C1318" s="58"/>
      <c r="D1318" s="58"/>
      <c r="E1318" s="58"/>
      <c r="F1318" s="58"/>
      <c r="G1318" s="58"/>
      <c r="H1318" s="58"/>
      <c r="I1318" s="2" t="s">
        <v>61</v>
      </c>
      <c r="J1318" s="58"/>
      <c r="K1318" s="58"/>
      <c r="L1318" s="58"/>
      <c r="M1318" s="58"/>
    </row>
    <row r="1319" spans="2:13" x14ac:dyDescent="0.3">
      <c r="B1319" s="58" t="s">
        <v>57</v>
      </c>
      <c r="C1319" s="58" t="s">
        <v>162</v>
      </c>
      <c r="D1319" s="58">
        <v>5059697777547</v>
      </c>
      <c r="E1319" s="58">
        <v>4</v>
      </c>
      <c r="F1319" s="58" t="s">
        <v>59</v>
      </c>
      <c r="G1319" s="58">
        <v>0.56999999999999995</v>
      </c>
      <c r="H1319" s="58">
        <v>2.2599999999999998</v>
      </c>
      <c r="I1319" s="2">
        <v>3</v>
      </c>
      <c r="J1319" s="58">
        <v>13.8</v>
      </c>
      <c r="K1319" s="58"/>
      <c r="L1319" s="58"/>
      <c r="M1319" s="58">
        <v>90866595</v>
      </c>
    </row>
    <row r="1320" spans="2:13" x14ac:dyDescent="0.3">
      <c r="B1320" s="58"/>
      <c r="C1320" s="58"/>
      <c r="D1320" s="58"/>
      <c r="E1320" s="58"/>
      <c r="F1320" s="58"/>
      <c r="G1320" s="58"/>
      <c r="H1320" s="58"/>
      <c r="I1320" s="2" t="s">
        <v>61</v>
      </c>
      <c r="J1320" s="58"/>
      <c r="K1320" s="58"/>
      <c r="L1320" s="58"/>
      <c r="M1320" s="58"/>
    </row>
    <row r="1321" spans="2:13" x14ac:dyDescent="0.3">
      <c r="B1321" s="58" t="s">
        <v>57</v>
      </c>
      <c r="C1321" s="58" t="s">
        <v>98</v>
      </c>
      <c r="D1321" s="58">
        <v>3424773</v>
      </c>
      <c r="E1321" s="58">
        <v>3</v>
      </c>
      <c r="F1321" s="58" t="s">
        <v>59</v>
      </c>
      <c r="G1321" s="58">
        <v>0.33</v>
      </c>
      <c r="H1321" s="58">
        <v>0.98</v>
      </c>
      <c r="I1321" s="2">
        <v>1.5</v>
      </c>
      <c r="J1321" s="58">
        <v>4.5</v>
      </c>
      <c r="K1321" s="58"/>
      <c r="L1321" s="58"/>
      <c r="M1321" s="58">
        <v>92332446</v>
      </c>
    </row>
    <row r="1322" spans="2:13" x14ac:dyDescent="0.3">
      <c r="B1322" s="58"/>
      <c r="C1322" s="58"/>
      <c r="D1322" s="58"/>
      <c r="E1322" s="58"/>
      <c r="F1322" s="58"/>
      <c r="G1322" s="58"/>
      <c r="H1322" s="58"/>
      <c r="I1322" s="2" t="s">
        <v>61</v>
      </c>
      <c r="J1322" s="58"/>
      <c r="K1322" s="58"/>
      <c r="L1322" s="58"/>
      <c r="M1322" s="58"/>
    </row>
    <row r="1323" spans="2:13" x14ac:dyDescent="0.3">
      <c r="B1323" s="58" t="s">
        <v>57</v>
      </c>
      <c r="C1323" s="58" t="s">
        <v>151</v>
      </c>
      <c r="D1323" s="58">
        <v>3336922</v>
      </c>
      <c r="E1323" s="58">
        <v>4</v>
      </c>
      <c r="F1323" s="58" t="s">
        <v>59</v>
      </c>
      <c r="G1323" s="58">
        <v>0.25</v>
      </c>
      <c r="H1323" s="58">
        <v>0.99</v>
      </c>
      <c r="I1323" s="2">
        <v>0.85</v>
      </c>
      <c r="J1323" s="58">
        <v>3.4</v>
      </c>
      <c r="K1323" s="58"/>
      <c r="L1323" s="58"/>
      <c r="M1323" s="58">
        <v>88304852</v>
      </c>
    </row>
    <row r="1324" spans="2:13" x14ac:dyDescent="0.3">
      <c r="B1324" s="58"/>
      <c r="C1324" s="58"/>
      <c r="D1324" s="58"/>
      <c r="E1324" s="58"/>
      <c r="F1324" s="58"/>
      <c r="G1324" s="58"/>
      <c r="H1324" s="58"/>
      <c r="I1324" s="2" t="s">
        <v>61</v>
      </c>
      <c r="J1324" s="58"/>
      <c r="K1324" s="58"/>
      <c r="L1324" s="58"/>
      <c r="M1324" s="58"/>
    </row>
    <row r="1325" spans="2:13" x14ac:dyDescent="0.3">
      <c r="B1325" s="58" t="s">
        <v>57</v>
      </c>
      <c r="C1325" s="58" t="s">
        <v>147</v>
      </c>
      <c r="D1325" s="58">
        <v>7290104507045</v>
      </c>
      <c r="E1325" s="58">
        <v>1</v>
      </c>
      <c r="F1325" s="58" t="s">
        <v>59</v>
      </c>
      <c r="G1325" s="58">
        <v>0.22</v>
      </c>
      <c r="H1325" s="58">
        <v>0.22</v>
      </c>
      <c r="I1325" s="2">
        <v>2.7</v>
      </c>
      <c r="J1325" s="58">
        <v>2.7</v>
      </c>
      <c r="K1325" s="58"/>
      <c r="L1325" s="58"/>
      <c r="M1325" s="58">
        <v>76422237</v>
      </c>
    </row>
    <row r="1326" spans="2:13" x14ac:dyDescent="0.3">
      <c r="B1326" s="58"/>
      <c r="C1326" s="58"/>
      <c r="D1326" s="58"/>
      <c r="E1326" s="58"/>
      <c r="F1326" s="58"/>
      <c r="G1326" s="58"/>
      <c r="H1326" s="58"/>
      <c r="I1326" s="2" t="s">
        <v>61</v>
      </c>
      <c r="J1326" s="58"/>
      <c r="K1326" s="58"/>
      <c r="L1326" s="58"/>
      <c r="M1326" s="58"/>
    </row>
    <row r="1327" spans="2:13" x14ac:dyDescent="0.3">
      <c r="B1327" s="58" t="s">
        <v>57</v>
      </c>
      <c r="C1327" s="58" t="s">
        <v>301</v>
      </c>
      <c r="D1327" s="58">
        <v>10008232</v>
      </c>
      <c r="E1327" s="58">
        <v>4</v>
      </c>
      <c r="F1327" s="58" t="s">
        <v>59</v>
      </c>
      <c r="G1327" s="58">
        <v>0.22</v>
      </c>
      <c r="H1327" s="58">
        <v>0.88</v>
      </c>
      <c r="I1327" s="2">
        <v>1.35</v>
      </c>
      <c r="J1327" s="58">
        <v>5.6</v>
      </c>
      <c r="K1327" s="58"/>
      <c r="L1327" s="58"/>
      <c r="M1327" s="58">
        <v>66869616</v>
      </c>
    </row>
    <row r="1328" spans="2:13" x14ac:dyDescent="0.3">
      <c r="B1328" s="58"/>
      <c r="C1328" s="58"/>
      <c r="D1328" s="58"/>
      <c r="E1328" s="58"/>
      <c r="F1328" s="58"/>
      <c r="G1328" s="58"/>
      <c r="H1328" s="58"/>
      <c r="I1328" s="2" t="s">
        <v>61</v>
      </c>
      <c r="J1328" s="58"/>
      <c r="K1328" s="58"/>
      <c r="L1328" s="58"/>
      <c r="M1328" s="58"/>
    </row>
    <row r="1329" spans="1:13" x14ac:dyDescent="0.3">
      <c r="B1329" s="58" t="s">
        <v>57</v>
      </c>
      <c r="C1329" s="58" t="s">
        <v>107</v>
      </c>
      <c r="D1329" s="58">
        <v>3312957</v>
      </c>
      <c r="E1329" s="58">
        <v>1</v>
      </c>
      <c r="F1329" s="58" t="s">
        <v>59</v>
      </c>
      <c r="G1329" s="58">
        <v>0.1</v>
      </c>
      <c r="H1329" s="58">
        <v>0.1</v>
      </c>
      <c r="I1329" s="2">
        <v>1.1000000000000001</v>
      </c>
      <c r="J1329" s="58">
        <v>1.1000000000000001</v>
      </c>
      <c r="K1329" s="58"/>
      <c r="L1329" s="58"/>
      <c r="M1329" s="58">
        <v>86004395</v>
      </c>
    </row>
    <row r="1330" spans="1:13" x14ac:dyDescent="0.3">
      <c r="B1330" s="58"/>
      <c r="C1330" s="58"/>
      <c r="D1330" s="58"/>
      <c r="E1330" s="58"/>
      <c r="F1330" s="58"/>
      <c r="G1330" s="58"/>
      <c r="H1330" s="58"/>
      <c r="I1330" s="2" t="s">
        <v>61</v>
      </c>
      <c r="J1330" s="58"/>
      <c r="K1330" s="58"/>
      <c r="L1330" s="58"/>
      <c r="M1330" s="58"/>
    </row>
    <row r="1331" spans="1:13" x14ac:dyDescent="0.3">
      <c r="B1331" s="58" t="s">
        <v>68</v>
      </c>
      <c r="C1331" s="58" t="s">
        <v>145</v>
      </c>
      <c r="D1331" s="58">
        <v>5059512103650</v>
      </c>
      <c r="E1331" s="58">
        <v>1</v>
      </c>
      <c r="F1331" s="58" t="s">
        <v>59</v>
      </c>
      <c r="G1331" s="58">
        <v>0.15</v>
      </c>
      <c r="H1331" s="58">
        <v>0.15</v>
      </c>
      <c r="I1331" s="2">
        <v>1.1000000000000001</v>
      </c>
      <c r="J1331" s="58">
        <v>1.1000000000000001</v>
      </c>
      <c r="K1331" s="58"/>
      <c r="L1331" s="58"/>
      <c r="M1331" s="58">
        <v>88303971</v>
      </c>
    </row>
    <row r="1332" spans="1:13" x14ac:dyDescent="0.3">
      <c r="B1332" s="58"/>
      <c r="C1332" s="58"/>
      <c r="D1332" s="58"/>
      <c r="E1332" s="58"/>
      <c r="F1332" s="58"/>
      <c r="G1332" s="58"/>
      <c r="H1332" s="58"/>
      <c r="I1332" s="2" t="s">
        <v>61</v>
      </c>
      <c r="J1332" s="58"/>
      <c r="K1332" s="58"/>
      <c r="L1332" s="58"/>
      <c r="M1332" s="58"/>
    </row>
    <row r="1333" spans="1:13" x14ac:dyDescent="0.3">
      <c r="B1333" s="58" t="s">
        <v>68</v>
      </c>
      <c r="C1333" s="58" t="s">
        <v>483</v>
      </c>
      <c r="D1333" s="58">
        <v>5000119903655</v>
      </c>
      <c r="E1333" s="58">
        <v>1</v>
      </c>
      <c r="F1333" s="58" t="s">
        <v>59</v>
      </c>
      <c r="G1333" s="58">
        <v>0.23</v>
      </c>
      <c r="H1333" s="58">
        <v>0.23</v>
      </c>
      <c r="I1333" s="2">
        <v>0.8</v>
      </c>
      <c r="J1333" s="58">
        <v>0.8</v>
      </c>
      <c r="K1333" s="58"/>
      <c r="L1333" s="58"/>
      <c r="M1333" s="58">
        <v>51272256</v>
      </c>
    </row>
    <row r="1334" spans="1:13" x14ac:dyDescent="0.3">
      <c r="B1334" s="58"/>
      <c r="C1334" s="58"/>
      <c r="D1334" s="58"/>
      <c r="E1334" s="58"/>
      <c r="F1334" s="58"/>
      <c r="G1334" s="58"/>
      <c r="H1334" s="58"/>
      <c r="I1334" s="2" t="s">
        <v>61</v>
      </c>
      <c r="J1334" s="58"/>
      <c r="K1334" s="58"/>
      <c r="L1334" s="58"/>
      <c r="M1334" s="58"/>
    </row>
    <row r="1335" spans="1:13" x14ac:dyDescent="0.3">
      <c r="B1335" s="58" t="s">
        <v>68</v>
      </c>
      <c r="C1335" s="58" t="s">
        <v>532</v>
      </c>
      <c r="D1335" s="58">
        <v>5060195909101</v>
      </c>
      <c r="E1335" s="58">
        <v>5</v>
      </c>
      <c r="F1335" s="58" t="s">
        <v>59</v>
      </c>
      <c r="G1335" s="58">
        <v>0.15</v>
      </c>
      <c r="H1335" s="58">
        <v>0.76</v>
      </c>
      <c r="I1335" s="2">
        <v>2.15</v>
      </c>
      <c r="J1335" s="58">
        <v>10.75</v>
      </c>
      <c r="K1335" s="58"/>
      <c r="L1335" s="58"/>
      <c r="M1335" s="58">
        <v>85727157</v>
      </c>
    </row>
    <row r="1336" spans="1:13" x14ac:dyDescent="0.3">
      <c r="B1336" s="58"/>
      <c r="C1336" s="58"/>
      <c r="D1336" s="58"/>
      <c r="E1336" s="58"/>
      <c r="F1336" s="58"/>
      <c r="G1336" s="58"/>
      <c r="H1336" s="58"/>
      <c r="I1336" s="2" t="s">
        <v>61</v>
      </c>
      <c r="J1336" s="58"/>
      <c r="K1336" s="58"/>
      <c r="L1336" s="58"/>
      <c r="M1336" s="58"/>
    </row>
    <row r="1337" spans="1:13" x14ac:dyDescent="0.3">
      <c r="B1337" s="58" t="s">
        <v>68</v>
      </c>
      <c r="C1337" s="58" t="s">
        <v>559</v>
      </c>
      <c r="D1337" s="58">
        <v>5051008098204</v>
      </c>
      <c r="E1337" s="58">
        <v>2</v>
      </c>
      <c r="F1337" s="58" t="s">
        <v>59</v>
      </c>
      <c r="G1337" s="58">
        <v>0.18</v>
      </c>
      <c r="H1337" s="58">
        <v>0.36</v>
      </c>
      <c r="I1337" s="2">
        <v>0.95</v>
      </c>
      <c r="J1337" s="58">
        <v>1.9</v>
      </c>
      <c r="K1337" s="58"/>
      <c r="L1337" s="58"/>
      <c r="M1337" s="58">
        <v>51208340</v>
      </c>
    </row>
    <row r="1338" spans="1:13" x14ac:dyDescent="0.3">
      <c r="B1338" s="58"/>
      <c r="C1338" s="58"/>
      <c r="D1338" s="58"/>
      <c r="E1338" s="58"/>
      <c r="F1338" s="58"/>
      <c r="G1338" s="58"/>
      <c r="H1338" s="58"/>
      <c r="I1338" s="2" t="s">
        <v>61</v>
      </c>
      <c r="J1338" s="58"/>
      <c r="K1338" s="58"/>
      <c r="L1338" s="58"/>
      <c r="M1338" s="58"/>
    </row>
    <row r="1339" spans="1:13" x14ac:dyDescent="0.3">
      <c r="B1339" s="58" t="s">
        <v>68</v>
      </c>
      <c r="C1339" s="58" t="s">
        <v>560</v>
      </c>
      <c r="D1339" s="58">
        <v>5050179876512</v>
      </c>
      <c r="E1339" s="58">
        <v>1</v>
      </c>
      <c r="F1339" s="58" t="s">
        <v>59</v>
      </c>
      <c r="G1339" s="58">
        <v>0.41</v>
      </c>
      <c r="H1339" s="58">
        <v>0.41</v>
      </c>
      <c r="I1339" s="2">
        <v>1</v>
      </c>
      <c r="J1339" s="58">
        <v>1</v>
      </c>
      <c r="K1339" s="58"/>
      <c r="L1339" s="58"/>
      <c r="M1339" s="58">
        <v>55763124</v>
      </c>
    </row>
    <row r="1340" spans="1:13" x14ac:dyDescent="0.3">
      <c r="B1340" s="58"/>
      <c r="C1340" s="58"/>
      <c r="D1340" s="58"/>
      <c r="E1340" s="58"/>
      <c r="F1340" s="58"/>
      <c r="G1340" s="58"/>
      <c r="H1340" s="58"/>
      <c r="I1340" s="2" t="s">
        <v>61</v>
      </c>
      <c r="J1340" s="58"/>
      <c r="K1340" s="58"/>
      <c r="L1340" s="58"/>
      <c r="M1340" s="58"/>
    </row>
    <row r="1341" spans="1:13" x14ac:dyDescent="0.3">
      <c r="B1341" s="58" t="s">
        <v>124</v>
      </c>
      <c r="C1341" s="58" t="s">
        <v>561</v>
      </c>
      <c r="D1341" s="58">
        <v>5052320423460</v>
      </c>
      <c r="E1341" s="58">
        <v>10</v>
      </c>
      <c r="F1341" s="58" t="s">
        <v>59</v>
      </c>
      <c r="G1341" s="58">
        <v>0.4</v>
      </c>
      <c r="H1341" s="58">
        <v>4.01</v>
      </c>
      <c r="I1341" s="2">
        <v>2.9</v>
      </c>
      <c r="J1341" s="58">
        <v>29</v>
      </c>
      <c r="K1341" s="58"/>
      <c r="L1341" s="58"/>
      <c r="M1341" s="58">
        <v>67528986</v>
      </c>
    </row>
    <row r="1342" spans="1:13" x14ac:dyDescent="0.3">
      <c r="B1342" s="58"/>
      <c r="C1342" s="58"/>
      <c r="D1342" s="58"/>
      <c r="E1342" s="58"/>
      <c r="F1342" s="58"/>
      <c r="G1342" s="58"/>
      <c r="H1342" s="58"/>
      <c r="I1342" s="2" t="s">
        <v>61</v>
      </c>
      <c r="J1342" s="58"/>
      <c r="K1342" s="58"/>
      <c r="L1342" s="58"/>
      <c r="M1342" s="58"/>
    </row>
    <row r="1343" spans="1:13" x14ac:dyDescent="0.3">
      <c r="A1343" s="3">
        <v>45441</v>
      </c>
      <c r="B1343" s="58" t="s">
        <v>83</v>
      </c>
      <c r="C1343" s="58" t="s">
        <v>562</v>
      </c>
      <c r="D1343" s="58">
        <v>10078228</v>
      </c>
      <c r="E1343" s="58">
        <v>1</v>
      </c>
      <c r="F1343" s="58" t="s">
        <v>59</v>
      </c>
      <c r="G1343" s="58">
        <v>0.33</v>
      </c>
      <c r="H1343" s="58">
        <v>0.33</v>
      </c>
      <c r="I1343" s="2">
        <v>1.8</v>
      </c>
      <c r="J1343" s="58">
        <v>1.8</v>
      </c>
      <c r="K1343" s="58"/>
      <c r="L1343" s="58"/>
      <c r="M1343" s="58">
        <v>61705888</v>
      </c>
    </row>
    <row r="1344" spans="1:13" x14ac:dyDescent="0.3">
      <c r="B1344" s="58"/>
      <c r="C1344" s="58"/>
      <c r="D1344" s="58"/>
      <c r="E1344" s="58"/>
      <c r="F1344" s="58"/>
      <c r="G1344" s="58"/>
      <c r="H1344" s="58"/>
      <c r="I1344" s="2" t="s">
        <v>61</v>
      </c>
      <c r="J1344" s="58"/>
      <c r="K1344" s="58"/>
      <c r="L1344" s="58"/>
      <c r="M1344" s="58"/>
    </row>
    <row r="1345" spans="2:13" x14ac:dyDescent="0.3">
      <c r="B1345" s="58" t="s">
        <v>83</v>
      </c>
      <c r="C1345" s="58" t="s">
        <v>517</v>
      </c>
      <c r="D1345" s="58">
        <v>3056233</v>
      </c>
      <c r="E1345" s="58">
        <v>2</v>
      </c>
      <c r="F1345" s="58" t="s">
        <v>59</v>
      </c>
      <c r="G1345" s="58">
        <v>0.19</v>
      </c>
      <c r="H1345" s="58">
        <v>0.37</v>
      </c>
      <c r="I1345" s="2">
        <v>2.1</v>
      </c>
      <c r="J1345" s="58">
        <v>4.2</v>
      </c>
      <c r="K1345" s="58"/>
      <c r="L1345" s="58"/>
      <c r="M1345" s="58">
        <v>63875481</v>
      </c>
    </row>
    <row r="1346" spans="2:13" x14ac:dyDescent="0.3">
      <c r="B1346" s="58"/>
      <c r="C1346" s="58"/>
      <c r="D1346" s="58"/>
      <c r="E1346" s="58"/>
      <c r="F1346" s="58"/>
      <c r="G1346" s="58"/>
      <c r="H1346" s="58"/>
      <c r="I1346" s="2" t="s">
        <v>61</v>
      </c>
      <c r="J1346" s="58"/>
      <c r="K1346" s="58"/>
      <c r="L1346" s="58"/>
      <c r="M1346" s="58"/>
    </row>
    <row r="1347" spans="2:13" x14ac:dyDescent="0.3">
      <c r="B1347" s="58" t="s">
        <v>83</v>
      </c>
      <c r="C1347" s="58" t="s">
        <v>374</v>
      </c>
      <c r="D1347" s="58">
        <v>5054402818065</v>
      </c>
      <c r="E1347" s="58">
        <v>2</v>
      </c>
      <c r="F1347" s="58" t="s">
        <v>59</v>
      </c>
      <c r="G1347" s="58">
        <v>0.23</v>
      </c>
      <c r="H1347" s="58">
        <v>0.45</v>
      </c>
      <c r="I1347" s="2">
        <v>3</v>
      </c>
      <c r="J1347" s="58">
        <v>6</v>
      </c>
      <c r="K1347" s="58"/>
      <c r="L1347" s="58"/>
      <c r="M1347" s="58">
        <v>65395498</v>
      </c>
    </row>
    <row r="1348" spans="2:13" x14ac:dyDescent="0.3">
      <c r="B1348" s="58"/>
      <c r="C1348" s="58"/>
      <c r="D1348" s="58"/>
      <c r="E1348" s="58"/>
      <c r="F1348" s="58"/>
      <c r="G1348" s="58"/>
      <c r="H1348" s="58"/>
      <c r="I1348" s="2" t="s">
        <v>61</v>
      </c>
      <c r="J1348" s="58"/>
      <c r="K1348" s="58"/>
      <c r="L1348" s="58"/>
      <c r="M1348" s="58"/>
    </row>
    <row r="1349" spans="2:13" x14ac:dyDescent="0.3">
      <c r="B1349" s="58" t="s">
        <v>83</v>
      </c>
      <c r="C1349" s="58" t="s">
        <v>479</v>
      </c>
      <c r="D1349" s="58">
        <v>5057545809150</v>
      </c>
      <c r="E1349" s="58">
        <v>2</v>
      </c>
      <c r="F1349" s="58" t="s">
        <v>59</v>
      </c>
      <c r="G1349" s="58">
        <v>0.24</v>
      </c>
      <c r="H1349" s="58">
        <v>0.49</v>
      </c>
      <c r="I1349" s="2">
        <v>5.2</v>
      </c>
      <c r="J1349" s="58">
        <v>10.4</v>
      </c>
      <c r="K1349" s="58"/>
      <c r="L1349" s="58"/>
      <c r="M1349" s="58">
        <v>84744161</v>
      </c>
    </row>
    <row r="1350" spans="2:13" x14ac:dyDescent="0.3">
      <c r="B1350" s="58"/>
      <c r="C1350" s="58"/>
      <c r="D1350" s="58"/>
      <c r="E1350" s="58"/>
      <c r="F1350" s="58"/>
      <c r="G1350" s="58"/>
      <c r="H1350" s="58"/>
      <c r="I1350" s="2" t="s">
        <v>61</v>
      </c>
      <c r="J1350" s="58"/>
      <c r="K1350" s="58"/>
      <c r="L1350" s="58"/>
      <c r="M1350" s="58"/>
    </row>
    <row r="1351" spans="2:13" x14ac:dyDescent="0.3">
      <c r="B1351" s="58" t="s">
        <v>83</v>
      </c>
      <c r="C1351" s="58" t="s">
        <v>499</v>
      </c>
      <c r="D1351" s="58">
        <v>5050179761979</v>
      </c>
      <c r="E1351" s="58">
        <v>8</v>
      </c>
      <c r="F1351" s="58" t="s">
        <v>59</v>
      </c>
      <c r="G1351" s="58">
        <v>1.2</v>
      </c>
      <c r="H1351" s="58">
        <v>9.58</v>
      </c>
      <c r="I1351" s="2">
        <v>1.55</v>
      </c>
      <c r="J1351" s="58">
        <v>14.4</v>
      </c>
      <c r="K1351" s="58"/>
      <c r="L1351" s="58"/>
      <c r="M1351" s="58">
        <v>55595524</v>
      </c>
    </row>
    <row r="1352" spans="2:13" x14ac:dyDescent="0.3">
      <c r="B1352" s="58"/>
      <c r="C1352" s="58"/>
      <c r="D1352" s="58"/>
      <c r="E1352" s="58"/>
      <c r="F1352" s="58"/>
      <c r="G1352" s="58"/>
      <c r="H1352" s="58"/>
      <c r="I1352" s="2" t="s">
        <v>61</v>
      </c>
      <c r="J1352" s="58"/>
      <c r="K1352" s="58"/>
      <c r="L1352" s="58"/>
      <c r="M1352" s="58"/>
    </row>
    <row r="1353" spans="2:13" x14ac:dyDescent="0.3">
      <c r="B1353" s="58" t="s">
        <v>83</v>
      </c>
      <c r="C1353" s="58" t="s">
        <v>563</v>
      </c>
      <c r="D1353" s="58">
        <v>5056053305703</v>
      </c>
      <c r="E1353" s="58">
        <v>1</v>
      </c>
      <c r="F1353" s="58" t="s">
        <v>59</v>
      </c>
      <c r="G1353" s="58">
        <v>0.59</v>
      </c>
      <c r="H1353" s="58">
        <v>0.59</v>
      </c>
      <c r="I1353" s="2">
        <v>2.15</v>
      </c>
      <c r="J1353" s="58">
        <v>2.15</v>
      </c>
      <c r="K1353" s="58"/>
      <c r="L1353" s="58"/>
      <c r="M1353" s="58">
        <v>88630502</v>
      </c>
    </row>
    <row r="1354" spans="2:13" x14ac:dyDescent="0.3">
      <c r="B1354" s="58"/>
      <c r="C1354" s="58"/>
      <c r="D1354" s="58"/>
      <c r="E1354" s="58"/>
      <c r="F1354" s="58"/>
      <c r="G1354" s="58"/>
      <c r="H1354" s="58"/>
      <c r="I1354" s="2" t="s">
        <v>61</v>
      </c>
      <c r="J1354" s="58"/>
      <c r="K1354" s="58"/>
      <c r="L1354" s="58"/>
      <c r="M1354" s="58"/>
    </row>
    <row r="1355" spans="2:13" x14ac:dyDescent="0.3">
      <c r="B1355" s="58" t="s">
        <v>83</v>
      </c>
      <c r="C1355" s="58" t="s">
        <v>545</v>
      </c>
      <c r="D1355" s="58">
        <v>3258743</v>
      </c>
      <c r="E1355" s="58">
        <v>7</v>
      </c>
      <c r="F1355" s="58" t="s">
        <v>59</v>
      </c>
      <c r="G1355" s="58">
        <v>0.34</v>
      </c>
      <c r="H1355" s="58">
        <v>2.37</v>
      </c>
      <c r="I1355" s="2">
        <v>2.85</v>
      </c>
      <c r="J1355" s="58">
        <v>19.95</v>
      </c>
      <c r="K1355" s="58"/>
      <c r="L1355" s="58"/>
      <c r="M1355" s="58">
        <v>78700003</v>
      </c>
    </row>
    <row r="1356" spans="2:13" x14ac:dyDescent="0.3">
      <c r="B1356" s="58"/>
      <c r="C1356" s="58"/>
      <c r="D1356" s="58"/>
      <c r="E1356" s="58"/>
      <c r="F1356" s="58"/>
      <c r="G1356" s="58"/>
      <c r="H1356" s="58"/>
      <c r="I1356" s="2" t="s">
        <v>61</v>
      </c>
      <c r="J1356" s="58"/>
      <c r="K1356" s="58"/>
      <c r="L1356" s="58"/>
      <c r="M1356" s="58"/>
    </row>
    <row r="1357" spans="2:13" x14ac:dyDescent="0.3">
      <c r="B1357" s="58" t="s">
        <v>83</v>
      </c>
      <c r="C1357" s="58" t="s">
        <v>564</v>
      </c>
      <c r="D1357" s="58">
        <v>5060360506128</v>
      </c>
      <c r="E1357" s="58">
        <v>2</v>
      </c>
      <c r="F1357" s="58" t="s">
        <v>59</v>
      </c>
      <c r="G1357" s="58">
        <v>0.5</v>
      </c>
      <c r="H1357" s="58">
        <v>1</v>
      </c>
      <c r="I1357" s="2">
        <v>2.75</v>
      </c>
      <c r="J1357" s="58">
        <v>5.5</v>
      </c>
      <c r="K1357" s="58"/>
      <c r="L1357" s="58"/>
      <c r="M1357" s="58">
        <v>88905414</v>
      </c>
    </row>
    <row r="1358" spans="2:13" x14ac:dyDescent="0.3">
      <c r="B1358" s="58"/>
      <c r="C1358" s="58"/>
      <c r="D1358" s="58"/>
      <c r="E1358" s="58"/>
      <c r="F1358" s="58"/>
      <c r="G1358" s="58"/>
      <c r="H1358" s="58"/>
      <c r="I1358" s="2" t="s">
        <v>61</v>
      </c>
      <c r="J1358" s="58"/>
      <c r="K1358" s="58"/>
      <c r="L1358" s="58"/>
      <c r="M1358" s="58"/>
    </row>
    <row r="1359" spans="2:13" x14ac:dyDescent="0.3">
      <c r="B1359" s="58" t="s">
        <v>83</v>
      </c>
      <c r="C1359" s="58" t="s">
        <v>565</v>
      </c>
      <c r="D1359" s="58">
        <v>5411188110859</v>
      </c>
      <c r="E1359" s="58">
        <v>4</v>
      </c>
      <c r="F1359" s="58" t="s">
        <v>59</v>
      </c>
      <c r="G1359" s="58">
        <v>1.05</v>
      </c>
      <c r="H1359" s="58">
        <v>4.2</v>
      </c>
      <c r="I1359" s="2">
        <v>2.2999999999999998</v>
      </c>
      <c r="J1359" s="58">
        <v>9.1999999999999993</v>
      </c>
      <c r="K1359" s="58"/>
      <c r="L1359" s="58"/>
      <c r="M1359" s="58">
        <v>71034802</v>
      </c>
    </row>
    <row r="1360" spans="2:13" x14ac:dyDescent="0.3">
      <c r="B1360" s="58"/>
      <c r="C1360" s="58"/>
      <c r="D1360" s="58"/>
      <c r="E1360" s="58"/>
      <c r="F1360" s="58"/>
      <c r="G1360" s="58"/>
      <c r="H1360" s="58"/>
      <c r="I1360" s="2" t="s">
        <v>61</v>
      </c>
      <c r="J1360" s="58"/>
      <c r="K1360" s="58"/>
      <c r="L1360" s="58"/>
      <c r="M1360" s="58"/>
    </row>
    <row r="1361" spans="2:13" x14ac:dyDescent="0.3">
      <c r="B1361" s="58" t="s">
        <v>83</v>
      </c>
      <c r="C1361" s="58" t="s">
        <v>535</v>
      </c>
      <c r="D1361" s="58">
        <v>5059697253966</v>
      </c>
      <c r="E1361" s="58">
        <v>8</v>
      </c>
      <c r="F1361" s="58" t="s">
        <v>59</v>
      </c>
      <c r="G1361" s="58">
        <v>0.13</v>
      </c>
      <c r="H1361" s="58">
        <v>1.06</v>
      </c>
      <c r="I1361" s="2">
        <v>2.2000000000000002</v>
      </c>
      <c r="J1361" s="58">
        <v>17.600000000000001</v>
      </c>
      <c r="K1361" s="58"/>
      <c r="L1361" s="58"/>
      <c r="M1361" s="58">
        <v>92920361</v>
      </c>
    </row>
    <row r="1362" spans="2:13" x14ac:dyDescent="0.3">
      <c r="B1362" s="58"/>
      <c r="C1362" s="58"/>
      <c r="D1362" s="58"/>
      <c r="E1362" s="58"/>
      <c r="F1362" s="58"/>
      <c r="G1362" s="58"/>
      <c r="H1362" s="58"/>
      <c r="I1362" s="2" t="s">
        <v>61</v>
      </c>
      <c r="J1362" s="58"/>
      <c r="K1362" s="58"/>
      <c r="L1362" s="58"/>
      <c r="M1362" s="58"/>
    </row>
    <row r="1363" spans="2:13" x14ac:dyDescent="0.3">
      <c r="B1363" s="58" t="s">
        <v>83</v>
      </c>
      <c r="C1363" s="58" t="s">
        <v>323</v>
      </c>
      <c r="D1363" s="58">
        <v>5059697696657</v>
      </c>
      <c r="E1363" s="58">
        <v>2</v>
      </c>
      <c r="F1363" s="58" t="s">
        <v>59</v>
      </c>
      <c r="G1363" s="58">
        <v>0.3</v>
      </c>
      <c r="H1363" s="58">
        <v>0.61</v>
      </c>
      <c r="I1363" s="2">
        <v>3.9</v>
      </c>
      <c r="J1363" s="58">
        <v>7.8</v>
      </c>
      <c r="K1363" s="58"/>
      <c r="L1363" s="58"/>
      <c r="M1363" s="58">
        <v>92256755</v>
      </c>
    </row>
    <row r="1364" spans="2:13" x14ac:dyDescent="0.3">
      <c r="B1364" s="58"/>
      <c r="C1364" s="58"/>
      <c r="D1364" s="58"/>
      <c r="E1364" s="58"/>
      <c r="F1364" s="58"/>
      <c r="G1364" s="58"/>
      <c r="H1364" s="58"/>
      <c r="I1364" s="2" t="s">
        <v>61</v>
      </c>
      <c r="J1364" s="58"/>
      <c r="K1364" s="58"/>
      <c r="L1364" s="58"/>
      <c r="M1364" s="58"/>
    </row>
    <row r="1365" spans="2:13" x14ac:dyDescent="0.3">
      <c r="B1365" s="58" t="s">
        <v>83</v>
      </c>
      <c r="C1365" s="58" t="s">
        <v>456</v>
      </c>
      <c r="D1365" s="58">
        <v>5057008920361</v>
      </c>
      <c r="E1365" s="58">
        <v>5</v>
      </c>
      <c r="F1365" s="58" t="s">
        <v>59</v>
      </c>
      <c r="G1365" s="58">
        <v>0.21</v>
      </c>
      <c r="H1365" s="58">
        <v>1.05</v>
      </c>
      <c r="I1365" s="2">
        <v>3.5</v>
      </c>
      <c r="J1365" s="58">
        <v>18.75</v>
      </c>
      <c r="K1365" s="58"/>
      <c r="L1365" s="58"/>
      <c r="M1365" s="58">
        <v>56454120</v>
      </c>
    </row>
    <row r="1366" spans="2:13" x14ac:dyDescent="0.3">
      <c r="B1366" s="58"/>
      <c r="C1366" s="58"/>
      <c r="D1366" s="58"/>
      <c r="E1366" s="58"/>
      <c r="F1366" s="58"/>
      <c r="G1366" s="58"/>
      <c r="H1366" s="58"/>
      <c r="I1366" s="2" t="s">
        <v>61</v>
      </c>
      <c r="J1366" s="58"/>
      <c r="K1366" s="58"/>
      <c r="L1366" s="58"/>
      <c r="M1366" s="58"/>
    </row>
    <row r="1367" spans="2:13" x14ac:dyDescent="0.3">
      <c r="B1367" s="58" t="s">
        <v>83</v>
      </c>
      <c r="C1367" s="58" t="s">
        <v>566</v>
      </c>
      <c r="D1367" s="58">
        <v>10091173</v>
      </c>
      <c r="E1367" s="58">
        <v>2</v>
      </c>
      <c r="F1367" s="58" t="s">
        <v>59</v>
      </c>
      <c r="G1367" s="58">
        <v>0.33</v>
      </c>
      <c r="H1367" s="58">
        <v>0.66</v>
      </c>
      <c r="I1367" s="2">
        <v>2.85</v>
      </c>
      <c r="J1367" s="58">
        <v>5.7</v>
      </c>
      <c r="K1367" s="58"/>
      <c r="L1367" s="58"/>
      <c r="M1367" s="58">
        <v>63874787</v>
      </c>
    </row>
    <row r="1368" spans="2:13" x14ac:dyDescent="0.3">
      <c r="B1368" s="58"/>
      <c r="C1368" s="58"/>
      <c r="D1368" s="58"/>
      <c r="E1368" s="58"/>
      <c r="F1368" s="58"/>
      <c r="G1368" s="58"/>
      <c r="H1368" s="58"/>
      <c r="I1368" s="2" t="s">
        <v>61</v>
      </c>
      <c r="J1368" s="58"/>
      <c r="K1368" s="58"/>
      <c r="L1368" s="58"/>
      <c r="M1368" s="58"/>
    </row>
    <row r="1369" spans="2:13" x14ac:dyDescent="0.3">
      <c r="B1369" s="58" t="s">
        <v>83</v>
      </c>
      <c r="C1369" s="58" t="s">
        <v>93</v>
      </c>
      <c r="D1369" s="58">
        <v>5059697704420</v>
      </c>
      <c r="E1369" s="58">
        <v>3</v>
      </c>
      <c r="F1369" s="58" t="s">
        <v>59</v>
      </c>
      <c r="G1369" s="58">
        <v>0.32</v>
      </c>
      <c r="H1369" s="58">
        <v>0.95</v>
      </c>
      <c r="I1369" s="2">
        <v>3</v>
      </c>
      <c r="J1369" s="58">
        <v>10.050000000000001</v>
      </c>
      <c r="K1369" s="58"/>
      <c r="L1369" s="58"/>
      <c r="M1369" s="58">
        <v>92435716</v>
      </c>
    </row>
    <row r="1370" spans="2:13" x14ac:dyDescent="0.3">
      <c r="B1370" s="58"/>
      <c r="C1370" s="58"/>
      <c r="D1370" s="58"/>
      <c r="E1370" s="58"/>
      <c r="F1370" s="58"/>
      <c r="G1370" s="58"/>
      <c r="H1370" s="58"/>
      <c r="I1370" s="2" t="s">
        <v>61</v>
      </c>
      <c r="J1370" s="58"/>
      <c r="K1370" s="58"/>
      <c r="L1370" s="58"/>
      <c r="M1370" s="58"/>
    </row>
    <row r="1371" spans="2:13" x14ac:dyDescent="0.3">
      <c r="B1371" s="58" t="s">
        <v>83</v>
      </c>
      <c r="C1371" s="58" t="s">
        <v>567</v>
      </c>
      <c r="D1371" s="58">
        <v>5054775467549</v>
      </c>
      <c r="E1371" s="58">
        <v>1</v>
      </c>
      <c r="F1371" s="58" t="s">
        <v>59</v>
      </c>
      <c r="G1371" s="58">
        <v>0.53</v>
      </c>
      <c r="H1371" s="58">
        <v>0.53</v>
      </c>
      <c r="I1371" s="2">
        <v>2.4</v>
      </c>
      <c r="J1371" s="58">
        <v>2.4</v>
      </c>
      <c r="K1371" s="58"/>
      <c r="L1371" s="58"/>
      <c r="M1371" s="58">
        <v>80729172</v>
      </c>
    </row>
    <row r="1372" spans="2:13" x14ac:dyDescent="0.3">
      <c r="B1372" s="58"/>
      <c r="C1372" s="58"/>
      <c r="D1372" s="58"/>
      <c r="E1372" s="58"/>
      <c r="F1372" s="58"/>
      <c r="G1372" s="58"/>
      <c r="H1372" s="58"/>
      <c r="I1372" s="2" t="s">
        <v>61</v>
      </c>
      <c r="J1372" s="58"/>
      <c r="K1372" s="58"/>
      <c r="L1372" s="58"/>
      <c r="M1372" s="58"/>
    </row>
    <row r="1373" spans="2:13" x14ac:dyDescent="0.3">
      <c r="B1373" s="58" t="s">
        <v>83</v>
      </c>
      <c r="C1373" s="58" t="s">
        <v>468</v>
      </c>
      <c r="D1373" s="58">
        <v>5057545864548</v>
      </c>
      <c r="E1373" s="58">
        <v>3</v>
      </c>
      <c r="F1373" s="58" t="s">
        <v>59</v>
      </c>
      <c r="G1373" s="58">
        <v>0.26</v>
      </c>
      <c r="H1373" s="58">
        <v>0.79</v>
      </c>
      <c r="I1373" s="2">
        <v>1.65</v>
      </c>
      <c r="J1373" s="58">
        <v>4.95</v>
      </c>
      <c r="K1373" s="58"/>
      <c r="L1373" s="58"/>
      <c r="M1373" s="58">
        <v>84802292</v>
      </c>
    </row>
    <row r="1374" spans="2:13" x14ac:dyDescent="0.3">
      <c r="B1374" s="58"/>
      <c r="C1374" s="58"/>
      <c r="D1374" s="58"/>
      <c r="E1374" s="58"/>
      <c r="F1374" s="58"/>
      <c r="G1374" s="58"/>
      <c r="H1374" s="58"/>
      <c r="I1374" s="2" t="s">
        <v>61</v>
      </c>
      <c r="J1374" s="58"/>
      <c r="K1374" s="58"/>
      <c r="L1374" s="58"/>
      <c r="M1374" s="58"/>
    </row>
    <row r="1375" spans="2:13" x14ac:dyDescent="0.3">
      <c r="B1375" s="58" t="s">
        <v>83</v>
      </c>
      <c r="C1375" s="58" t="s">
        <v>205</v>
      </c>
      <c r="D1375" s="58">
        <v>5057753917999</v>
      </c>
      <c r="E1375" s="58">
        <v>1</v>
      </c>
      <c r="F1375" s="58" t="s">
        <v>59</v>
      </c>
      <c r="G1375" s="58">
        <v>0.64</v>
      </c>
      <c r="H1375" s="58">
        <v>0.64</v>
      </c>
      <c r="I1375" s="2">
        <v>5.4</v>
      </c>
      <c r="J1375" s="58">
        <v>5.4</v>
      </c>
      <c r="K1375" s="58"/>
      <c r="L1375" s="58"/>
      <c r="M1375" s="58">
        <v>87892164</v>
      </c>
    </row>
    <row r="1376" spans="2:13" x14ac:dyDescent="0.3">
      <c r="B1376" s="58"/>
      <c r="C1376" s="58"/>
      <c r="D1376" s="58"/>
      <c r="E1376" s="58"/>
      <c r="F1376" s="58"/>
      <c r="G1376" s="58"/>
      <c r="H1376" s="58"/>
      <c r="I1376" s="2" t="s">
        <v>61</v>
      </c>
      <c r="J1376" s="58"/>
      <c r="K1376" s="58"/>
      <c r="L1376" s="58"/>
      <c r="M1376" s="58"/>
    </row>
    <row r="1377" spans="2:13" x14ac:dyDescent="0.3">
      <c r="B1377" s="58" t="s">
        <v>83</v>
      </c>
      <c r="C1377" s="58" t="s">
        <v>260</v>
      </c>
      <c r="D1377" s="58">
        <v>10089149</v>
      </c>
      <c r="E1377" s="58">
        <v>2</v>
      </c>
      <c r="F1377" s="58" t="s">
        <v>59</v>
      </c>
      <c r="G1377" s="58">
        <v>0.34</v>
      </c>
      <c r="H1377" s="58">
        <v>0.68</v>
      </c>
      <c r="I1377" s="2">
        <v>2.85</v>
      </c>
      <c r="J1377" s="58">
        <v>5.7</v>
      </c>
      <c r="K1377" s="58"/>
      <c r="L1377" s="58"/>
      <c r="M1377" s="58">
        <v>56533326</v>
      </c>
    </row>
    <row r="1378" spans="2:13" x14ac:dyDescent="0.3">
      <c r="B1378" s="58"/>
      <c r="C1378" s="58"/>
      <c r="D1378" s="58"/>
      <c r="E1378" s="58"/>
      <c r="F1378" s="58"/>
      <c r="G1378" s="58"/>
      <c r="H1378" s="58"/>
      <c r="I1378" s="2" t="s">
        <v>61</v>
      </c>
      <c r="J1378" s="58"/>
      <c r="K1378" s="58"/>
      <c r="L1378" s="58"/>
      <c r="M1378" s="58"/>
    </row>
    <row r="1379" spans="2:13" x14ac:dyDescent="0.3">
      <c r="B1379" s="58" t="s">
        <v>68</v>
      </c>
      <c r="C1379" s="58" t="s">
        <v>483</v>
      </c>
      <c r="D1379" s="58">
        <v>5000119903655</v>
      </c>
      <c r="E1379" s="58">
        <v>2</v>
      </c>
      <c r="F1379" s="58" t="s">
        <v>59</v>
      </c>
      <c r="G1379" s="58">
        <v>0.23</v>
      </c>
      <c r="H1379" s="58">
        <v>0.45</v>
      </c>
      <c r="I1379" s="2">
        <v>0.8</v>
      </c>
      <c r="J1379" s="58">
        <v>1.6</v>
      </c>
      <c r="K1379" s="58"/>
      <c r="L1379" s="58"/>
      <c r="M1379" s="58">
        <v>51272256</v>
      </c>
    </row>
    <row r="1380" spans="2:13" x14ac:dyDescent="0.3">
      <c r="B1380" s="58"/>
      <c r="C1380" s="58"/>
      <c r="D1380" s="58"/>
      <c r="E1380" s="58"/>
      <c r="F1380" s="58"/>
      <c r="G1380" s="58"/>
      <c r="H1380" s="58"/>
      <c r="I1380" s="2" t="s">
        <v>61</v>
      </c>
      <c r="J1380" s="58"/>
      <c r="K1380" s="58"/>
      <c r="L1380" s="58"/>
      <c r="M1380" s="58"/>
    </row>
    <row r="1381" spans="2:13" x14ac:dyDescent="0.3">
      <c r="B1381" s="58" t="s">
        <v>68</v>
      </c>
      <c r="C1381" s="58" t="s">
        <v>568</v>
      </c>
      <c r="D1381" s="58">
        <v>5057373843746</v>
      </c>
      <c r="E1381" s="58">
        <v>3</v>
      </c>
      <c r="F1381" s="58" t="s">
        <v>59</v>
      </c>
      <c r="G1381" s="58">
        <v>0.2</v>
      </c>
      <c r="H1381" s="58">
        <v>0.6</v>
      </c>
      <c r="I1381" s="2">
        <v>1.85</v>
      </c>
      <c r="J1381" s="58">
        <v>5.55</v>
      </c>
      <c r="K1381" s="58"/>
      <c r="L1381" s="58"/>
      <c r="M1381" s="58">
        <v>54183967</v>
      </c>
    </row>
    <row r="1382" spans="2:13" x14ac:dyDescent="0.3">
      <c r="B1382" s="58"/>
      <c r="C1382" s="58"/>
      <c r="D1382" s="58"/>
      <c r="E1382" s="58"/>
      <c r="F1382" s="58"/>
      <c r="G1382" s="58"/>
      <c r="H1382" s="58"/>
      <c r="I1382" s="2" t="s">
        <v>61</v>
      </c>
      <c r="J1382" s="58"/>
      <c r="K1382" s="58"/>
      <c r="L1382" s="58"/>
      <c r="M1382" s="58"/>
    </row>
    <row r="1383" spans="2:13" x14ac:dyDescent="0.3">
      <c r="B1383" s="58" t="s">
        <v>68</v>
      </c>
      <c r="C1383" s="58" t="s">
        <v>76</v>
      </c>
      <c r="D1383" s="58">
        <v>3063330</v>
      </c>
      <c r="E1383" s="58">
        <v>2</v>
      </c>
      <c r="F1383" s="58" t="s">
        <v>59</v>
      </c>
      <c r="G1383" s="58">
        <v>0.08</v>
      </c>
      <c r="H1383" s="58">
        <v>0.16</v>
      </c>
      <c r="I1383" s="2">
        <v>1.1000000000000001</v>
      </c>
      <c r="J1383" s="58">
        <v>2.2000000000000002</v>
      </c>
      <c r="K1383" s="58"/>
      <c r="L1383" s="58"/>
      <c r="M1383" s="58">
        <v>67880462</v>
      </c>
    </row>
    <row r="1384" spans="2:13" x14ac:dyDescent="0.3">
      <c r="B1384" s="58"/>
      <c r="C1384" s="58"/>
      <c r="D1384" s="58"/>
      <c r="E1384" s="58"/>
      <c r="F1384" s="58"/>
      <c r="G1384" s="58"/>
      <c r="H1384" s="58"/>
      <c r="I1384" s="2" t="s">
        <v>61</v>
      </c>
      <c r="J1384" s="58"/>
      <c r="K1384" s="58"/>
      <c r="L1384" s="58"/>
      <c r="M1384" s="58"/>
    </row>
    <row r="1385" spans="2:13" x14ac:dyDescent="0.3">
      <c r="B1385" s="58" t="s">
        <v>68</v>
      </c>
      <c r="C1385" s="58" t="s">
        <v>79</v>
      </c>
      <c r="D1385" s="58">
        <v>3269299</v>
      </c>
      <c r="E1385" s="58">
        <v>1</v>
      </c>
      <c r="F1385" s="58" t="s">
        <v>59</v>
      </c>
      <c r="G1385" s="58">
        <v>0.09</v>
      </c>
      <c r="H1385" s="58">
        <v>0.09</v>
      </c>
      <c r="I1385" s="2">
        <v>1.1000000000000001</v>
      </c>
      <c r="J1385" s="58">
        <v>1.1000000000000001</v>
      </c>
      <c r="K1385" s="58"/>
      <c r="L1385" s="58"/>
      <c r="M1385" s="58">
        <v>81301517</v>
      </c>
    </row>
    <row r="1386" spans="2:13" x14ac:dyDescent="0.3">
      <c r="B1386" s="58"/>
      <c r="C1386" s="58"/>
      <c r="D1386" s="58"/>
      <c r="E1386" s="58"/>
      <c r="F1386" s="58"/>
      <c r="G1386" s="58"/>
      <c r="H1386" s="58"/>
      <c r="I1386" s="2" t="s">
        <v>61</v>
      </c>
      <c r="J1386" s="58"/>
      <c r="K1386" s="58"/>
      <c r="L1386" s="58"/>
      <c r="M1386" s="58"/>
    </row>
    <row r="1387" spans="2:13" x14ac:dyDescent="0.3">
      <c r="B1387" s="58" t="s">
        <v>68</v>
      </c>
      <c r="C1387" s="58" t="s">
        <v>80</v>
      </c>
      <c r="D1387" s="58">
        <v>3048979</v>
      </c>
      <c r="E1387" s="58">
        <v>6</v>
      </c>
      <c r="F1387" s="58" t="s">
        <v>59</v>
      </c>
      <c r="G1387" s="58">
        <v>0.09</v>
      </c>
      <c r="H1387" s="58">
        <v>0.54</v>
      </c>
      <c r="I1387" s="2">
        <v>1.1499999999999999</v>
      </c>
      <c r="J1387" s="58">
        <v>6.6</v>
      </c>
      <c r="K1387" s="58"/>
      <c r="L1387" s="58"/>
      <c r="M1387" s="58">
        <v>52412171</v>
      </c>
    </row>
    <row r="1388" spans="2:13" x14ac:dyDescent="0.3">
      <c r="B1388" s="58"/>
      <c r="C1388" s="58"/>
      <c r="D1388" s="58"/>
      <c r="E1388" s="58"/>
      <c r="F1388" s="58"/>
      <c r="G1388" s="58"/>
      <c r="H1388" s="58"/>
      <c r="I1388" s="2" t="s">
        <v>61</v>
      </c>
      <c r="J1388" s="58"/>
      <c r="K1388" s="58"/>
      <c r="L1388" s="58"/>
      <c r="M1388" s="58"/>
    </row>
    <row r="1389" spans="2:13" x14ac:dyDescent="0.3">
      <c r="B1389" s="58" t="s">
        <v>68</v>
      </c>
      <c r="C1389" s="58" t="s">
        <v>286</v>
      </c>
      <c r="D1389" s="58">
        <v>5057753905712</v>
      </c>
      <c r="E1389" s="58">
        <v>1</v>
      </c>
      <c r="F1389" s="58" t="s">
        <v>59</v>
      </c>
      <c r="G1389" s="58">
        <v>0.28999999999999998</v>
      </c>
      <c r="H1389" s="58">
        <v>0.28999999999999998</v>
      </c>
      <c r="I1389" s="2">
        <v>1.6</v>
      </c>
      <c r="J1389" s="58">
        <v>1.7</v>
      </c>
      <c r="K1389" s="58"/>
      <c r="L1389" s="58"/>
      <c r="M1389" s="58">
        <v>85998561</v>
      </c>
    </row>
    <row r="1390" spans="2:13" x14ac:dyDescent="0.3">
      <c r="B1390" s="58"/>
      <c r="C1390" s="58"/>
      <c r="D1390" s="58"/>
      <c r="E1390" s="58"/>
      <c r="F1390" s="58"/>
      <c r="G1390" s="58"/>
      <c r="H1390" s="58"/>
      <c r="I1390" s="2" t="s">
        <v>61</v>
      </c>
      <c r="J1390" s="58"/>
      <c r="K1390" s="58"/>
      <c r="L1390" s="58"/>
      <c r="M1390" s="58"/>
    </row>
    <row r="1391" spans="2:13" x14ac:dyDescent="0.3">
      <c r="B1391" s="58" t="s">
        <v>68</v>
      </c>
      <c r="C1391" s="58" t="s">
        <v>538</v>
      </c>
      <c r="D1391" s="58">
        <v>5010044002378</v>
      </c>
      <c r="E1391" s="58">
        <v>1</v>
      </c>
      <c r="F1391" s="58" t="s">
        <v>59</v>
      </c>
      <c r="G1391" s="58">
        <v>0.81</v>
      </c>
      <c r="H1391" s="58">
        <v>0.81</v>
      </c>
      <c r="I1391" s="2">
        <v>1.75</v>
      </c>
      <c r="J1391" s="58">
        <v>1.75</v>
      </c>
      <c r="K1391" s="58"/>
      <c r="L1391" s="58"/>
      <c r="M1391" s="58">
        <v>53786152</v>
      </c>
    </row>
    <row r="1392" spans="2:13" x14ac:dyDescent="0.3">
      <c r="B1392" s="58"/>
      <c r="C1392" s="58"/>
      <c r="D1392" s="58"/>
      <c r="E1392" s="58"/>
      <c r="F1392" s="58"/>
      <c r="G1392" s="58"/>
      <c r="H1392" s="58"/>
      <c r="I1392" s="2" t="s">
        <v>61</v>
      </c>
      <c r="J1392" s="58"/>
      <c r="K1392" s="58"/>
      <c r="L1392" s="58"/>
      <c r="M1392" s="58"/>
    </row>
    <row r="1393" spans="2:13" x14ac:dyDescent="0.3">
      <c r="B1393" s="58" t="s">
        <v>68</v>
      </c>
      <c r="C1393" s="58" t="s">
        <v>314</v>
      </c>
      <c r="D1393" s="58">
        <v>5054269805611</v>
      </c>
      <c r="E1393" s="58">
        <v>1</v>
      </c>
      <c r="F1393" s="58" t="s">
        <v>59</v>
      </c>
      <c r="G1393" s="58">
        <v>0.38</v>
      </c>
      <c r="H1393" s="58">
        <v>0.38</v>
      </c>
      <c r="I1393" s="2">
        <v>0.65</v>
      </c>
      <c r="J1393" s="58">
        <v>0.65</v>
      </c>
      <c r="K1393" s="58"/>
      <c r="L1393" s="58"/>
      <c r="M1393" s="58">
        <v>79801003</v>
      </c>
    </row>
    <row r="1394" spans="2:13" x14ac:dyDescent="0.3">
      <c r="B1394" s="58"/>
      <c r="C1394" s="58"/>
      <c r="D1394" s="58"/>
      <c r="E1394" s="58"/>
      <c r="F1394" s="58"/>
      <c r="G1394" s="58"/>
      <c r="H1394" s="58"/>
      <c r="I1394" s="2" t="s">
        <v>61</v>
      </c>
      <c r="J1394" s="58"/>
      <c r="K1394" s="58"/>
      <c r="L1394" s="58"/>
      <c r="M1394" s="58"/>
    </row>
    <row r="1395" spans="2:13" x14ac:dyDescent="0.3">
      <c r="B1395" s="58" t="s">
        <v>68</v>
      </c>
      <c r="C1395" s="58" t="s">
        <v>72</v>
      </c>
      <c r="D1395" s="58">
        <v>3269275</v>
      </c>
      <c r="E1395" s="58">
        <v>1</v>
      </c>
      <c r="F1395" s="58" t="s">
        <v>59</v>
      </c>
      <c r="G1395" s="58">
        <v>7.0000000000000007E-2</v>
      </c>
      <c r="H1395" s="58">
        <v>7.0000000000000007E-2</v>
      </c>
      <c r="I1395" s="2">
        <v>1.1000000000000001</v>
      </c>
      <c r="J1395" s="58">
        <v>1.1000000000000001</v>
      </c>
      <c r="K1395" s="58"/>
      <c r="L1395" s="58"/>
      <c r="M1395" s="58">
        <v>81301454</v>
      </c>
    </row>
    <row r="1396" spans="2:13" x14ac:dyDescent="0.3">
      <c r="B1396" s="58"/>
      <c r="C1396" s="58"/>
      <c r="D1396" s="58"/>
      <c r="E1396" s="58"/>
      <c r="F1396" s="58"/>
      <c r="G1396" s="58"/>
      <c r="H1396" s="58"/>
      <c r="I1396" s="2" t="s">
        <v>61</v>
      </c>
      <c r="J1396" s="58"/>
      <c r="K1396" s="58"/>
      <c r="L1396" s="58"/>
      <c r="M1396" s="58"/>
    </row>
    <row r="1397" spans="2:13" x14ac:dyDescent="0.3">
      <c r="B1397" s="58" t="s">
        <v>68</v>
      </c>
      <c r="C1397" s="58" t="s">
        <v>145</v>
      </c>
      <c r="D1397" s="58">
        <v>5059512103650</v>
      </c>
      <c r="E1397" s="58">
        <v>2</v>
      </c>
      <c r="F1397" s="58" t="s">
        <v>59</v>
      </c>
      <c r="G1397" s="58">
        <v>0.15</v>
      </c>
      <c r="H1397" s="58">
        <v>0.28999999999999998</v>
      </c>
      <c r="I1397" s="2">
        <v>1.1000000000000001</v>
      </c>
      <c r="J1397" s="58">
        <v>2.2000000000000002</v>
      </c>
      <c r="K1397" s="58"/>
      <c r="L1397" s="58"/>
      <c r="M1397" s="58">
        <v>88303971</v>
      </c>
    </row>
    <row r="1398" spans="2:13" x14ac:dyDescent="0.3">
      <c r="B1398" s="58"/>
      <c r="C1398" s="58"/>
      <c r="D1398" s="58"/>
      <c r="E1398" s="58"/>
      <c r="F1398" s="58"/>
      <c r="G1398" s="58"/>
      <c r="H1398" s="58"/>
      <c r="I1398" s="2" t="s">
        <v>61</v>
      </c>
      <c r="J1398" s="58"/>
      <c r="K1398" s="58"/>
      <c r="L1398" s="58"/>
      <c r="M1398" s="58"/>
    </row>
    <row r="1399" spans="2:13" x14ac:dyDescent="0.3">
      <c r="B1399" s="58" t="s">
        <v>57</v>
      </c>
      <c r="C1399" s="58" t="s">
        <v>411</v>
      </c>
      <c r="D1399" s="58">
        <v>3049488</v>
      </c>
      <c r="E1399" s="58">
        <v>10</v>
      </c>
      <c r="F1399" s="58" t="s">
        <v>59</v>
      </c>
      <c r="G1399" s="58">
        <v>0.23</v>
      </c>
      <c r="H1399" s="58">
        <v>2.27</v>
      </c>
      <c r="I1399" s="2">
        <v>0.27</v>
      </c>
      <c r="J1399" s="58">
        <v>2.7</v>
      </c>
      <c r="K1399" s="58"/>
      <c r="L1399" s="58"/>
      <c r="M1399" s="58">
        <v>54739758</v>
      </c>
    </row>
    <row r="1400" spans="2:13" x14ac:dyDescent="0.3">
      <c r="B1400" s="58"/>
      <c r="C1400" s="58"/>
      <c r="D1400" s="58"/>
      <c r="E1400" s="58"/>
      <c r="F1400" s="58"/>
      <c r="G1400" s="58"/>
      <c r="H1400" s="58"/>
      <c r="I1400" s="2" t="s">
        <v>61</v>
      </c>
      <c r="J1400" s="58"/>
      <c r="K1400" s="58"/>
      <c r="L1400" s="58"/>
      <c r="M1400" s="58"/>
    </row>
    <row r="1401" spans="2:13" x14ac:dyDescent="0.3">
      <c r="B1401" s="58" t="s">
        <v>57</v>
      </c>
      <c r="C1401" s="58" t="s">
        <v>439</v>
      </c>
      <c r="D1401" s="58">
        <v>10056547</v>
      </c>
      <c r="E1401" s="58">
        <v>5</v>
      </c>
      <c r="F1401" s="58" t="s">
        <v>59</v>
      </c>
      <c r="G1401" s="58">
        <v>0.31</v>
      </c>
      <c r="H1401" s="58">
        <v>1.54</v>
      </c>
      <c r="I1401" s="2">
        <v>0.9</v>
      </c>
      <c r="J1401" s="58">
        <v>4.5</v>
      </c>
      <c r="K1401" s="58"/>
      <c r="L1401" s="58"/>
      <c r="M1401" s="58">
        <v>57477477</v>
      </c>
    </row>
    <row r="1402" spans="2:13" x14ac:dyDescent="0.3">
      <c r="B1402" s="58"/>
      <c r="C1402" s="58"/>
      <c r="D1402" s="58"/>
      <c r="E1402" s="58"/>
      <c r="F1402" s="58"/>
      <c r="G1402" s="58"/>
      <c r="H1402" s="58"/>
      <c r="I1402" s="2" t="s">
        <v>61</v>
      </c>
      <c r="J1402" s="58"/>
      <c r="K1402" s="58"/>
      <c r="L1402" s="58"/>
      <c r="M1402" s="58"/>
    </row>
    <row r="1403" spans="2:13" x14ac:dyDescent="0.3">
      <c r="B1403" s="58" t="s">
        <v>57</v>
      </c>
      <c r="C1403" s="58" t="s">
        <v>176</v>
      </c>
      <c r="D1403" s="58">
        <v>3268681</v>
      </c>
      <c r="E1403" s="58">
        <v>2</v>
      </c>
      <c r="F1403" s="58" t="s">
        <v>59</v>
      </c>
      <c r="G1403" s="58">
        <v>0.01</v>
      </c>
      <c r="H1403" s="58">
        <v>0.03</v>
      </c>
      <c r="I1403" s="2">
        <v>0.75</v>
      </c>
      <c r="J1403" s="58">
        <v>1.5</v>
      </c>
      <c r="K1403" s="58"/>
      <c r="L1403" s="58"/>
      <c r="M1403" s="58">
        <v>81203743</v>
      </c>
    </row>
    <row r="1404" spans="2:13" x14ac:dyDescent="0.3">
      <c r="B1404" s="58"/>
      <c r="C1404" s="58"/>
      <c r="D1404" s="58"/>
      <c r="E1404" s="58"/>
      <c r="F1404" s="58"/>
      <c r="G1404" s="58"/>
      <c r="H1404" s="58"/>
      <c r="I1404" s="2" t="s">
        <v>61</v>
      </c>
      <c r="J1404" s="58"/>
      <c r="K1404" s="58"/>
      <c r="L1404" s="58"/>
      <c r="M1404" s="58"/>
    </row>
    <row r="1405" spans="2:13" x14ac:dyDescent="0.3">
      <c r="B1405" s="58" t="s">
        <v>57</v>
      </c>
      <c r="C1405" s="58" t="s">
        <v>342</v>
      </c>
      <c r="D1405" s="58">
        <v>3340080</v>
      </c>
      <c r="E1405" s="58">
        <v>3</v>
      </c>
      <c r="F1405" s="58" t="s">
        <v>59</v>
      </c>
      <c r="G1405" s="58">
        <v>0.27</v>
      </c>
      <c r="H1405" s="58">
        <v>0.82</v>
      </c>
      <c r="I1405" s="2">
        <v>2.35</v>
      </c>
      <c r="J1405" s="58">
        <v>7.05</v>
      </c>
      <c r="K1405" s="58"/>
      <c r="L1405" s="58"/>
      <c r="M1405" s="58">
        <v>86330808</v>
      </c>
    </row>
    <row r="1406" spans="2:13" x14ac:dyDescent="0.3">
      <c r="B1406" s="58"/>
      <c r="C1406" s="58"/>
      <c r="D1406" s="58"/>
      <c r="E1406" s="58"/>
      <c r="F1406" s="58"/>
      <c r="G1406" s="58"/>
      <c r="H1406" s="58"/>
      <c r="I1406" s="2" t="s">
        <v>61</v>
      </c>
      <c r="J1406" s="58"/>
      <c r="K1406" s="58"/>
      <c r="L1406" s="58"/>
      <c r="M1406" s="58"/>
    </row>
    <row r="1407" spans="2:13" x14ac:dyDescent="0.3">
      <c r="B1407" s="58" t="s">
        <v>57</v>
      </c>
      <c r="C1407" s="58" t="s">
        <v>167</v>
      </c>
      <c r="D1407" s="58">
        <v>3340042</v>
      </c>
      <c r="E1407" s="58">
        <v>3</v>
      </c>
      <c r="F1407" s="58" t="s">
        <v>59</v>
      </c>
      <c r="G1407" s="58">
        <v>0.19</v>
      </c>
      <c r="H1407" s="58">
        <v>0.57999999999999996</v>
      </c>
      <c r="I1407" s="2">
        <v>1.05</v>
      </c>
      <c r="J1407" s="58">
        <v>3.45</v>
      </c>
      <c r="K1407" s="58"/>
      <c r="L1407" s="58"/>
      <c r="M1407" s="58">
        <v>86330716</v>
      </c>
    </row>
    <row r="1408" spans="2:13" x14ac:dyDescent="0.3">
      <c r="B1408" s="58"/>
      <c r="C1408" s="58"/>
      <c r="D1408" s="58"/>
      <c r="E1408" s="58"/>
      <c r="F1408" s="58"/>
      <c r="G1408" s="58"/>
      <c r="H1408" s="58"/>
      <c r="I1408" s="2" t="s">
        <v>61</v>
      </c>
      <c r="J1408" s="58"/>
      <c r="K1408" s="58"/>
      <c r="L1408" s="58"/>
      <c r="M1408" s="58"/>
    </row>
    <row r="1409" spans="1:13" x14ac:dyDescent="0.3">
      <c r="B1409" s="58" t="s">
        <v>57</v>
      </c>
      <c r="C1409" s="58" t="s">
        <v>66</v>
      </c>
      <c r="D1409" s="58">
        <v>3474433</v>
      </c>
      <c r="E1409" s="58">
        <v>2</v>
      </c>
      <c r="F1409" s="58" t="s">
        <v>59</v>
      </c>
      <c r="G1409" s="58">
        <v>0.1</v>
      </c>
      <c r="H1409" s="58">
        <v>0.21</v>
      </c>
      <c r="I1409" s="2">
        <v>1.3</v>
      </c>
      <c r="J1409" s="58">
        <v>2.6</v>
      </c>
      <c r="K1409" s="58"/>
      <c r="L1409" s="58"/>
      <c r="M1409" s="58">
        <v>91258893</v>
      </c>
    </row>
    <row r="1410" spans="1:13" x14ac:dyDescent="0.3">
      <c r="B1410" s="58"/>
      <c r="C1410" s="58"/>
      <c r="D1410" s="58"/>
      <c r="E1410" s="58"/>
      <c r="F1410" s="58"/>
      <c r="G1410" s="58"/>
      <c r="H1410" s="58"/>
      <c r="I1410" s="2" t="s">
        <v>61</v>
      </c>
      <c r="J1410" s="58"/>
      <c r="K1410" s="58"/>
      <c r="L1410" s="58"/>
      <c r="M1410" s="58"/>
    </row>
    <row r="1411" spans="1:13" x14ac:dyDescent="0.3">
      <c r="B1411" s="58" t="s">
        <v>57</v>
      </c>
      <c r="C1411" s="58" t="s">
        <v>381</v>
      </c>
      <c r="D1411" s="58">
        <v>3043868</v>
      </c>
      <c r="E1411" s="58">
        <v>4</v>
      </c>
      <c r="F1411" s="58" t="s">
        <v>59</v>
      </c>
      <c r="G1411" s="58">
        <v>0.56999999999999995</v>
      </c>
      <c r="H1411" s="58">
        <v>2.2599999999999998</v>
      </c>
      <c r="I1411" s="2">
        <v>0.79</v>
      </c>
      <c r="J1411" s="58">
        <v>3.2</v>
      </c>
      <c r="K1411" s="58"/>
      <c r="L1411" s="58"/>
      <c r="M1411" s="58">
        <v>57435913</v>
      </c>
    </row>
    <row r="1412" spans="1:13" x14ac:dyDescent="0.3">
      <c r="B1412" s="58"/>
      <c r="C1412" s="58"/>
      <c r="D1412" s="58"/>
      <c r="E1412" s="58"/>
      <c r="F1412" s="58"/>
      <c r="G1412" s="58"/>
      <c r="H1412" s="58"/>
      <c r="I1412" s="2" t="s">
        <v>61</v>
      </c>
      <c r="J1412" s="58"/>
      <c r="K1412" s="58"/>
      <c r="L1412" s="58"/>
      <c r="M1412" s="58"/>
    </row>
    <row r="1413" spans="1:13" x14ac:dyDescent="0.3">
      <c r="A1413" s="3">
        <v>45442</v>
      </c>
      <c r="B1413" s="58" t="s">
        <v>68</v>
      </c>
      <c r="C1413" s="58" t="s">
        <v>363</v>
      </c>
      <c r="D1413" s="58">
        <v>5054269805581</v>
      </c>
      <c r="E1413" s="58">
        <v>1</v>
      </c>
      <c r="F1413" s="58" t="s">
        <v>59</v>
      </c>
      <c r="G1413" s="58">
        <v>0.37</v>
      </c>
      <c r="H1413" s="58">
        <v>0.37</v>
      </c>
      <c r="I1413" s="2">
        <v>0.65</v>
      </c>
      <c r="J1413" s="58">
        <v>0.65</v>
      </c>
      <c r="K1413" s="58"/>
      <c r="L1413" s="58"/>
      <c r="M1413" s="58">
        <v>79800972</v>
      </c>
    </row>
    <row r="1414" spans="1:13" x14ac:dyDescent="0.3">
      <c r="B1414" s="58"/>
      <c r="C1414" s="58"/>
      <c r="D1414" s="58"/>
      <c r="E1414" s="58"/>
      <c r="F1414" s="58"/>
      <c r="G1414" s="58"/>
      <c r="H1414" s="58"/>
      <c r="I1414" s="2" t="s">
        <v>61</v>
      </c>
      <c r="J1414" s="58"/>
      <c r="K1414" s="58"/>
      <c r="L1414" s="58"/>
      <c r="M1414" s="58"/>
    </row>
    <row r="1415" spans="1:13" x14ac:dyDescent="0.3">
      <c r="B1415" s="58" t="s">
        <v>68</v>
      </c>
      <c r="C1415" s="58" t="s">
        <v>128</v>
      </c>
      <c r="D1415" s="58">
        <v>5054775347735</v>
      </c>
      <c r="E1415" s="58">
        <v>7</v>
      </c>
      <c r="F1415" s="58" t="s">
        <v>59</v>
      </c>
      <c r="G1415" s="58">
        <v>0.23</v>
      </c>
      <c r="H1415" s="58">
        <v>1.6</v>
      </c>
      <c r="I1415" s="2">
        <v>1.45</v>
      </c>
      <c r="J1415" s="58">
        <v>10.15</v>
      </c>
      <c r="K1415" s="58"/>
      <c r="L1415" s="58"/>
      <c r="M1415" s="58">
        <v>80568485</v>
      </c>
    </row>
    <row r="1416" spans="1:13" x14ac:dyDescent="0.3">
      <c r="B1416" s="58"/>
      <c r="C1416" s="58"/>
      <c r="D1416" s="58"/>
      <c r="E1416" s="58"/>
      <c r="F1416" s="58"/>
      <c r="G1416" s="58"/>
      <c r="H1416" s="58"/>
      <c r="I1416" s="2" t="s">
        <v>61</v>
      </c>
      <c r="J1416" s="58"/>
      <c r="K1416" s="58"/>
      <c r="L1416" s="58"/>
      <c r="M1416" s="58"/>
    </row>
    <row r="1417" spans="1:13" x14ac:dyDescent="0.3">
      <c r="B1417" s="58" t="s">
        <v>68</v>
      </c>
      <c r="C1417" s="58" t="s">
        <v>171</v>
      </c>
      <c r="D1417" s="58">
        <v>5022824240061</v>
      </c>
      <c r="E1417" s="58">
        <v>4</v>
      </c>
      <c r="F1417" s="58" t="s">
        <v>59</v>
      </c>
      <c r="G1417" s="58">
        <v>0.5</v>
      </c>
      <c r="H1417" s="58">
        <v>2</v>
      </c>
      <c r="I1417" s="2">
        <v>1.25</v>
      </c>
      <c r="J1417" s="58">
        <v>5</v>
      </c>
      <c r="K1417" s="58"/>
      <c r="L1417" s="58"/>
      <c r="M1417" s="58">
        <v>61699364</v>
      </c>
    </row>
    <row r="1418" spans="1:13" x14ac:dyDescent="0.3">
      <c r="B1418" s="58"/>
      <c r="C1418" s="58"/>
      <c r="D1418" s="58"/>
      <c r="E1418" s="58"/>
      <c r="F1418" s="58"/>
      <c r="G1418" s="58"/>
      <c r="H1418" s="58"/>
      <c r="I1418" s="2" t="s">
        <v>61</v>
      </c>
      <c r="J1418" s="58"/>
      <c r="K1418" s="58"/>
      <c r="L1418" s="58"/>
      <c r="M1418" s="58"/>
    </row>
    <row r="1419" spans="1:13" x14ac:dyDescent="0.3">
      <c r="B1419" s="58" t="s">
        <v>68</v>
      </c>
      <c r="C1419" s="58" t="s">
        <v>366</v>
      </c>
      <c r="D1419" s="58">
        <v>5059697252921</v>
      </c>
      <c r="E1419" s="58">
        <v>1</v>
      </c>
      <c r="F1419" s="58" t="s">
        <v>59</v>
      </c>
      <c r="G1419" s="58">
        <v>0.42</v>
      </c>
      <c r="H1419" s="58">
        <v>0.42</v>
      </c>
      <c r="I1419" s="2">
        <v>2.2999999999999998</v>
      </c>
      <c r="J1419" s="58">
        <v>2.2999999999999998</v>
      </c>
      <c r="K1419" s="58"/>
      <c r="L1419" s="58"/>
      <c r="M1419" s="58">
        <v>90611800</v>
      </c>
    </row>
    <row r="1420" spans="1:13" x14ac:dyDescent="0.3">
      <c r="B1420" s="58"/>
      <c r="C1420" s="58"/>
      <c r="D1420" s="58"/>
      <c r="E1420" s="58"/>
      <c r="F1420" s="58"/>
      <c r="G1420" s="58"/>
      <c r="H1420" s="58"/>
      <c r="I1420" s="2" t="s">
        <v>61</v>
      </c>
      <c r="J1420" s="58"/>
      <c r="K1420" s="58"/>
      <c r="L1420" s="58"/>
      <c r="M1420" s="58"/>
    </row>
    <row r="1421" spans="1:13" x14ac:dyDescent="0.3">
      <c r="B1421" s="58" t="s">
        <v>57</v>
      </c>
      <c r="C1421" s="58" t="s">
        <v>242</v>
      </c>
      <c r="D1421" s="58">
        <v>3234495</v>
      </c>
      <c r="E1421" s="58">
        <v>2</v>
      </c>
      <c r="F1421" s="58" t="s">
        <v>59</v>
      </c>
      <c r="G1421" s="58">
        <v>0.18</v>
      </c>
      <c r="H1421" s="58">
        <v>0.36</v>
      </c>
      <c r="I1421" s="2">
        <v>1.2</v>
      </c>
      <c r="J1421" s="58">
        <v>2.4</v>
      </c>
      <c r="K1421" s="58"/>
      <c r="L1421" s="58"/>
      <c r="M1421" s="58">
        <v>68190522</v>
      </c>
    </row>
    <row r="1422" spans="1:13" x14ac:dyDescent="0.3">
      <c r="B1422" s="58"/>
      <c r="C1422" s="58"/>
      <c r="D1422" s="58"/>
      <c r="E1422" s="58"/>
      <c r="F1422" s="58"/>
      <c r="G1422" s="58"/>
      <c r="H1422" s="58"/>
      <c r="I1422" s="2" t="s">
        <v>61</v>
      </c>
      <c r="J1422" s="58"/>
      <c r="K1422" s="58"/>
      <c r="L1422" s="58"/>
      <c r="M1422" s="58"/>
    </row>
    <row r="1423" spans="1:13" x14ac:dyDescent="0.3">
      <c r="B1423" s="58" t="s">
        <v>57</v>
      </c>
      <c r="C1423" s="58" t="s">
        <v>190</v>
      </c>
      <c r="D1423" s="58">
        <v>10008546</v>
      </c>
      <c r="E1423" s="58">
        <v>2</v>
      </c>
      <c r="F1423" s="58" t="s">
        <v>59</v>
      </c>
      <c r="G1423" s="58">
        <v>0.59</v>
      </c>
      <c r="H1423" s="58">
        <v>1.18</v>
      </c>
      <c r="I1423" s="2">
        <v>2.2999999999999998</v>
      </c>
      <c r="J1423" s="58">
        <v>4.5999999999999996</v>
      </c>
      <c r="K1423" s="58"/>
      <c r="L1423" s="58"/>
      <c r="M1423" s="58">
        <v>57753093</v>
      </c>
    </row>
    <row r="1424" spans="1:13" x14ac:dyDescent="0.3">
      <c r="B1424" s="58"/>
      <c r="C1424" s="58"/>
      <c r="D1424" s="58"/>
      <c r="E1424" s="58"/>
      <c r="F1424" s="58"/>
      <c r="G1424" s="58"/>
      <c r="H1424" s="58"/>
      <c r="I1424" s="2" t="s">
        <v>61</v>
      </c>
      <c r="J1424" s="58"/>
      <c r="K1424" s="58"/>
      <c r="L1424" s="58"/>
      <c r="M1424" s="58"/>
    </row>
    <row r="1425" spans="2:13" x14ac:dyDescent="0.3">
      <c r="B1425" s="58" t="s">
        <v>57</v>
      </c>
      <c r="C1425" s="58" t="s">
        <v>110</v>
      </c>
      <c r="D1425" s="58">
        <v>3260654</v>
      </c>
      <c r="E1425" s="58">
        <v>1</v>
      </c>
      <c r="F1425" s="58" t="s">
        <v>59</v>
      </c>
      <c r="G1425" s="58">
        <v>0.61</v>
      </c>
      <c r="H1425" s="58">
        <v>0.61</v>
      </c>
      <c r="I1425" s="2">
        <v>3</v>
      </c>
      <c r="J1425" s="58">
        <v>3</v>
      </c>
      <c r="K1425" s="58"/>
      <c r="L1425" s="58"/>
      <c r="M1425" s="58">
        <v>78922846</v>
      </c>
    </row>
    <row r="1426" spans="2:13" x14ac:dyDescent="0.3">
      <c r="B1426" s="58"/>
      <c r="C1426" s="58"/>
      <c r="D1426" s="58"/>
      <c r="E1426" s="58"/>
      <c r="F1426" s="58"/>
      <c r="G1426" s="58"/>
      <c r="H1426" s="58"/>
      <c r="I1426" s="2" t="s">
        <v>61</v>
      </c>
      <c r="J1426" s="58"/>
      <c r="K1426" s="58"/>
      <c r="L1426" s="58"/>
      <c r="M1426" s="58"/>
    </row>
    <row r="1427" spans="2:13" x14ac:dyDescent="0.3">
      <c r="B1427" s="58" t="s">
        <v>57</v>
      </c>
      <c r="C1427" s="58" t="s">
        <v>97</v>
      </c>
      <c r="D1427" s="58">
        <v>3471319</v>
      </c>
      <c r="E1427" s="58">
        <v>1</v>
      </c>
      <c r="F1427" s="58" t="s">
        <v>59</v>
      </c>
      <c r="G1427" s="58">
        <v>0.32</v>
      </c>
      <c r="H1427" s="58">
        <v>0.32</v>
      </c>
      <c r="I1427" s="2">
        <v>1.5</v>
      </c>
      <c r="J1427" s="58">
        <v>1.5</v>
      </c>
      <c r="K1427" s="58"/>
      <c r="L1427" s="58"/>
      <c r="M1427" s="58">
        <v>91826428</v>
      </c>
    </row>
    <row r="1428" spans="2:13" x14ac:dyDescent="0.3">
      <c r="B1428" s="58"/>
      <c r="C1428" s="58"/>
      <c r="D1428" s="58"/>
      <c r="E1428" s="58"/>
      <c r="F1428" s="58"/>
      <c r="G1428" s="58"/>
      <c r="H1428" s="58"/>
      <c r="I1428" s="2" t="s">
        <v>61</v>
      </c>
      <c r="J1428" s="58"/>
      <c r="K1428" s="58"/>
      <c r="L1428" s="58"/>
      <c r="M1428" s="58"/>
    </row>
    <row r="1429" spans="2:13" x14ac:dyDescent="0.3">
      <c r="B1429" s="58" t="s">
        <v>57</v>
      </c>
      <c r="C1429" s="58" t="s">
        <v>149</v>
      </c>
      <c r="D1429" s="58">
        <v>5060735732879</v>
      </c>
      <c r="E1429" s="58">
        <v>4</v>
      </c>
      <c r="F1429" s="58" t="s">
        <v>59</v>
      </c>
      <c r="G1429" s="58">
        <v>0.09</v>
      </c>
      <c r="H1429" s="58">
        <v>0.38</v>
      </c>
      <c r="I1429" s="2">
        <v>1.25</v>
      </c>
      <c r="J1429" s="58">
        <v>5.8</v>
      </c>
      <c r="K1429" s="58"/>
      <c r="L1429" s="58"/>
      <c r="M1429" s="58">
        <v>92128245</v>
      </c>
    </row>
    <row r="1430" spans="2:13" x14ac:dyDescent="0.3">
      <c r="B1430" s="58"/>
      <c r="C1430" s="58"/>
      <c r="D1430" s="58"/>
      <c r="E1430" s="58"/>
      <c r="F1430" s="58"/>
      <c r="G1430" s="58"/>
      <c r="H1430" s="58"/>
      <c r="I1430" s="2" t="s">
        <v>61</v>
      </c>
      <c r="J1430" s="58"/>
      <c r="K1430" s="58"/>
      <c r="L1430" s="58"/>
      <c r="M1430" s="58"/>
    </row>
    <row r="1431" spans="2:13" x14ac:dyDescent="0.3">
      <c r="B1431" s="58" t="s">
        <v>57</v>
      </c>
      <c r="C1431" s="58" t="s">
        <v>485</v>
      </c>
      <c r="D1431" s="58">
        <v>3282670</v>
      </c>
      <c r="E1431" s="58">
        <v>1</v>
      </c>
      <c r="F1431" s="58" t="s">
        <v>59</v>
      </c>
      <c r="G1431" s="58">
        <v>0.1</v>
      </c>
      <c r="H1431" s="58">
        <v>0.1</v>
      </c>
      <c r="I1431" s="2">
        <v>1.5</v>
      </c>
      <c r="J1431" s="58">
        <v>1.5</v>
      </c>
      <c r="K1431" s="58"/>
      <c r="L1431" s="58"/>
      <c r="M1431" s="58">
        <v>85011704</v>
      </c>
    </row>
    <row r="1432" spans="2:13" x14ac:dyDescent="0.3">
      <c r="B1432" s="58"/>
      <c r="C1432" s="58"/>
      <c r="D1432" s="58"/>
      <c r="E1432" s="58"/>
      <c r="F1432" s="58"/>
      <c r="G1432" s="58"/>
      <c r="H1432" s="58"/>
      <c r="I1432" s="2" t="s">
        <v>61</v>
      </c>
      <c r="J1432" s="58"/>
      <c r="K1432" s="58"/>
      <c r="L1432" s="58"/>
      <c r="M1432" s="58"/>
    </row>
    <row r="1433" spans="2:13" x14ac:dyDescent="0.3">
      <c r="B1433" s="58" t="s">
        <v>57</v>
      </c>
      <c r="C1433" s="58" t="s">
        <v>120</v>
      </c>
      <c r="D1433" s="58">
        <v>10088777</v>
      </c>
      <c r="E1433" s="58">
        <v>4</v>
      </c>
      <c r="F1433" s="58" t="s">
        <v>59</v>
      </c>
      <c r="G1433" s="58">
        <v>0.32</v>
      </c>
      <c r="H1433" s="58">
        <v>1.29</v>
      </c>
      <c r="I1433" s="2">
        <v>1</v>
      </c>
      <c r="J1433" s="58">
        <v>4</v>
      </c>
      <c r="K1433" s="58"/>
      <c r="L1433" s="58"/>
      <c r="M1433" s="58">
        <v>57450831</v>
      </c>
    </row>
    <row r="1434" spans="2:13" x14ac:dyDescent="0.3">
      <c r="B1434" s="58"/>
      <c r="C1434" s="58"/>
      <c r="D1434" s="58"/>
      <c r="E1434" s="58"/>
      <c r="F1434" s="58"/>
      <c r="G1434" s="58"/>
      <c r="H1434" s="58"/>
      <c r="I1434" s="2" t="s">
        <v>61</v>
      </c>
      <c r="J1434" s="58"/>
      <c r="K1434" s="58"/>
      <c r="L1434" s="58"/>
      <c r="M1434" s="58"/>
    </row>
    <row r="1435" spans="2:13" x14ac:dyDescent="0.3">
      <c r="B1435" s="58" t="s">
        <v>57</v>
      </c>
      <c r="C1435" s="58" t="s">
        <v>303</v>
      </c>
      <c r="D1435" s="58">
        <v>3270769</v>
      </c>
      <c r="E1435" s="58">
        <v>1</v>
      </c>
      <c r="F1435" s="58" t="s">
        <v>59</v>
      </c>
      <c r="G1435" s="58">
        <v>0.32</v>
      </c>
      <c r="H1435" s="58">
        <v>0.32</v>
      </c>
      <c r="I1435" s="2">
        <v>1.4</v>
      </c>
      <c r="J1435" s="58">
        <v>1.4</v>
      </c>
      <c r="K1435" s="58"/>
      <c r="L1435" s="58"/>
      <c r="M1435" s="58">
        <v>81782557</v>
      </c>
    </row>
    <row r="1436" spans="2:13" x14ac:dyDescent="0.3">
      <c r="B1436" s="58"/>
      <c r="C1436" s="58"/>
      <c r="D1436" s="58"/>
      <c r="E1436" s="58"/>
      <c r="F1436" s="58"/>
      <c r="G1436" s="58"/>
      <c r="H1436" s="58"/>
      <c r="I1436" s="2" t="s">
        <v>61</v>
      </c>
      <c r="J1436" s="58"/>
      <c r="K1436" s="58"/>
      <c r="L1436" s="58"/>
      <c r="M1436" s="58"/>
    </row>
    <row r="1437" spans="2:13" x14ac:dyDescent="0.3">
      <c r="B1437" s="58" t="s">
        <v>83</v>
      </c>
      <c r="C1437" s="58" t="s">
        <v>268</v>
      </c>
      <c r="D1437" s="58">
        <v>5000181024050</v>
      </c>
      <c r="E1437" s="58">
        <v>1</v>
      </c>
      <c r="F1437" s="58" t="s">
        <v>59</v>
      </c>
      <c r="G1437" s="58">
        <v>2.1</v>
      </c>
      <c r="H1437" s="58">
        <v>2.1</v>
      </c>
      <c r="I1437" s="2">
        <v>2.4</v>
      </c>
      <c r="J1437" s="58">
        <v>2.75</v>
      </c>
      <c r="K1437" s="58"/>
      <c r="L1437" s="58"/>
      <c r="M1437" s="58">
        <v>53676518</v>
      </c>
    </row>
    <row r="1438" spans="2:13" x14ac:dyDescent="0.3">
      <c r="B1438" s="58"/>
      <c r="C1438" s="58"/>
      <c r="D1438" s="58"/>
      <c r="E1438" s="58"/>
      <c r="F1438" s="58"/>
      <c r="G1438" s="58"/>
      <c r="H1438" s="58"/>
      <c r="I1438" s="2" t="s">
        <v>61</v>
      </c>
      <c r="J1438" s="58"/>
      <c r="K1438" s="58"/>
      <c r="L1438" s="58"/>
      <c r="M1438" s="58"/>
    </row>
    <row r="1439" spans="2:13" x14ac:dyDescent="0.3">
      <c r="B1439" s="58" t="s">
        <v>83</v>
      </c>
      <c r="C1439" s="58" t="s">
        <v>264</v>
      </c>
      <c r="D1439" s="58">
        <v>50436705</v>
      </c>
      <c r="E1439" s="58">
        <v>5</v>
      </c>
      <c r="F1439" s="58" t="s">
        <v>59</v>
      </c>
      <c r="G1439" s="58">
        <v>0.19</v>
      </c>
      <c r="H1439" s="58">
        <v>0.96</v>
      </c>
      <c r="I1439" s="2">
        <v>1.5</v>
      </c>
      <c r="J1439" s="58">
        <v>7.5</v>
      </c>
      <c r="K1439" s="58"/>
      <c r="L1439" s="58"/>
      <c r="M1439" s="58">
        <v>50349813</v>
      </c>
    </row>
    <row r="1440" spans="2:13" x14ac:dyDescent="0.3">
      <c r="B1440" s="58"/>
      <c r="C1440" s="58"/>
      <c r="D1440" s="58"/>
      <c r="E1440" s="58"/>
      <c r="F1440" s="58"/>
      <c r="G1440" s="58"/>
      <c r="H1440" s="58"/>
      <c r="I1440" s="2" t="s">
        <v>61</v>
      </c>
      <c r="J1440" s="58"/>
      <c r="K1440" s="58"/>
      <c r="L1440" s="58"/>
      <c r="M1440" s="58"/>
    </row>
    <row r="1441" spans="1:13" x14ac:dyDescent="0.3">
      <c r="B1441" s="58" t="s">
        <v>83</v>
      </c>
      <c r="C1441" s="58" t="s">
        <v>214</v>
      </c>
      <c r="D1441" s="58">
        <v>5059697761478</v>
      </c>
      <c r="E1441" s="58">
        <v>2</v>
      </c>
      <c r="F1441" s="58" t="s">
        <v>59</v>
      </c>
      <c r="G1441" s="58">
        <v>0.31</v>
      </c>
      <c r="H1441" s="58">
        <v>0.63</v>
      </c>
      <c r="I1441" s="2">
        <v>3</v>
      </c>
      <c r="J1441" s="58">
        <v>6</v>
      </c>
      <c r="K1441" s="58"/>
      <c r="L1441" s="58"/>
      <c r="M1441" s="58">
        <v>92380837</v>
      </c>
    </row>
    <row r="1442" spans="1:13" x14ac:dyDescent="0.3">
      <c r="B1442" s="58"/>
      <c r="C1442" s="58"/>
      <c r="D1442" s="58"/>
      <c r="E1442" s="58"/>
      <c r="F1442" s="58"/>
      <c r="G1442" s="58"/>
      <c r="H1442" s="58"/>
      <c r="I1442" s="2" t="s">
        <v>61</v>
      </c>
      <c r="J1442" s="58"/>
      <c r="K1442" s="58"/>
      <c r="L1442" s="58"/>
      <c r="M1442" s="58"/>
    </row>
    <row r="1443" spans="1:13" x14ac:dyDescent="0.3">
      <c r="A1443" s="3">
        <v>45443</v>
      </c>
    </row>
    <row r="1444" spans="1:13" x14ac:dyDescent="0.3">
      <c r="B1444" s="58" t="s">
        <v>57</v>
      </c>
      <c r="C1444" s="58" t="s">
        <v>542</v>
      </c>
      <c r="D1444" s="58">
        <v>3490242</v>
      </c>
      <c r="E1444" s="58">
        <v>2</v>
      </c>
      <c r="F1444" s="58" t="s">
        <v>59</v>
      </c>
      <c r="G1444" s="58">
        <v>0.25</v>
      </c>
      <c r="H1444" s="58">
        <v>0.49</v>
      </c>
      <c r="I1444" s="2">
        <v>2.5</v>
      </c>
      <c r="J1444" s="58" t="s">
        <v>706</v>
      </c>
      <c r="K1444" s="58"/>
      <c r="L1444" s="58"/>
      <c r="M1444" s="58">
        <v>92802138</v>
      </c>
    </row>
    <row r="1445" spans="1:13" x14ac:dyDescent="0.3">
      <c r="B1445" s="58"/>
      <c r="C1445" s="58"/>
      <c r="D1445" s="58"/>
      <c r="E1445" s="58"/>
      <c r="F1445" s="58"/>
      <c r="G1445" s="58"/>
      <c r="H1445" s="58"/>
      <c r="I1445" s="2" t="s">
        <v>61</v>
      </c>
      <c r="J1445" s="58"/>
      <c r="K1445" s="58"/>
      <c r="L1445" s="58"/>
      <c r="M1445" s="58"/>
    </row>
    <row r="1446" spans="1:13" x14ac:dyDescent="0.3">
      <c r="B1446" s="58" t="s">
        <v>57</v>
      </c>
      <c r="C1446" s="58" t="s">
        <v>444</v>
      </c>
      <c r="D1446" s="58">
        <v>3287804</v>
      </c>
      <c r="E1446" s="58">
        <v>3</v>
      </c>
      <c r="F1446" s="58" t="s">
        <v>59</v>
      </c>
      <c r="G1446" s="58">
        <v>0.02</v>
      </c>
      <c r="H1446" s="58">
        <v>7.0000000000000007E-2</v>
      </c>
      <c r="I1446" s="2">
        <v>0.75</v>
      </c>
      <c r="J1446" s="58" t="s">
        <v>707</v>
      </c>
      <c r="K1446" s="58"/>
      <c r="L1446" s="58"/>
      <c r="M1446" s="58">
        <v>85935233</v>
      </c>
    </row>
    <row r="1447" spans="1:13" x14ac:dyDescent="0.3">
      <c r="B1447" s="58"/>
      <c r="C1447" s="58"/>
      <c r="D1447" s="58"/>
      <c r="E1447" s="58"/>
      <c r="F1447" s="58"/>
      <c r="G1447" s="58"/>
      <c r="H1447" s="58"/>
      <c r="I1447" s="2" t="s">
        <v>61</v>
      </c>
      <c r="J1447" s="58"/>
      <c r="K1447" s="58"/>
      <c r="L1447" s="58"/>
      <c r="M1447" s="58"/>
    </row>
    <row r="1448" spans="1:13" x14ac:dyDescent="0.3">
      <c r="B1448" s="58" t="s">
        <v>57</v>
      </c>
      <c r="C1448" s="58" t="s">
        <v>165</v>
      </c>
      <c r="D1448" s="58">
        <v>3259450</v>
      </c>
      <c r="E1448" s="58">
        <v>2</v>
      </c>
      <c r="F1448" s="58" t="s">
        <v>59</v>
      </c>
      <c r="G1448" s="58">
        <v>0.53</v>
      </c>
      <c r="H1448" s="58">
        <v>1.07</v>
      </c>
      <c r="I1448" s="2">
        <v>3.2</v>
      </c>
      <c r="J1448" s="58" t="s">
        <v>708</v>
      </c>
      <c r="K1448" s="58"/>
      <c r="L1448" s="58"/>
      <c r="M1448" s="58">
        <v>78798290</v>
      </c>
    </row>
    <row r="1449" spans="1:13" x14ac:dyDescent="0.3">
      <c r="B1449" s="58"/>
      <c r="C1449" s="58"/>
      <c r="D1449" s="58"/>
      <c r="E1449" s="58"/>
      <c r="F1449" s="58"/>
      <c r="G1449" s="58"/>
      <c r="H1449" s="58"/>
      <c r="I1449" s="2" t="s">
        <v>61</v>
      </c>
      <c r="J1449" s="58"/>
      <c r="K1449" s="58"/>
      <c r="L1449" s="58"/>
      <c r="M1449" s="58"/>
    </row>
    <row r="1450" spans="1:13" x14ac:dyDescent="0.3">
      <c r="B1450" s="58" t="s">
        <v>57</v>
      </c>
      <c r="C1450" s="58" t="s">
        <v>709</v>
      </c>
      <c r="D1450" s="58">
        <v>3403877</v>
      </c>
      <c r="E1450" s="58">
        <v>1</v>
      </c>
      <c r="F1450" s="58" t="s">
        <v>59</v>
      </c>
      <c r="G1450" s="58">
        <v>0.19</v>
      </c>
      <c r="H1450" s="58">
        <v>0.19</v>
      </c>
      <c r="I1450" s="2">
        <v>1.7</v>
      </c>
      <c r="J1450" s="58" t="s">
        <v>710</v>
      </c>
      <c r="K1450" s="58"/>
      <c r="L1450" s="58"/>
      <c r="M1450" s="58">
        <v>89633359</v>
      </c>
    </row>
    <row r="1451" spans="1:13" x14ac:dyDescent="0.3">
      <c r="B1451" s="58"/>
      <c r="C1451" s="58"/>
      <c r="D1451" s="58"/>
      <c r="E1451" s="58"/>
      <c r="F1451" s="58"/>
      <c r="G1451" s="58"/>
      <c r="H1451" s="58"/>
      <c r="I1451" s="2" t="s">
        <v>61</v>
      </c>
      <c r="J1451" s="58"/>
      <c r="K1451" s="58"/>
      <c r="L1451" s="58"/>
      <c r="M1451" s="58"/>
    </row>
    <row r="1452" spans="1:13" x14ac:dyDescent="0.3">
      <c r="B1452" s="58" t="s">
        <v>83</v>
      </c>
      <c r="C1452" s="58" t="s">
        <v>711</v>
      </c>
      <c r="D1452" s="58">
        <v>5051898561499</v>
      </c>
      <c r="E1452" s="58">
        <v>1</v>
      </c>
      <c r="F1452" s="58" t="s">
        <v>59</v>
      </c>
      <c r="G1452" s="58">
        <v>0.98</v>
      </c>
      <c r="H1452" s="58">
        <v>0.98</v>
      </c>
      <c r="I1452" s="2">
        <v>4.5</v>
      </c>
      <c r="J1452" s="58" t="s">
        <v>712</v>
      </c>
      <c r="K1452" s="58"/>
      <c r="L1452" s="58"/>
      <c r="M1452" s="58">
        <v>56574375</v>
      </c>
    </row>
    <row r="1453" spans="1:13" x14ac:dyDescent="0.3">
      <c r="B1453" s="58"/>
      <c r="C1453" s="58"/>
      <c r="D1453" s="58"/>
      <c r="E1453" s="58"/>
      <c r="F1453" s="58"/>
      <c r="G1453" s="58"/>
      <c r="H1453" s="58"/>
      <c r="I1453" s="2" t="s">
        <v>61</v>
      </c>
      <c r="J1453" s="58"/>
      <c r="K1453" s="58"/>
      <c r="L1453" s="58"/>
      <c r="M1453" s="58"/>
    </row>
    <row r="1454" spans="1:13" x14ac:dyDescent="0.3">
      <c r="B1454" s="58" t="s">
        <v>83</v>
      </c>
      <c r="C1454" s="58" t="s">
        <v>713</v>
      </c>
      <c r="D1454" s="58">
        <v>5057753925345</v>
      </c>
      <c r="E1454" s="58">
        <v>3</v>
      </c>
      <c r="F1454" s="58" t="s">
        <v>59</v>
      </c>
      <c r="G1454" s="58">
        <v>0.97</v>
      </c>
      <c r="H1454" s="58">
        <v>2.91</v>
      </c>
      <c r="I1454" s="2">
        <v>4.5</v>
      </c>
      <c r="J1454" s="58" t="s">
        <v>714</v>
      </c>
      <c r="K1454" s="58"/>
      <c r="L1454" s="58"/>
      <c r="M1454" s="58">
        <v>88496142</v>
      </c>
    </row>
    <row r="1455" spans="1:13" x14ac:dyDescent="0.3">
      <c r="B1455" s="58"/>
      <c r="C1455" s="58"/>
      <c r="D1455" s="58"/>
      <c r="E1455" s="58"/>
      <c r="F1455" s="58"/>
      <c r="G1455" s="58"/>
      <c r="H1455" s="58"/>
      <c r="I1455" s="2" t="s">
        <v>61</v>
      </c>
      <c r="J1455" s="58"/>
      <c r="K1455" s="58"/>
      <c r="L1455" s="58"/>
      <c r="M1455" s="58"/>
    </row>
    <row r="1456" spans="1:13" x14ac:dyDescent="0.3">
      <c r="B1456" s="58" t="s">
        <v>83</v>
      </c>
      <c r="C1456" s="58" t="s">
        <v>715</v>
      </c>
      <c r="D1456" s="58">
        <v>5057753599294</v>
      </c>
      <c r="E1456" s="58">
        <v>1</v>
      </c>
      <c r="F1456" s="58" t="s">
        <v>59</v>
      </c>
      <c r="G1456" s="58">
        <v>0.17</v>
      </c>
      <c r="H1456" s="58">
        <v>0.17</v>
      </c>
      <c r="I1456" s="2">
        <v>4.2</v>
      </c>
      <c r="J1456" s="58" t="s">
        <v>716</v>
      </c>
      <c r="K1456" s="58"/>
      <c r="L1456" s="58"/>
      <c r="M1456" s="58">
        <v>85718750</v>
      </c>
    </row>
    <row r="1457" spans="2:13" x14ac:dyDescent="0.3">
      <c r="B1457" s="58"/>
      <c r="C1457" s="58"/>
      <c r="D1457" s="58"/>
      <c r="E1457" s="58"/>
      <c r="F1457" s="58"/>
      <c r="G1457" s="58"/>
      <c r="H1457" s="58"/>
      <c r="I1457" s="2" t="s">
        <v>61</v>
      </c>
      <c r="J1457" s="58"/>
      <c r="K1457" s="58"/>
      <c r="L1457" s="58"/>
      <c r="M1457" s="58"/>
    </row>
    <row r="1458" spans="2:13" x14ac:dyDescent="0.3">
      <c r="B1458" s="58" t="s">
        <v>83</v>
      </c>
      <c r="C1458" s="58" t="s">
        <v>717</v>
      </c>
      <c r="D1458" s="58">
        <v>5051399456928</v>
      </c>
      <c r="E1458" s="58">
        <v>1</v>
      </c>
      <c r="F1458" s="58" t="s">
        <v>59</v>
      </c>
      <c r="G1458" s="58">
        <v>0.31</v>
      </c>
      <c r="H1458" s="58">
        <v>0.31</v>
      </c>
      <c r="I1458" s="2">
        <v>1.2</v>
      </c>
      <c r="J1458" s="58" t="s">
        <v>718</v>
      </c>
      <c r="K1458" s="58"/>
      <c r="L1458" s="58"/>
      <c r="M1458" s="58">
        <v>61228174</v>
      </c>
    </row>
    <row r="1459" spans="2:13" x14ac:dyDescent="0.3">
      <c r="B1459" s="58"/>
      <c r="C1459" s="58"/>
      <c r="D1459" s="58"/>
      <c r="E1459" s="58"/>
      <c r="F1459" s="58"/>
      <c r="G1459" s="58"/>
      <c r="H1459" s="58"/>
      <c r="I1459" s="2" t="s">
        <v>61</v>
      </c>
      <c r="J1459" s="58"/>
      <c r="K1459" s="58"/>
      <c r="L1459" s="58"/>
      <c r="M1459" s="58"/>
    </row>
    <row r="1460" spans="2:13" x14ac:dyDescent="0.3">
      <c r="B1460" s="58" t="s">
        <v>83</v>
      </c>
      <c r="C1460" s="58" t="s">
        <v>719</v>
      </c>
      <c r="D1460" s="58">
        <v>3420485</v>
      </c>
      <c r="E1460" s="58">
        <v>2</v>
      </c>
      <c r="F1460" s="58" t="s">
        <v>59</v>
      </c>
      <c r="G1460" s="58">
        <v>0.11</v>
      </c>
      <c r="H1460" s="58">
        <v>0.22</v>
      </c>
      <c r="I1460" s="2">
        <v>2.2999999999999998</v>
      </c>
      <c r="J1460" s="58" t="s">
        <v>720</v>
      </c>
      <c r="K1460" s="58"/>
      <c r="L1460" s="58"/>
      <c r="M1460" s="58">
        <v>91577906</v>
      </c>
    </row>
    <row r="1461" spans="2:13" x14ac:dyDescent="0.3">
      <c r="B1461" s="58"/>
      <c r="C1461" s="58"/>
      <c r="D1461" s="58"/>
      <c r="E1461" s="58"/>
      <c r="F1461" s="58"/>
      <c r="G1461" s="58"/>
      <c r="H1461" s="58"/>
      <c r="I1461" s="2" t="s">
        <v>61</v>
      </c>
      <c r="J1461" s="58"/>
      <c r="K1461" s="58"/>
      <c r="L1461" s="58"/>
      <c r="M1461" s="58"/>
    </row>
    <row r="1462" spans="2:13" x14ac:dyDescent="0.3">
      <c r="B1462" s="58" t="s">
        <v>83</v>
      </c>
      <c r="C1462" s="58" t="s">
        <v>372</v>
      </c>
      <c r="D1462" s="58">
        <v>5057753904296</v>
      </c>
      <c r="E1462" s="58">
        <v>3</v>
      </c>
      <c r="F1462" s="58" t="s">
        <v>59</v>
      </c>
      <c r="G1462" s="58">
        <v>0.97</v>
      </c>
      <c r="H1462" s="58">
        <v>2.9</v>
      </c>
      <c r="I1462" s="2">
        <v>4.5</v>
      </c>
      <c r="J1462" s="58" t="s">
        <v>714</v>
      </c>
      <c r="K1462" s="58"/>
      <c r="L1462" s="58"/>
      <c r="M1462" s="58">
        <v>87588830</v>
      </c>
    </row>
    <row r="1463" spans="2:13" x14ac:dyDescent="0.3">
      <c r="B1463" s="58"/>
      <c r="C1463" s="58"/>
      <c r="D1463" s="58"/>
      <c r="E1463" s="58"/>
      <c r="F1463" s="58"/>
      <c r="G1463" s="58"/>
      <c r="H1463" s="58"/>
      <c r="I1463" s="2" t="s">
        <v>61</v>
      </c>
      <c r="J1463" s="58"/>
      <c r="K1463" s="58"/>
      <c r="L1463" s="58"/>
      <c r="M1463" s="58"/>
    </row>
    <row r="1464" spans="2:13" x14ac:dyDescent="0.3">
      <c r="B1464" s="58" t="s">
        <v>83</v>
      </c>
      <c r="C1464" s="58" t="s">
        <v>388</v>
      </c>
      <c r="D1464" s="58">
        <v>5030756005818</v>
      </c>
      <c r="E1464" s="58">
        <v>3</v>
      </c>
      <c r="F1464" s="58" t="s">
        <v>59</v>
      </c>
      <c r="G1464" s="58">
        <v>0.23</v>
      </c>
      <c r="H1464" s="58">
        <v>0.7</v>
      </c>
      <c r="I1464" s="2">
        <v>2</v>
      </c>
      <c r="J1464" s="58" t="s">
        <v>721</v>
      </c>
      <c r="K1464" s="58"/>
      <c r="L1464" s="58"/>
      <c r="M1464" s="58">
        <v>87178440</v>
      </c>
    </row>
    <row r="1465" spans="2:13" x14ac:dyDescent="0.3">
      <c r="B1465" s="58"/>
      <c r="C1465" s="58"/>
      <c r="D1465" s="58"/>
      <c r="E1465" s="58"/>
      <c r="F1465" s="58"/>
      <c r="G1465" s="58"/>
      <c r="H1465" s="58"/>
      <c r="I1465" s="2" t="s">
        <v>61</v>
      </c>
      <c r="J1465" s="58"/>
      <c r="K1465" s="58"/>
      <c r="L1465" s="58"/>
      <c r="M1465" s="58"/>
    </row>
    <row r="1466" spans="2:13" x14ac:dyDescent="0.3">
      <c r="B1466" s="58" t="s">
        <v>83</v>
      </c>
      <c r="C1466" s="58" t="s">
        <v>88</v>
      </c>
      <c r="D1466" s="58">
        <v>5059697762635</v>
      </c>
      <c r="E1466" s="58">
        <v>3</v>
      </c>
      <c r="F1466" s="58" t="s">
        <v>59</v>
      </c>
      <c r="G1466" s="58">
        <v>0.25</v>
      </c>
      <c r="H1466" s="58">
        <v>0.76</v>
      </c>
      <c r="I1466" s="2">
        <v>2.15</v>
      </c>
      <c r="J1466" s="58" t="s">
        <v>722</v>
      </c>
      <c r="K1466" s="58"/>
      <c r="L1466" s="58"/>
      <c r="M1466" s="58">
        <v>92438068</v>
      </c>
    </row>
    <row r="1467" spans="2:13" x14ac:dyDescent="0.3">
      <c r="B1467" s="58"/>
      <c r="C1467" s="58"/>
      <c r="D1467" s="58"/>
      <c r="E1467" s="58"/>
      <c r="F1467" s="58"/>
      <c r="G1467" s="58"/>
      <c r="H1467" s="58"/>
      <c r="I1467" s="2" t="s">
        <v>61</v>
      </c>
      <c r="J1467" s="58"/>
      <c r="K1467" s="58"/>
      <c r="L1467" s="58"/>
      <c r="M1467" s="58"/>
    </row>
    <row r="1468" spans="2:13" x14ac:dyDescent="0.3">
      <c r="B1468" s="58" t="s">
        <v>83</v>
      </c>
      <c r="C1468" s="58" t="s">
        <v>180</v>
      </c>
      <c r="D1468" s="58">
        <v>5053526662318</v>
      </c>
      <c r="E1468" s="58">
        <v>2</v>
      </c>
      <c r="F1468" s="58" t="s">
        <v>59</v>
      </c>
      <c r="G1468" s="58">
        <v>0.22</v>
      </c>
      <c r="H1468" s="58">
        <v>0.43</v>
      </c>
      <c r="I1468" s="2">
        <v>5.5</v>
      </c>
      <c r="J1468" s="58" t="s">
        <v>723</v>
      </c>
      <c r="K1468" s="58"/>
      <c r="L1468" s="58"/>
      <c r="M1468" s="58">
        <v>63753896</v>
      </c>
    </row>
    <row r="1469" spans="2:13" x14ac:dyDescent="0.3">
      <c r="B1469" s="58"/>
      <c r="C1469" s="58"/>
      <c r="D1469" s="58"/>
      <c r="E1469" s="58"/>
      <c r="F1469" s="58"/>
      <c r="G1469" s="58"/>
      <c r="H1469" s="58"/>
      <c r="I1469" s="2" t="s">
        <v>61</v>
      </c>
      <c r="J1469" s="58"/>
      <c r="K1469" s="58"/>
      <c r="L1469" s="58"/>
      <c r="M1469" s="58"/>
    </row>
    <row r="1470" spans="2:13" x14ac:dyDescent="0.3">
      <c r="B1470" s="58" t="s">
        <v>83</v>
      </c>
      <c r="C1470" s="58" t="s">
        <v>508</v>
      </c>
      <c r="D1470" s="58">
        <v>5057753912291</v>
      </c>
      <c r="E1470" s="58">
        <v>2</v>
      </c>
      <c r="F1470" s="58" t="s">
        <v>59</v>
      </c>
      <c r="G1470" s="58">
        <v>0.25</v>
      </c>
      <c r="H1470" s="58">
        <v>0.5</v>
      </c>
      <c r="I1470" s="2">
        <v>2.15</v>
      </c>
      <c r="J1470" s="58" t="s">
        <v>724</v>
      </c>
      <c r="K1470" s="58"/>
      <c r="L1470" s="58"/>
      <c r="M1470" s="58">
        <v>92195918</v>
      </c>
    </row>
    <row r="1471" spans="2:13" x14ac:dyDescent="0.3">
      <c r="B1471" s="58"/>
      <c r="C1471" s="58"/>
      <c r="D1471" s="58"/>
      <c r="E1471" s="58"/>
      <c r="F1471" s="58"/>
      <c r="G1471" s="58"/>
      <c r="H1471" s="58"/>
      <c r="I1471" s="2" t="s">
        <v>61</v>
      </c>
      <c r="J1471" s="58"/>
      <c r="K1471" s="58"/>
      <c r="L1471" s="58"/>
      <c r="M1471" s="58"/>
    </row>
    <row r="1472" spans="2:13" x14ac:dyDescent="0.3">
      <c r="B1472" s="58" t="s">
        <v>68</v>
      </c>
      <c r="C1472" s="58" t="s">
        <v>725</v>
      </c>
      <c r="D1472" s="58">
        <v>5059697693960</v>
      </c>
      <c r="E1472" s="58">
        <v>1</v>
      </c>
      <c r="F1472" s="58" t="s">
        <v>59</v>
      </c>
      <c r="G1472" s="58">
        <v>0.55000000000000004</v>
      </c>
      <c r="H1472" s="58">
        <v>0.55000000000000004</v>
      </c>
      <c r="I1472" s="2">
        <v>2.2000000000000002</v>
      </c>
      <c r="J1472" s="58" t="s">
        <v>726</v>
      </c>
      <c r="K1472" s="58"/>
      <c r="L1472" s="58"/>
      <c r="M1472" s="58">
        <v>89631966</v>
      </c>
    </row>
    <row r="1473" spans="2:13" x14ac:dyDescent="0.3">
      <c r="B1473" s="58"/>
      <c r="C1473" s="58"/>
      <c r="D1473" s="58"/>
      <c r="E1473" s="58"/>
      <c r="F1473" s="58"/>
      <c r="G1473" s="58"/>
      <c r="H1473" s="58"/>
      <c r="I1473" s="2" t="s">
        <v>61</v>
      </c>
      <c r="J1473" s="58"/>
      <c r="K1473" s="58"/>
      <c r="L1473" s="58"/>
      <c r="M1473" s="58"/>
    </row>
    <row r="1474" spans="2:13" x14ac:dyDescent="0.3">
      <c r="B1474" s="58" t="s">
        <v>68</v>
      </c>
      <c r="C1474" s="58" t="s">
        <v>223</v>
      </c>
      <c r="D1474" s="58">
        <v>5057967342105</v>
      </c>
      <c r="E1474" s="58">
        <v>4</v>
      </c>
      <c r="F1474" s="58" t="s">
        <v>59</v>
      </c>
      <c r="G1474" s="58">
        <v>0.26</v>
      </c>
      <c r="H1474" s="58">
        <v>1.04</v>
      </c>
      <c r="I1474" s="2">
        <v>1.3</v>
      </c>
      <c r="J1474" s="58" t="s">
        <v>712</v>
      </c>
      <c r="K1474" s="58"/>
      <c r="L1474" s="58"/>
      <c r="M1474" s="58">
        <v>86489085</v>
      </c>
    </row>
    <row r="1475" spans="2:13" x14ac:dyDescent="0.3">
      <c r="B1475" s="58"/>
      <c r="C1475" s="58"/>
      <c r="D1475" s="58"/>
      <c r="E1475" s="58"/>
      <c r="F1475" s="58"/>
      <c r="G1475" s="58"/>
      <c r="H1475" s="58"/>
      <c r="I1475" s="2" t="s">
        <v>61</v>
      </c>
      <c r="J1475" s="58"/>
      <c r="K1475" s="58"/>
      <c r="L1475" s="58"/>
      <c r="M1475" s="58"/>
    </row>
    <row r="1476" spans="2:13" x14ac:dyDescent="0.3">
      <c r="B1476" s="58" t="s">
        <v>68</v>
      </c>
      <c r="C1476" s="58" t="s">
        <v>75</v>
      </c>
      <c r="D1476" s="58">
        <v>3277621</v>
      </c>
      <c r="E1476" s="58">
        <v>7</v>
      </c>
      <c r="F1476" s="58" t="s">
        <v>59</v>
      </c>
      <c r="G1476" s="58">
        <v>0.08</v>
      </c>
      <c r="H1476" s="58">
        <v>0.54</v>
      </c>
      <c r="I1476" s="2">
        <v>1.2</v>
      </c>
      <c r="J1476" s="58" t="s">
        <v>727</v>
      </c>
      <c r="K1476" s="58"/>
      <c r="L1476" s="58"/>
      <c r="M1476" s="58">
        <v>83688234</v>
      </c>
    </row>
    <row r="1477" spans="2:13" x14ac:dyDescent="0.3">
      <c r="B1477" s="58"/>
      <c r="C1477" s="58"/>
      <c r="D1477" s="58"/>
      <c r="E1477" s="58"/>
      <c r="F1477" s="58"/>
      <c r="G1477" s="58"/>
      <c r="H1477" s="58"/>
      <c r="I1477" s="2" t="s">
        <v>61</v>
      </c>
      <c r="J1477" s="58"/>
      <c r="K1477" s="58"/>
      <c r="L1477" s="58"/>
      <c r="M1477" s="58"/>
    </row>
    <row r="1478" spans="2:13" x14ac:dyDescent="0.3">
      <c r="B1478" s="58" t="s">
        <v>68</v>
      </c>
      <c r="C1478" s="58" t="s">
        <v>76</v>
      </c>
      <c r="D1478" s="58">
        <v>3063330</v>
      </c>
      <c r="E1478" s="58">
        <v>4</v>
      </c>
      <c r="F1478" s="58" t="s">
        <v>59</v>
      </c>
      <c r="G1478" s="58">
        <v>0.08</v>
      </c>
      <c r="H1478" s="58">
        <v>0.32</v>
      </c>
      <c r="I1478" s="2">
        <v>1.1499999999999999</v>
      </c>
      <c r="J1478" s="58" t="s">
        <v>716</v>
      </c>
      <c r="K1478" s="58"/>
      <c r="L1478" s="58"/>
      <c r="M1478" s="58">
        <v>67880462</v>
      </c>
    </row>
    <row r="1479" spans="2:13" x14ac:dyDescent="0.3">
      <c r="B1479" s="58"/>
      <c r="C1479" s="58"/>
      <c r="D1479" s="58"/>
      <c r="E1479" s="58"/>
      <c r="F1479" s="58"/>
      <c r="G1479" s="58"/>
      <c r="H1479" s="58"/>
      <c r="I1479" s="2" t="s">
        <v>61</v>
      </c>
      <c r="J1479" s="58"/>
      <c r="K1479" s="58"/>
      <c r="L1479" s="58"/>
      <c r="M1479" s="58"/>
    </row>
    <row r="1480" spans="2:13" x14ac:dyDescent="0.3">
      <c r="B1480" s="58" t="s">
        <v>68</v>
      </c>
      <c r="C1480" s="58" t="s">
        <v>80</v>
      </c>
      <c r="D1480" s="58">
        <v>3048979</v>
      </c>
      <c r="E1480" s="58">
        <v>1</v>
      </c>
      <c r="F1480" s="58" t="s">
        <v>59</v>
      </c>
      <c r="G1480" s="58">
        <v>0.09</v>
      </c>
      <c r="H1480" s="58">
        <v>0.09</v>
      </c>
      <c r="I1480" s="2">
        <v>1.1000000000000001</v>
      </c>
      <c r="J1480" s="58" t="s">
        <v>728</v>
      </c>
      <c r="K1480" s="58"/>
      <c r="L1480" s="58"/>
      <c r="M1480" s="58">
        <v>52412171</v>
      </c>
    </row>
    <row r="1481" spans="2:13" x14ac:dyDescent="0.3">
      <c r="B1481" s="58"/>
      <c r="C1481" s="58"/>
      <c r="D1481" s="58"/>
      <c r="E1481" s="58"/>
      <c r="F1481" s="58"/>
      <c r="G1481" s="58"/>
      <c r="H1481" s="58"/>
      <c r="I1481" s="2" t="s">
        <v>61</v>
      </c>
      <c r="J1481" s="58"/>
      <c r="K1481" s="58"/>
      <c r="L1481" s="58"/>
      <c r="M1481" s="58"/>
    </row>
    <row r="1482" spans="2:13" x14ac:dyDescent="0.3">
      <c r="B1482" s="58" t="s">
        <v>68</v>
      </c>
      <c r="C1482" s="58" t="s">
        <v>145</v>
      </c>
      <c r="D1482" s="58">
        <v>5059512103650</v>
      </c>
      <c r="E1482" s="58">
        <v>1</v>
      </c>
      <c r="F1482" s="58" t="s">
        <v>59</v>
      </c>
      <c r="G1482" s="58">
        <v>0.14000000000000001</v>
      </c>
      <c r="H1482" s="58">
        <v>0.15</v>
      </c>
      <c r="I1482" s="2">
        <v>1.1000000000000001</v>
      </c>
      <c r="J1482" s="58" t="s">
        <v>728</v>
      </c>
      <c r="K1482" s="58"/>
      <c r="L1482" s="58"/>
      <c r="M1482" s="58">
        <v>88303971</v>
      </c>
    </row>
    <row r="1483" spans="2:13" x14ac:dyDescent="0.3">
      <c r="B1483" s="58"/>
      <c r="C1483" s="58"/>
      <c r="D1483" s="58"/>
      <c r="E1483" s="58"/>
      <c r="F1483" s="58"/>
      <c r="G1483" s="58"/>
      <c r="H1483" s="58"/>
      <c r="I1483" s="2" t="s">
        <v>61</v>
      </c>
      <c r="J1483" s="58"/>
      <c r="K1483" s="58"/>
      <c r="L1483" s="58"/>
      <c r="M1483" s="58"/>
    </row>
  </sheetData>
  <mergeCells count="7799">
    <mergeCell ref="B1480:B1481"/>
    <mergeCell ref="C1480:C1481"/>
    <mergeCell ref="D1480:D1481"/>
    <mergeCell ref="E1480:E1481"/>
    <mergeCell ref="F1480:F1481"/>
    <mergeCell ref="G1480:G1481"/>
    <mergeCell ref="H1480:H1481"/>
    <mergeCell ref="J1480:J1481"/>
    <mergeCell ref="K1480:K1481"/>
    <mergeCell ref="L1480:L1481"/>
    <mergeCell ref="M1480:M1481"/>
    <mergeCell ref="B1482:B1483"/>
    <mergeCell ref="C1482:C1483"/>
    <mergeCell ref="D1482:D1483"/>
    <mergeCell ref="E1482:E1483"/>
    <mergeCell ref="F1482:F1483"/>
    <mergeCell ref="G1482:G1483"/>
    <mergeCell ref="H1482:H1483"/>
    <mergeCell ref="J1482:J1483"/>
    <mergeCell ref="K1482:K1483"/>
    <mergeCell ref="L1482:L1483"/>
    <mergeCell ref="M1482:M1483"/>
    <mergeCell ref="B1476:B1477"/>
    <mergeCell ref="C1476:C1477"/>
    <mergeCell ref="D1476:D1477"/>
    <mergeCell ref="E1476:E1477"/>
    <mergeCell ref="F1476:F1477"/>
    <mergeCell ref="G1476:G1477"/>
    <mergeCell ref="H1476:H1477"/>
    <mergeCell ref="J1476:J1477"/>
    <mergeCell ref="K1476:K1477"/>
    <mergeCell ref="L1476:L1477"/>
    <mergeCell ref="M1476:M1477"/>
    <mergeCell ref="B1478:B1479"/>
    <mergeCell ref="C1478:C1479"/>
    <mergeCell ref="D1478:D1479"/>
    <mergeCell ref="E1478:E1479"/>
    <mergeCell ref="F1478:F1479"/>
    <mergeCell ref="G1478:G1479"/>
    <mergeCell ref="H1478:H1479"/>
    <mergeCell ref="J1478:J1479"/>
    <mergeCell ref="K1478:K1479"/>
    <mergeCell ref="L1478:L1479"/>
    <mergeCell ref="M1478:M1479"/>
    <mergeCell ref="B1472:B1473"/>
    <mergeCell ref="C1472:C1473"/>
    <mergeCell ref="D1472:D1473"/>
    <mergeCell ref="E1472:E1473"/>
    <mergeCell ref="F1472:F1473"/>
    <mergeCell ref="G1472:G1473"/>
    <mergeCell ref="H1472:H1473"/>
    <mergeCell ref="J1472:J1473"/>
    <mergeCell ref="K1472:K1473"/>
    <mergeCell ref="L1472:L1473"/>
    <mergeCell ref="M1472:M1473"/>
    <mergeCell ref="B1474:B1475"/>
    <mergeCell ref="C1474:C1475"/>
    <mergeCell ref="D1474:D1475"/>
    <mergeCell ref="E1474:E1475"/>
    <mergeCell ref="F1474:F1475"/>
    <mergeCell ref="G1474:G1475"/>
    <mergeCell ref="H1474:H1475"/>
    <mergeCell ref="J1474:J1475"/>
    <mergeCell ref="K1474:K1475"/>
    <mergeCell ref="L1474:L1475"/>
    <mergeCell ref="M1474:M1475"/>
    <mergeCell ref="B1468:B1469"/>
    <mergeCell ref="C1468:C1469"/>
    <mergeCell ref="D1468:D1469"/>
    <mergeCell ref="E1468:E1469"/>
    <mergeCell ref="F1468:F1469"/>
    <mergeCell ref="G1468:G1469"/>
    <mergeCell ref="H1468:H1469"/>
    <mergeCell ref="J1468:J1469"/>
    <mergeCell ref="K1468:K1469"/>
    <mergeCell ref="L1468:L1469"/>
    <mergeCell ref="M1468:M1469"/>
    <mergeCell ref="B1470:B1471"/>
    <mergeCell ref="C1470:C1471"/>
    <mergeCell ref="D1470:D1471"/>
    <mergeCell ref="E1470:E1471"/>
    <mergeCell ref="F1470:F1471"/>
    <mergeCell ref="G1470:G1471"/>
    <mergeCell ref="H1470:H1471"/>
    <mergeCell ref="J1470:J1471"/>
    <mergeCell ref="K1470:K1471"/>
    <mergeCell ref="L1470:L1471"/>
    <mergeCell ref="M1470:M1471"/>
    <mergeCell ref="B1464:B1465"/>
    <mergeCell ref="C1464:C1465"/>
    <mergeCell ref="D1464:D1465"/>
    <mergeCell ref="E1464:E1465"/>
    <mergeCell ref="F1464:F1465"/>
    <mergeCell ref="G1464:G1465"/>
    <mergeCell ref="H1464:H1465"/>
    <mergeCell ref="J1464:J1465"/>
    <mergeCell ref="K1464:K1465"/>
    <mergeCell ref="L1464:L1465"/>
    <mergeCell ref="M1464:M1465"/>
    <mergeCell ref="B1466:B1467"/>
    <mergeCell ref="C1466:C1467"/>
    <mergeCell ref="D1466:D1467"/>
    <mergeCell ref="E1466:E1467"/>
    <mergeCell ref="F1466:F1467"/>
    <mergeCell ref="G1466:G1467"/>
    <mergeCell ref="H1466:H1467"/>
    <mergeCell ref="J1466:J1467"/>
    <mergeCell ref="K1466:K1467"/>
    <mergeCell ref="L1466:L1467"/>
    <mergeCell ref="M1466:M1467"/>
    <mergeCell ref="B1460:B1461"/>
    <mergeCell ref="C1460:C1461"/>
    <mergeCell ref="D1460:D1461"/>
    <mergeCell ref="E1460:E1461"/>
    <mergeCell ref="F1460:F1461"/>
    <mergeCell ref="G1460:G1461"/>
    <mergeCell ref="H1460:H1461"/>
    <mergeCell ref="J1460:J1461"/>
    <mergeCell ref="K1460:K1461"/>
    <mergeCell ref="L1460:L1461"/>
    <mergeCell ref="M1460:M1461"/>
    <mergeCell ref="B1462:B1463"/>
    <mergeCell ref="C1462:C1463"/>
    <mergeCell ref="D1462:D1463"/>
    <mergeCell ref="E1462:E1463"/>
    <mergeCell ref="F1462:F1463"/>
    <mergeCell ref="G1462:G1463"/>
    <mergeCell ref="H1462:H1463"/>
    <mergeCell ref="J1462:J1463"/>
    <mergeCell ref="K1462:K1463"/>
    <mergeCell ref="L1462:L1463"/>
    <mergeCell ref="M1462:M1463"/>
    <mergeCell ref="B1456:B1457"/>
    <mergeCell ref="C1456:C1457"/>
    <mergeCell ref="D1456:D1457"/>
    <mergeCell ref="E1456:E1457"/>
    <mergeCell ref="F1456:F1457"/>
    <mergeCell ref="G1456:G1457"/>
    <mergeCell ref="H1456:H1457"/>
    <mergeCell ref="J1456:J1457"/>
    <mergeCell ref="K1456:K1457"/>
    <mergeCell ref="L1456:L1457"/>
    <mergeCell ref="M1456:M1457"/>
    <mergeCell ref="B1458:B1459"/>
    <mergeCell ref="C1458:C1459"/>
    <mergeCell ref="D1458:D1459"/>
    <mergeCell ref="E1458:E1459"/>
    <mergeCell ref="F1458:F1459"/>
    <mergeCell ref="G1458:G1459"/>
    <mergeCell ref="H1458:H1459"/>
    <mergeCell ref="J1458:J1459"/>
    <mergeCell ref="K1458:K1459"/>
    <mergeCell ref="L1458:L1459"/>
    <mergeCell ref="M1458:M1459"/>
    <mergeCell ref="B1452:B1453"/>
    <mergeCell ref="C1452:C1453"/>
    <mergeCell ref="D1452:D1453"/>
    <mergeCell ref="E1452:E1453"/>
    <mergeCell ref="F1452:F1453"/>
    <mergeCell ref="G1452:G1453"/>
    <mergeCell ref="H1452:H1453"/>
    <mergeCell ref="J1452:J1453"/>
    <mergeCell ref="K1452:K1453"/>
    <mergeCell ref="L1452:L1453"/>
    <mergeCell ref="M1452:M1453"/>
    <mergeCell ref="B1454:B1455"/>
    <mergeCell ref="C1454:C1455"/>
    <mergeCell ref="D1454:D1455"/>
    <mergeCell ref="E1454:E1455"/>
    <mergeCell ref="F1454:F1455"/>
    <mergeCell ref="G1454:G1455"/>
    <mergeCell ref="H1454:H1455"/>
    <mergeCell ref="J1454:J1455"/>
    <mergeCell ref="K1454:K1455"/>
    <mergeCell ref="L1454:L1455"/>
    <mergeCell ref="M1454:M1455"/>
    <mergeCell ref="B1448:B1449"/>
    <mergeCell ref="C1448:C1449"/>
    <mergeCell ref="D1448:D1449"/>
    <mergeCell ref="E1448:E1449"/>
    <mergeCell ref="F1448:F1449"/>
    <mergeCell ref="G1448:G1449"/>
    <mergeCell ref="H1448:H1449"/>
    <mergeCell ref="J1448:J1449"/>
    <mergeCell ref="K1448:K1449"/>
    <mergeCell ref="L1448:L1449"/>
    <mergeCell ref="M1448:M1449"/>
    <mergeCell ref="B1450:B1451"/>
    <mergeCell ref="C1450:C1451"/>
    <mergeCell ref="D1450:D1451"/>
    <mergeCell ref="E1450:E1451"/>
    <mergeCell ref="F1450:F1451"/>
    <mergeCell ref="G1450:G1451"/>
    <mergeCell ref="H1450:H1451"/>
    <mergeCell ref="J1450:J1451"/>
    <mergeCell ref="K1450:K1451"/>
    <mergeCell ref="L1450:L1451"/>
    <mergeCell ref="M1450:M1451"/>
    <mergeCell ref="B1444:B1445"/>
    <mergeCell ref="C1444:C1445"/>
    <mergeCell ref="D1444:D1445"/>
    <mergeCell ref="E1444:E1445"/>
    <mergeCell ref="F1444:F1445"/>
    <mergeCell ref="G1444:G1445"/>
    <mergeCell ref="H1444:H1445"/>
    <mergeCell ref="J1444:J1445"/>
    <mergeCell ref="K1444:K1445"/>
    <mergeCell ref="L1444:L1445"/>
    <mergeCell ref="M1444:M1445"/>
    <mergeCell ref="B1446:B1447"/>
    <mergeCell ref="C1446:C1447"/>
    <mergeCell ref="D1446:D1447"/>
    <mergeCell ref="E1446:E1447"/>
    <mergeCell ref="F1446:F1447"/>
    <mergeCell ref="G1446:G1447"/>
    <mergeCell ref="H1446:H1447"/>
    <mergeCell ref="J1446:J1447"/>
    <mergeCell ref="K1446:K1447"/>
    <mergeCell ref="L1446:L1447"/>
    <mergeCell ref="M1446:M1447"/>
    <mergeCell ref="B1441:B1442"/>
    <mergeCell ref="C1441:C1442"/>
    <mergeCell ref="D1441:D1442"/>
    <mergeCell ref="E1441:E1442"/>
    <mergeCell ref="F1441:F1442"/>
    <mergeCell ref="G1441:G1442"/>
    <mergeCell ref="H1441:H1442"/>
    <mergeCell ref="J1441:J1442"/>
    <mergeCell ref="K1441:K1442"/>
    <mergeCell ref="L1441:L1442"/>
    <mergeCell ref="M1441:M1442"/>
    <mergeCell ref="B1437:B1438"/>
    <mergeCell ref="C1437:C1438"/>
    <mergeCell ref="D1437:D1438"/>
    <mergeCell ref="E1437:E1438"/>
    <mergeCell ref="F1437:F1438"/>
    <mergeCell ref="G1437:G1438"/>
    <mergeCell ref="H1437:H1438"/>
    <mergeCell ref="J1437:J1438"/>
    <mergeCell ref="K1437:K1438"/>
    <mergeCell ref="L1437:L1438"/>
    <mergeCell ref="M1437:M1438"/>
    <mergeCell ref="B1439:B1440"/>
    <mergeCell ref="C1439:C1440"/>
    <mergeCell ref="D1439:D1440"/>
    <mergeCell ref="E1439:E1440"/>
    <mergeCell ref="F1439:F1440"/>
    <mergeCell ref="G1439:G1440"/>
    <mergeCell ref="H1439:H1440"/>
    <mergeCell ref="J1439:J1440"/>
    <mergeCell ref="K1439:K1440"/>
    <mergeCell ref="L1439:L1440"/>
    <mergeCell ref="M1439:M1440"/>
    <mergeCell ref="B1433:B1434"/>
    <mergeCell ref="C1433:C1434"/>
    <mergeCell ref="D1433:D1434"/>
    <mergeCell ref="E1433:E1434"/>
    <mergeCell ref="F1433:F1434"/>
    <mergeCell ref="G1433:G1434"/>
    <mergeCell ref="H1433:H1434"/>
    <mergeCell ref="J1433:J1434"/>
    <mergeCell ref="K1433:K1434"/>
    <mergeCell ref="L1433:L1434"/>
    <mergeCell ref="M1433:M1434"/>
    <mergeCell ref="B1435:B1436"/>
    <mergeCell ref="C1435:C1436"/>
    <mergeCell ref="D1435:D1436"/>
    <mergeCell ref="E1435:E1436"/>
    <mergeCell ref="F1435:F1436"/>
    <mergeCell ref="G1435:G1436"/>
    <mergeCell ref="H1435:H1436"/>
    <mergeCell ref="J1435:J1436"/>
    <mergeCell ref="K1435:K1436"/>
    <mergeCell ref="L1435:L1436"/>
    <mergeCell ref="M1435:M1436"/>
    <mergeCell ref="B1429:B1430"/>
    <mergeCell ref="C1429:C1430"/>
    <mergeCell ref="D1429:D1430"/>
    <mergeCell ref="E1429:E1430"/>
    <mergeCell ref="F1429:F1430"/>
    <mergeCell ref="G1429:G1430"/>
    <mergeCell ref="H1429:H1430"/>
    <mergeCell ref="J1429:J1430"/>
    <mergeCell ref="K1429:K1430"/>
    <mergeCell ref="L1429:L1430"/>
    <mergeCell ref="M1429:M1430"/>
    <mergeCell ref="B1431:B1432"/>
    <mergeCell ref="C1431:C1432"/>
    <mergeCell ref="D1431:D1432"/>
    <mergeCell ref="E1431:E1432"/>
    <mergeCell ref="F1431:F1432"/>
    <mergeCell ref="G1431:G1432"/>
    <mergeCell ref="H1431:H1432"/>
    <mergeCell ref="J1431:J1432"/>
    <mergeCell ref="K1431:K1432"/>
    <mergeCell ref="L1431:L1432"/>
    <mergeCell ref="M1431:M1432"/>
    <mergeCell ref="B1425:B1426"/>
    <mergeCell ref="C1425:C1426"/>
    <mergeCell ref="D1425:D1426"/>
    <mergeCell ref="E1425:E1426"/>
    <mergeCell ref="F1425:F1426"/>
    <mergeCell ref="G1425:G1426"/>
    <mergeCell ref="H1425:H1426"/>
    <mergeCell ref="J1425:J1426"/>
    <mergeCell ref="K1425:K1426"/>
    <mergeCell ref="L1425:L1426"/>
    <mergeCell ref="M1425:M1426"/>
    <mergeCell ref="B1427:B1428"/>
    <mergeCell ref="C1427:C1428"/>
    <mergeCell ref="D1427:D1428"/>
    <mergeCell ref="E1427:E1428"/>
    <mergeCell ref="F1427:F1428"/>
    <mergeCell ref="G1427:G1428"/>
    <mergeCell ref="H1427:H1428"/>
    <mergeCell ref="J1427:J1428"/>
    <mergeCell ref="K1427:K1428"/>
    <mergeCell ref="L1427:L1428"/>
    <mergeCell ref="M1427:M1428"/>
    <mergeCell ref="B1421:B1422"/>
    <mergeCell ref="C1421:C1422"/>
    <mergeCell ref="D1421:D1422"/>
    <mergeCell ref="E1421:E1422"/>
    <mergeCell ref="F1421:F1422"/>
    <mergeCell ref="G1421:G1422"/>
    <mergeCell ref="H1421:H1422"/>
    <mergeCell ref="J1421:J1422"/>
    <mergeCell ref="K1421:K1422"/>
    <mergeCell ref="L1421:L1422"/>
    <mergeCell ref="M1421:M1422"/>
    <mergeCell ref="B1423:B1424"/>
    <mergeCell ref="C1423:C1424"/>
    <mergeCell ref="D1423:D1424"/>
    <mergeCell ref="E1423:E1424"/>
    <mergeCell ref="F1423:F1424"/>
    <mergeCell ref="G1423:G1424"/>
    <mergeCell ref="H1423:H1424"/>
    <mergeCell ref="J1423:J1424"/>
    <mergeCell ref="K1423:K1424"/>
    <mergeCell ref="L1423:L1424"/>
    <mergeCell ref="M1423:M1424"/>
    <mergeCell ref="B1417:B1418"/>
    <mergeCell ref="C1417:C1418"/>
    <mergeCell ref="D1417:D1418"/>
    <mergeCell ref="E1417:E1418"/>
    <mergeCell ref="F1417:F1418"/>
    <mergeCell ref="G1417:G1418"/>
    <mergeCell ref="H1417:H1418"/>
    <mergeCell ref="J1417:J1418"/>
    <mergeCell ref="K1417:K1418"/>
    <mergeCell ref="L1417:L1418"/>
    <mergeCell ref="M1417:M1418"/>
    <mergeCell ref="B1419:B1420"/>
    <mergeCell ref="C1419:C1420"/>
    <mergeCell ref="D1419:D1420"/>
    <mergeCell ref="E1419:E1420"/>
    <mergeCell ref="F1419:F1420"/>
    <mergeCell ref="G1419:G1420"/>
    <mergeCell ref="H1419:H1420"/>
    <mergeCell ref="J1419:J1420"/>
    <mergeCell ref="K1419:K1420"/>
    <mergeCell ref="L1419:L1420"/>
    <mergeCell ref="M1419:M1420"/>
    <mergeCell ref="B1413:B1414"/>
    <mergeCell ref="C1413:C1414"/>
    <mergeCell ref="D1413:D1414"/>
    <mergeCell ref="E1413:E1414"/>
    <mergeCell ref="F1413:F1414"/>
    <mergeCell ref="G1413:G1414"/>
    <mergeCell ref="H1413:H1414"/>
    <mergeCell ref="J1413:J1414"/>
    <mergeCell ref="K1413:K1414"/>
    <mergeCell ref="L1413:L1414"/>
    <mergeCell ref="M1413:M1414"/>
    <mergeCell ref="B1415:B1416"/>
    <mergeCell ref="C1415:C1416"/>
    <mergeCell ref="D1415:D1416"/>
    <mergeCell ref="E1415:E1416"/>
    <mergeCell ref="F1415:F1416"/>
    <mergeCell ref="G1415:G1416"/>
    <mergeCell ref="H1415:H1416"/>
    <mergeCell ref="J1415:J1416"/>
    <mergeCell ref="K1415:K1416"/>
    <mergeCell ref="L1415:L1416"/>
    <mergeCell ref="M1415:M1416"/>
    <mergeCell ref="B1409:B1410"/>
    <mergeCell ref="C1409:C1410"/>
    <mergeCell ref="D1409:D1410"/>
    <mergeCell ref="E1409:E1410"/>
    <mergeCell ref="F1409:F1410"/>
    <mergeCell ref="G1409:G1410"/>
    <mergeCell ref="H1409:H1410"/>
    <mergeCell ref="J1409:J1410"/>
    <mergeCell ref="K1409:K1410"/>
    <mergeCell ref="L1409:L1410"/>
    <mergeCell ref="M1409:M1410"/>
    <mergeCell ref="B1411:B1412"/>
    <mergeCell ref="C1411:C1412"/>
    <mergeCell ref="D1411:D1412"/>
    <mergeCell ref="E1411:E1412"/>
    <mergeCell ref="F1411:F1412"/>
    <mergeCell ref="G1411:G1412"/>
    <mergeCell ref="H1411:H1412"/>
    <mergeCell ref="J1411:J1412"/>
    <mergeCell ref="K1411:K1412"/>
    <mergeCell ref="L1411:L1412"/>
    <mergeCell ref="M1411:M1412"/>
    <mergeCell ref="B1405:B1406"/>
    <mergeCell ref="C1405:C1406"/>
    <mergeCell ref="D1405:D1406"/>
    <mergeCell ref="E1405:E1406"/>
    <mergeCell ref="F1405:F1406"/>
    <mergeCell ref="G1405:G1406"/>
    <mergeCell ref="H1405:H1406"/>
    <mergeCell ref="J1405:J1406"/>
    <mergeCell ref="K1405:K1406"/>
    <mergeCell ref="L1405:L1406"/>
    <mergeCell ref="M1405:M1406"/>
    <mergeCell ref="B1407:B1408"/>
    <mergeCell ref="C1407:C1408"/>
    <mergeCell ref="D1407:D1408"/>
    <mergeCell ref="E1407:E1408"/>
    <mergeCell ref="F1407:F1408"/>
    <mergeCell ref="G1407:G1408"/>
    <mergeCell ref="H1407:H1408"/>
    <mergeCell ref="J1407:J1408"/>
    <mergeCell ref="K1407:K1408"/>
    <mergeCell ref="L1407:L1408"/>
    <mergeCell ref="M1407:M1408"/>
    <mergeCell ref="B1401:B1402"/>
    <mergeCell ref="C1401:C1402"/>
    <mergeCell ref="D1401:D1402"/>
    <mergeCell ref="E1401:E1402"/>
    <mergeCell ref="F1401:F1402"/>
    <mergeCell ref="G1401:G1402"/>
    <mergeCell ref="H1401:H1402"/>
    <mergeCell ref="J1401:J1402"/>
    <mergeCell ref="K1401:K1402"/>
    <mergeCell ref="L1401:L1402"/>
    <mergeCell ref="M1401:M1402"/>
    <mergeCell ref="B1403:B1404"/>
    <mergeCell ref="C1403:C1404"/>
    <mergeCell ref="D1403:D1404"/>
    <mergeCell ref="E1403:E1404"/>
    <mergeCell ref="F1403:F1404"/>
    <mergeCell ref="G1403:G1404"/>
    <mergeCell ref="H1403:H1404"/>
    <mergeCell ref="J1403:J1404"/>
    <mergeCell ref="K1403:K1404"/>
    <mergeCell ref="L1403:L1404"/>
    <mergeCell ref="M1403:M1404"/>
    <mergeCell ref="B1397:B1398"/>
    <mergeCell ref="C1397:C1398"/>
    <mergeCell ref="D1397:D1398"/>
    <mergeCell ref="E1397:E1398"/>
    <mergeCell ref="F1397:F1398"/>
    <mergeCell ref="G1397:G1398"/>
    <mergeCell ref="H1397:H1398"/>
    <mergeCell ref="J1397:J1398"/>
    <mergeCell ref="K1397:K1398"/>
    <mergeCell ref="L1397:L1398"/>
    <mergeCell ref="M1397:M1398"/>
    <mergeCell ref="B1399:B1400"/>
    <mergeCell ref="C1399:C1400"/>
    <mergeCell ref="D1399:D1400"/>
    <mergeCell ref="E1399:E1400"/>
    <mergeCell ref="F1399:F1400"/>
    <mergeCell ref="G1399:G1400"/>
    <mergeCell ref="H1399:H1400"/>
    <mergeCell ref="J1399:J1400"/>
    <mergeCell ref="K1399:K1400"/>
    <mergeCell ref="L1399:L1400"/>
    <mergeCell ref="M1399:M1400"/>
    <mergeCell ref="B1393:B1394"/>
    <mergeCell ref="C1393:C1394"/>
    <mergeCell ref="D1393:D1394"/>
    <mergeCell ref="E1393:E1394"/>
    <mergeCell ref="F1393:F1394"/>
    <mergeCell ref="G1393:G1394"/>
    <mergeCell ref="H1393:H1394"/>
    <mergeCell ref="J1393:J1394"/>
    <mergeCell ref="K1393:K1394"/>
    <mergeCell ref="L1393:L1394"/>
    <mergeCell ref="M1393:M1394"/>
    <mergeCell ref="B1395:B1396"/>
    <mergeCell ref="C1395:C1396"/>
    <mergeCell ref="D1395:D1396"/>
    <mergeCell ref="E1395:E1396"/>
    <mergeCell ref="F1395:F1396"/>
    <mergeCell ref="G1395:G1396"/>
    <mergeCell ref="H1395:H1396"/>
    <mergeCell ref="J1395:J1396"/>
    <mergeCell ref="K1395:K1396"/>
    <mergeCell ref="L1395:L1396"/>
    <mergeCell ref="M1395:M1396"/>
    <mergeCell ref="B1389:B1390"/>
    <mergeCell ref="C1389:C1390"/>
    <mergeCell ref="D1389:D1390"/>
    <mergeCell ref="E1389:E1390"/>
    <mergeCell ref="F1389:F1390"/>
    <mergeCell ref="G1389:G1390"/>
    <mergeCell ref="H1389:H1390"/>
    <mergeCell ref="J1389:J1390"/>
    <mergeCell ref="K1389:K1390"/>
    <mergeCell ref="L1389:L1390"/>
    <mergeCell ref="M1389:M1390"/>
    <mergeCell ref="B1391:B1392"/>
    <mergeCell ref="C1391:C1392"/>
    <mergeCell ref="D1391:D1392"/>
    <mergeCell ref="E1391:E1392"/>
    <mergeCell ref="F1391:F1392"/>
    <mergeCell ref="G1391:G1392"/>
    <mergeCell ref="H1391:H1392"/>
    <mergeCell ref="J1391:J1392"/>
    <mergeCell ref="K1391:K1392"/>
    <mergeCell ref="L1391:L1392"/>
    <mergeCell ref="M1391:M1392"/>
    <mergeCell ref="B1385:B1386"/>
    <mergeCell ref="C1385:C1386"/>
    <mergeCell ref="D1385:D1386"/>
    <mergeCell ref="E1385:E1386"/>
    <mergeCell ref="F1385:F1386"/>
    <mergeCell ref="G1385:G1386"/>
    <mergeCell ref="H1385:H1386"/>
    <mergeCell ref="J1385:J1386"/>
    <mergeCell ref="K1385:K1386"/>
    <mergeCell ref="L1385:L1386"/>
    <mergeCell ref="M1385:M1386"/>
    <mergeCell ref="B1387:B1388"/>
    <mergeCell ref="C1387:C1388"/>
    <mergeCell ref="D1387:D1388"/>
    <mergeCell ref="E1387:E1388"/>
    <mergeCell ref="F1387:F1388"/>
    <mergeCell ref="G1387:G1388"/>
    <mergeCell ref="H1387:H1388"/>
    <mergeCell ref="J1387:J1388"/>
    <mergeCell ref="K1387:K1388"/>
    <mergeCell ref="L1387:L1388"/>
    <mergeCell ref="M1387:M1388"/>
    <mergeCell ref="B1381:B1382"/>
    <mergeCell ref="C1381:C1382"/>
    <mergeCell ref="D1381:D1382"/>
    <mergeCell ref="E1381:E1382"/>
    <mergeCell ref="F1381:F1382"/>
    <mergeCell ref="G1381:G1382"/>
    <mergeCell ref="H1381:H1382"/>
    <mergeCell ref="J1381:J1382"/>
    <mergeCell ref="K1381:K1382"/>
    <mergeCell ref="L1381:L1382"/>
    <mergeCell ref="M1381:M1382"/>
    <mergeCell ref="B1383:B1384"/>
    <mergeCell ref="C1383:C1384"/>
    <mergeCell ref="D1383:D1384"/>
    <mergeCell ref="E1383:E1384"/>
    <mergeCell ref="F1383:F1384"/>
    <mergeCell ref="G1383:G1384"/>
    <mergeCell ref="H1383:H1384"/>
    <mergeCell ref="J1383:J1384"/>
    <mergeCell ref="K1383:K1384"/>
    <mergeCell ref="L1383:L1384"/>
    <mergeCell ref="M1383:M1384"/>
    <mergeCell ref="B1377:B1378"/>
    <mergeCell ref="C1377:C1378"/>
    <mergeCell ref="D1377:D1378"/>
    <mergeCell ref="E1377:E1378"/>
    <mergeCell ref="F1377:F1378"/>
    <mergeCell ref="G1377:G1378"/>
    <mergeCell ref="H1377:H1378"/>
    <mergeCell ref="J1377:J1378"/>
    <mergeCell ref="K1377:K1378"/>
    <mergeCell ref="L1377:L1378"/>
    <mergeCell ref="M1377:M1378"/>
    <mergeCell ref="B1379:B1380"/>
    <mergeCell ref="C1379:C1380"/>
    <mergeCell ref="D1379:D1380"/>
    <mergeCell ref="E1379:E1380"/>
    <mergeCell ref="F1379:F1380"/>
    <mergeCell ref="G1379:G1380"/>
    <mergeCell ref="H1379:H1380"/>
    <mergeCell ref="J1379:J1380"/>
    <mergeCell ref="K1379:K1380"/>
    <mergeCell ref="L1379:L1380"/>
    <mergeCell ref="M1379:M1380"/>
    <mergeCell ref="B1373:B1374"/>
    <mergeCell ref="C1373:C1374"/>
    <mergeCell ref="D1373:D1374"/>
    <mergeCell ref="E1373:E1374"/>
    <mergeCell ref="F1373:F1374"/>
    <mergeCell ref="G1373:G1374"/>
    <mergeCell ref="H1373:H1374"/>
    <mergeCell ref="J1373:J1374"/>
    <mergeCell ref="K1373:K1374"/>
    <mergeCell ref="L1373:L1374"/>
    <mergeCell ref="M1373:M1374"/>
    <mergeCell ref="B1375:B1376"/>
    <mergeCell ref="C1375:C1376"/>
    <mergeCell ref="D1375:D1376"/>
    <mergeCell ref="E1375:E1376"/>
    <mergeCell ref="F1375:F1376"/>
    <mergeCell ref="G1375:G1376"/>
    <mergeCell ref="H1375:H1376"/>
    <mergeCell ref="J1375:J1376"/>
    <mergeCell ref="K1375:K1376"/>
    <mergeCell ref="L1375:L1376"/>
    <mergeCell ref="M1375:M1376"/>
    <mergeCell ref="B1369:B1370"/>
    <mergeCell ref="C1369:C1370"/>
    <mergeCell ref="D1369:D1370"/>
    <mergeCell ref="E1369:E1370"/>
    <mergeCell ref="F1369:F1370"/>
    <mergeCell ref="G1369:G1370"/>
    <mergeCell ref="H1369:H1370"/>
    <mergeCell ref="J1369:J1370"/>
    <mergeCell ref="K1369:K1370"/>
    <mergeCell ref="L1369:L1370"/>
    <mergeCell ref="M1369:M1370"/>
    <mergeCell ref="B1371:B1372"/>
    <mergeCell ref="C1371:C1372"/>
    <mergeCell ref="D1371:D1372"/>
    <mergeCell ref="E1371:E1372"/>
    <mergeCell ref="F1371:F1372"/>
    <mergeCell ref="G1371:G1372"/>
    <mergeCell ref="H1371:H1372"/>
    <mergeCell ref="J1371:J1372"/>
    <mergeCell ref="K1371:K1372"/>
    <mergeCell ref="L1371:L1372"/>
    <mergeCell ref="M1371:M1372"/>
    <mergeCell ref="B1365:B1366"/>
    <mergeCell ref="C1365:C1366"/>
    <mergeCell ref="D1365:D1366"/>
    <mergeCell ref="E1365:E1366"/>
    <mergeCell ref="F1365:F1366"/>
    <mergeCell ref="G1365:G1366"/>
    <mergeCell ref="H1365:H1366"/>
    <mergeCell ref="J1365:J1366"/>
    <mergeCell ref="K1365:K1366"/>
    <mergeCell ref="L1365:L1366"/>
    <mergeCell ref="M1365:M1366"/>
    <mergeCell ref="B1367:B1368"/>
    <mergeCell ref="C1367:C1368"/>
    <mergeCell ref="D1367:D1368"/>
    <mergeCell ref="E1367:E1368"/>
    <mergeCell ref="F1367:F1368"/>
    <mergeCell ref="G1367:G1368"/>
    <mergeCell ref="H1367:H1368"/>
    <mergeCell ref="J1367:J1368"/>
    <mergeCell ref="K1367:K1368"/>
    <mergeCell ref="L1367:L1368"/>
    <mergeCell ref="M1367:M1368"/>
    <mergeCell ref="B1361:B1362"/>
    <mergeCell ref="C1361:C1362"/>
    <mergeCell ref="D1361:D1362"/>
    <mergeCell ref="E1361:E1362"/>
    <mergeCell ref="F1361:F1362"/>
    <mergeCell ref="G1361:G1362"/>
    <mergeCell ref="H1361:H1362"/>
    <mergeCell ref="J1361:J1362"/>
    <mergeCell ref="K1361:K1362"/>
    <mergeCell ref="L1361:L1362"/>
    <mergeCell ref="M1361:M1362"/>
    <mergeCell ref="B1363:B1364"/>
    <mergeCell ref="C1363:C1364"/>
    <mergeCell ref="D1363:D1364"/>
    <mergeCell ref="E1363:E1364"/>
    <mergeCell ref="F1363:F1364"/>
    <mergeCell ref="G1363:G1364"/>
    <mergeCell ref="H1363:H1364"/>
    <mergeCell ref="J1363:J1364"/>
    <mergeCell ref="K1363:K1364"/>
    <mergeCell ref="L1363:L1364"/>
    <mergeCell ref="M1363:M1364"/>
    <mergeCell ref="B1357:B1358"/>
    <mergeCell ref="C1357:C1358"/>
    <mergeCell ref="D1357:D1358"/>
    <mergeCell ref="E1357:E1358"/>
    <mergeCell ref="F1357:F1358"/>
    <mergeCell ref="G1357:G1358"/>
    <mergeCell ref="H1357:H1358"/>
    <mergeCell ref="J1357:J1358"/>
    <mergeCell ref="K1357:K1358"/>
    <mergeCell ref="L1357:L1358"/>
    <mergeCell ref="M1357:M1358"/>
    <mergeCell ref="B1359:B1360"/>
    <mergeCell ref="C1359:C1360"/>
    <mergeCell ref="D1359:D1360"/>
    <mergeCell ref="E1359:E1360"/>
    <mergeCell ref="F1359:F1360"/>
    <mergeCell ref="G1359:G1360"/>
    <mergeCell ref="H1359:H1360"/>
    <mergeCell ref="J1359:J1360"/>
    <mergeCell ref="K1359:K1360"/>
    <mergeCell ref="L1359:L1360"/>
    <mergeCell ref="M1359:M1360"/>
    <mergeCell ref="B1353:B1354"/>
    <mergeCell ref="C1353:C1354"/>
    <mergeCell ref="D1353:D1354"/>
    <mergeCell ref="E1353:E1354"/>
    <mergeCell ref="F1353:F1354"/>
    <mergeCell ref="G1353:G1354"/>
    <mergeCell ref="H1353:H1354"/>
    <mergeCell ref="J1353:J1354"/>
    <mergeCell ref="K1353:K1354"/>
    <mergeCell ref="L1353:L1354"/>
    <mergeCell ref="M1353:M1354"/>
    <mergeCell ref="B1355:B1356"/>
    <mergeCell ref="C1355:C1356"/>
    <mergeCell ref="D1355:D1356"/>
    <mergeCell ref="E1355:E1356"/>
    <mergeCell ref="F1355:F1356"/>
    <mergeCell ref="G1355:G1356"/>
    <mergeCell ref="H1355:H1356"/>
    <mergeCell ref="J1355:J1356"/>
    <mergeCell ref="K1355:K1356"/>
    <mergeCell ref="L1355:L1356"/>
    <mergeCell ref="M1355:M1356"/>
    <mergeCell ref="B1349:B1350"/>
    <mergeCell ref="C1349:C1350"/>
    <mergeCell ref="D1349:D1350"/>
    <mergeCell ref="E1349:E1350"/>
    <mergeCell ref="F1349:F1350"/>
    <mergeCell ref="G1349:G1350"/>
    <mergeCell ref="H1349:H1350"/>
    <mergeCell ref="J1349:J1350"/>
    <mergeCell ref="K1349:K1350"/>
    <mergeCell ref="L1349:L1350"/>
    <mergeCell ref="M1349:M1350"/>
    <mergeCell ref="B1351:B1352"/>
    <mergeCell ref="C1351:C1352"/>
    <mergeCell ref="D1351:D1352"/>
    <mergeCell ref="E1351:E1352"/>
    <mergeCell ref="F1351:F1352"/>
    <mergeCell ref="G1351:G1352"/>
    <mergeCell ref="H1351:H1352"/>
    <mergeCell ref="J1351:J1352"/>
    <mergeCell ref="K1351:K1352"/>
    <mergeCell ref="L1351:L1352"/>
    <mergeCell ref="M1351:M1352"/>
    <mergeCell ref="B1345:B1346"/>
    <mergeCell ref="C1345:C1346"/>
    <mergeCell ref="D1345:D1346"/>
    <mergeCell ref="E1345:E1346"/>
    <mergeCell ref="F1345:F1346"/>
    <mergeCell ref="G1345:G1346"/>
    <mergeCell ref="H1345:H1346"/>
    <mergeCell ref="J1345:J1346"/>
    <mergeCell ref="K1345:K1346"/>
    <mergeCell ref="L1345:L1346"/>
    <mergeCell ref="M1345:M1346"/>
    <mergeCell ref="B1347:B1348"/>
    <mergeCell ref="C1347:C1348"/>
    <mergeCell ref="D1347:D1348"/>
    <mergeCell ref="E1347:E1348"/>
    <mergeCell ref="F1347:F1348"/>
    <mergeCell ref="G1347:G1348"/>
    <mergeCell ref="H1347:H1348"/>
    <mergeCell ref="J1347:J1348"/>
    <mergeCell ref="K1347:K1348"/>
    <mergeCell ref="L1347:L1348"/>
    <mergeCell ref="M1347:M1348"/>
    <mergeCell ref="B1341:B1342"/>
    <mergeCell ref="C1341:C1342"/>
    <mergeCell ref="D1341:D1342"/>
    <mergeCell ref="E1341:E1342"/>
    <mergeCell ref="F1341:F1342"/>
    <mergeCell ref="G1341:G1342"/>
    <mergeCell ref="H1341:H1342"/>
    <mergeCell ref="J1341:J1342"/>
    <mergeCell ref="K1341:K1342"/>
    <mergeCell ref="L1341:L1342"/>
    <mergeCell ref="M1341:M1342"/>
    <mergeCell ref="B1343:B1344"/>
    <mergeCell ref="C1343:C1344"/>
    <mergeCell ref="D1343:D1344"/>
    <mergeCell ref="E1343:E1344"/>
    <mergeCell ref="F1343:F1344"/>
    <mergeCell ref="G1343:G1344"/>
    <mergeCell ref="H1343:H1344"/>
    <mergeCell ref="J1343:J1344"/>
    <mergeCell ref="K1343:K1344"/>
    <mergeCell ref="L1343:L1344"/>
    <mergeCell ref="M1343:M1344"/>
    <mergeCell ref="B1337:B1338"/>
    <mergeCell ref="C1337:C1338"/>
    <mergeCell ref="D1337:D1338"/>
    <mergeCell ref="E1337:E1338"/>
    <mergeCell ref="F1337:F1338"/>
    <mergeCell ref="G1337:G1338"/>
    <mergeCell ref="H1337:H1338"/>
    <mergeCell ref="J1337:J1338"/>
    <mergeCell ref="K1337:K1338"/>
    <mergeCell ref="L1337:L1338"/>
    <mergeCell ref="M1337:M1338"/>
    <mergeCell ref="B1339:B1340"/>
    <mergeCell ref="C1339:C1340"/>
    <mergeCell ref="D1339:D1340"/>
    <mergeCell ref="E1339:E1340"/>
    <mergeCell ref="F1339:F1340"/>
    <mergeCell ref="G1339:G1340"/>
    <mergeCell ref="H1339:H1340"/>
    <mergeCell ref="J1339:J1340"/>
    <mergeCell ref="K1339:K1340"/>
    <mergeCell ref="L1339:L1340"/>
    <mergeCell ref="M1339:M1340"/>
    <mergeCell ref="B1333:B1334"/>
    <mergeCell ref="C1333:C1334"/>
    <mergeCell ref="D1333:D1334"/>
    <mergeCell ref="E1333:E1334"/>
    <mergeCell ref="F1333:F1334"/>
    <mergeCell ref="G1333:G1334"/>
    <mergeCell ref="H1333:H1334"/>
    <mergeCell ref="J1333:J1334"/>
    <mergeCell ref="K1333:K1334"/>
    <mergeCell ref="L1333:L1334"/>
    <mergeCell ref="M1333:M1334"/>
    <mergeCell ref="B1335:B1336"/>
    <mergeCell ref="C1335:C1336"/>
    <mergeCell ref="D1335:D1336"/>
    <mergeCell ref="E1335:E1336"/>
    <mergeCell ref="F1335:F1336"/>
    <mergeCell ref="G1335:G1336"/>
    <mergeCell ref="H1335:H1336"/>
    <mergeCell ref="J1335:J1336"/>
    <mergeCell ref="K1335:K1336"/>
    <mergeCell ref="L1335:L1336"/>
    <mergeCell ref="M1335:M1336"/>
    <mergeCell ref="B1329:B1330"/>
    <mergeCell ref="C1329:C1330"/>
    <mergeCell ref="D1329:D1330"/>
    <mergeCell ref="E1329:E1330"/>
    <mergeCell ref="F1329:F1330"/>
    <mergeCell ref="G1329:G1330"/>
    <mergeCell ref="H1329:H1330"/>
    <mergeCell ref="J1329:J1330"/>
    <mergeCell ref="K1329:K1330"/>
    <mergeCell ref="L1329:L1330"/>
    <mergeCell ref="M1329:M1330"/>
    <mergeCell ref="B1331:B1332"/>
    <mergeCell ref="C1331:C1332"/>
    <mergeCell ref="D1331:D1332"/>
    <mergeCell ref="E1331:E1332"/>
    <mergeCell ref="F1331:F1332"/>
    <mergeCell ref="G1331:G1332"/>
    <mergeCell ref="H1331:H1332"/>
    <mergeCell ref="J1331:J1332"/>
    <mergeCell ref="K1331:K1332"/>
    <mergeCell ref="L1331:L1332"/>
    <mergeCell ref="M1331:M1332"/>
    <mergeCell ref="B1325:B1326"/>
    <mergeCell ref="C1325:C1326"/>
    <mergeCell ref="D1325:D1326"/>
    <mergeCell ref="E1325:E1326"/>
    <mergeCell ref="F1325:F1326"/>
    <mergeCell ref="G1325:G1326"/>
    <mergeCell ref="H1325:H1326"/>
    <mergeCell ref="J1325:J1326"/>
    <mergeCell ref="K1325:K1326"/>
    <mergeCell ref="L1325:L1326"/>
    <mergeCell ref="M1325:M1326"/>
    <mergeCell ref="B1327:B1328"/>
    <mergeCell ref="C1327:C1328"/>
    <mergeCell ref="D1327:D1328"/>
    <mergeCell ref="E1327:E1328"/>
    <mergeCell ref="F1327:F1328"/>
    <mergeCell ref="G1327:G1328"/>
    <mergeCell ref="H1327:H1328"/>
    <mergeCell ref="J1327:J1328"/>
    <mergeCell ref="K1327:K1328"/>
    <mergeCell ref="L1327:L1328"/>
    <mergeCell ref="M1327:M1328"/>
    <mergeCell ref="B1321:B1322"/>
    <mergeCell ref="C1321:C1322"/>
    <mergeCell ref="D1321:D1322"/>
    <mergeCell ref="E1321:E1322"/>
    <mergeCell ref="F1321:F1322"/>
    <mergeCell ref="G1321:G1322"/>
    <mergeCell ref="H1321:H1322"/>
    <mergeCell ref="J1321:J1322"/>
    <mergeCell ref="K1321:K1322"/>
    <mergeCell ref="L1321:L1322"/>
    <mergeCell ref="M1321:M1322"/>
    <mergeCell ref="B1323:B1324"/>
    <mergeCell ref="C1323:C1324"/>
    <mergeCell ref="D1323:D1324"/>
    <mergeCell ref="E1323:E1324"/>
    <mergeCell ref="F1323:F1324"/>
    <mergeCell ref="G1323:G1324"/>
    <mergeCell ref="H1323:H1324"/>
    <mergeCell ref="J1323:J1324"/>
    <mergeCell ref="K1323:K1324"/>
    <mergeCell ref="L1323:L1324"/>
    <mergeCell ref="M1323:M1324"/>
    <mergeCell ref="B1317:B1318"/>
    <mergeCell ref="C1317:C1318"/>
    <mergeCell ref="D1317:D1318"/>
    <mergeCell ref="E1317:E1318"/>
    <mergeCell ref="F1317:F1318"/>
    <mergeCell ref="G1317:G1318"/>
    <mergeCell ref="H1317:H1318"/>
    <mergeCell ref="J1317:J1318"/>
    <mergeCell ref="K1317:K1318"/>
    <mergeCell ref="L1317:L1318"/>
    <mergeCell ref="M1317:M1318"/>
    <mergeCell ref="B1319:B1320"/>
    <mergeCell ref="C1319:C1320"/>
    <mergeCell ref="D1319:D1320"/>
    <mergeCell ref="E1319:E1320"/>
    <mergeCell ref="F1319:F1320"/>
    <mergeCell ref="G1319:G1320"/>
    <mergeCell ref="H1319:H1320"/>
    <mergeCell ref="J1319:J1320"/>
    <mergeCell ref="K1319:K1320"/>
    <mergeCell ref="L1319:L1320"/>
    <mergeCell ref="M1319:M1320"/>
    <mergeCell ref="B1313:B1314"/>
    <mergeCell ref="C1313:C1314"/>
    <mergeCell ref="D1313:D1314"/>
    <mergeCell ref="E1313:E1314"/>
    <mergeCell ref="F1313:F1314"/>
    <mergeCell ref="G1313:G1314"/>
    <mergeCell ref="H1313:H1314"/>
    <mergeCell ref="J1313:J1314"/>
    <mergeCell ref="K1313:K1314"/>
    <mergeCell ref="L1313:L1314"/>
    <mergeCell ref="M1313:M1314"/>
    <mergeCell ref="B1315:B1316"/>
    <mergeCell ref="C1315:C1316"/>
    <mergeCell ref="D1315:D1316"/>
    <mergeCell ref="E1315:E1316"/>
    <mergeCell ref="F1315:F1316"/>
    <mergeCell ref="G1315:G1316"/>
    <mergeCell ref="H1315:H1316"/>
    <mergeCell ref="J1315:J1316"/>
    <mergeCell ref="K1315:K1316"/>
    <mergeCell ref="L1315:L1316"/>
    <mergeCell ref="M1315:M1316"/>
    <mergeCell ref="B1309:B1310"/>
    <mergeCell ref="C1309:C1310"/>
    <mergeCell ref="D1309:D1310"/>
    <mergeCell ref="E1309:E1310"/>
    <mergeCell ref="F1309:F1310"/>
    <mergeCell ref="G1309:G1310"/>
    <mergeCell ref="H1309:H1310"/>
    <mergeCell ref="J1309:J1310"/>
    <mergeCell ref="K1309:K1310"/>
    <mergeCell ref="L1309:L1310"/>
    <mergeCell ref="M1309:M1310"/>
    <mergeCell ref="B1311:B1312"/>
    <mergeCell ref="C1311:C1312"/>
    <mergeCell ref="D1311:D1312"/>
    <mergeCell ref="E1311:E1312"/>
    <mergeCell ref="F1311:F1312"/>
    <mergeCell ref="G1311:G1312"/>
    <mergeCell ref="H1311:H1312"/>
    <mergeCell ref="J1311:J1312"/>
    <mergeCell ref="K1311:K1312"/>
    <mergeCell ref="L1311:L1312"/>
    <mergeCell ref="M1311:M1312"/>
    <mergeCell ref="B1305:B1306"/>
    <mergeCell ref="C1305:C1306"/>
    <mergeCell ref="D1305:D1306"/>
    <mergeCell ref="E1305:E1306"/>
    <mergeCell ref="F1305:F1306"/>
    <mergeCell ref="G1305:G1306"/>
    <mergeCell ref="H1305:H1306"/>
    <mergeCell ref="J1305:J1306"/>
    <mergeCell ref="K1305:K1306"/>
    <mergeCell ref="L1305:L1306"/>
    <mergeCell ref="M1305:M1306"/>
    <mergeCell ref="B1307:B1308"/>
    <mergeCell ref="C1307:C1308"/>
    <mergeCell ref="D1307:D1308"/>
    <mergeCell ref="E1307:E1308"/>
    <mergeCell ref="F1307:F1308"/>
    <mergeCell ref="G1307:G1308"/>
    <mergeCell ref="H1307:H1308"/>
    <mergeCell ref="J1307:J1308"/>
    <mergeCell ref="K1307:K1308"/>
    <mergeCell ref="L1307:L1308"/>
    <mergeCell ref="M1307:M1308"/>
    <mergeCell ref="B1301:B1302"/>
    <mergeCell ref="C1301:C1302"/>
    <mergeCell ref="D1301:D1302"/>
    <mergeCell ref="E1301:E1302"/>
    <mergeCell ref="F1301:F1302"/>
    <mergeCell ref="G1301:G1302"/>
    <mergeCell ref="H1301:H1302"/>
    <mergeCell ref="J1301:J1302"/>
    <mergeCell ref="K1301:K1302"/>
    <mergeCell ref="L1301:L1302"/>
    <mergeCell ref="M1301:M1302"/>
    <mergeCell ref="B1303:B1304"/>
    <mergeCell ref="C1303:C1304"/>
    <mergeCell ref="D1303:D1304"/>
    <mergeCell ref="E1303:E1304"/>
    <mergeCell ref="F1303:F1304"/>
    <mergeCell ref="G1303:G1304"/>
    <mergeCell ref="H1303:H1304"/>
    <mergeCell ref="J1303:J1304"/>
    <mergeCell ref="K1303:K1304"/>
    <mergeCell ref="L1303:L1304"/>
    <mergeCell ref="M1303:M1304"/>
    <mergeCell ref="B1297:B1298"/>
    <mergeCell ref="C1297:C1298"/>
    <mergeCell ref="D1297:D1298"/>
    <mergeCell ref="E1297:E1298"/>
    <mergeCell ref="F1297:F1298"/>
    <mergeCell ref="G1297:G1298"/>
    <mergeCell ref="H1297:H1298"/>
    <mergeCell ref="J1297:J1298"/>
    <mergeCell ref="K1297:K1298"/>
    <mergeCell ref="L1297:L1298"/>
    <mergeCell ref="M1297:M1298"/>
    <mergeCell ref="B1299:B1300"/>
    <mergeCell ref="C1299:C1300"/>
    <mergeCell ref="D1299:D1300"/>
    <mergeCell ref="E1299:E1300"/>
    <mergeCell ref="F1299:F1300"/>
    <mergeCell ref="G1299:G1300"/>
    <mergeCell ref="H1299:H1300"/>
    <mergeCell ref="J1299:J1300"/>
    <mergeCell ref="K1299:K1300"/>
    <mergeCell ref="L1299:L1300"/>
    <mergeCell ref="M1299:M1300"/>
    <mergeCell ref="B1293:B1294"/>
    <mergeCell ref="C1293:C1294"/>
    <mergeCell ref="D1293:D1294"/>
    <mergeCell ref="E1293:E1294"/>
    <mergeCell ref="F1293:F1294"/>
    <mergeCell ref="G1293:G1294"/>
    <mergeCell ref="H1293:H1294"/>
    <mergeCell ref="J1293:J1294"/>
    <mergeCell ref="K1293:K1294"/>
    <mergeCell ref="L1293:L1294"/>
    <mergeCell ref="M1293:M1294"/>
    <mergeCell ref="B1295:B1296"/>
    <mergeCell ref="C1295:C1296"/>
    <mergeCell ref="D1295:D1296"/>
    <mergeCell ref="E1295:E1296"/>
    <mergeCell ref="F1295:F1296"/>
    <mergeCell ref="G1295:G1296"/>
    <mergeCell ref="H1295:H1296"/>
    <mergeCell ref="J1295:J1296"/>
    <mergeCell ref="K1295:K1296"/>
    <mergeCell ref="L1295:L1296"/>
    <mergeCell ref="M1295:M1296"/>
    <mergeCell ref="B1289:B1290"/>
    <mergeCell ref="C1289:C1290"/>
    <mergeCell ref="D1289:D1290"/>
    <mergeCell ref="E1289:E1290"/>
    <mergeCell ref="F1289:F1290"/>
    <mergeCell ref="G1289:G1290"/>
    <mergeCell ref="H1289:H1290"/>
    <mergeCell ref="J1289:J1290"/>
    <mergeCell ref="K1289:K1290"/>
    <mergeCell ref="L1289:L1290"/>
    <mergeCell ref="M1289:M1290"/>
    <mergeCell ref="B1291:B1292"/>
    <mergeCell ref="C1291:C1292"/>
    <mergeCell ref="D1291:D1292"/>
    <mergeCell ref="E1291:E1292"/>
    <mergeCell ref="F1291:F1292"/>
    <mergeCell ref="G1291:G1292"/>
    <mergeCell ref="H1291:H1292"/>
    <mergeCell ref="J1291:J1292"/>
    <mergeCell ref="K1291:K1292"/>
    <mergeCell ref="L1291:L1292"/>
    <mergeCell ref="M1291:M1292"/>
    <mergeCell ref="B1285:B1286"/>
    <mergeCell ref="C1285:C1286"/>
    <mergeCell ref="D1285:D1286"/>
    <mergeCell ref="E1285:E1286"/>
    <mergeCell ref="F1285:F1286"/>
    <mergeCell ref="G1285:G1286"/>
    <mergeCell ref="H1285:H1286"/>
    <mergeCell ref="J1285:J1286"/>
    <mergeCell ref="K1285:K1286"/>
    <mergeCell ref="L1285:L1286"/>
    <mergeCell ref="M1285:M1286"/>
    <mergeCell ref="B1287:B1288"/>
    <mergeCell ref="C1287:C1288"/>
    <mergeCell ref="D1287:D1288"/>
    <mergeCell ref="E1287:E1288"/>
    <mergeCell ref="F1287:F1288"/>
    <mergeCell ref="G1287:G1288"/>
    <mergeCell ref="H1287:H1288"/>
    <mergeCell ref="J1287:J1288"/>
    <mergeCell ref="K1287:K1288"/>
    <mergeCell ref="L1287:L1288"/>
    <mergeCell ref="M1287:M1288"/>
    <mergeCell ref="B1281:B1282"/>
    <mergeCell ref="C1281:C1282"/>
    <mergeCell ref="D1281:D1282"/>
    <mergeCell ref="E1281:E1282"/>
    <mergeCell ref="F1281:F1282"/>
    <mergeCell ref="G1281:G1282"/>
    <mergeCell ref="H1281:H1282"/>
    <mergeCell ref="J1281:J1282"/>
    <mergeCell ref="K1281:K1282"/>
    <mergeCell ref="L1281:L1282"/>
    <mergeCell ref="M1281:M1282"/>
    <mergeCell ref="B1283:B1284"/>
    <mergeCell ref="C1283:C1284"/>
    <mergeCell ref="D1283:D1284"/>
    <mergeCell ref="E1283:E1284"/>
    <mergeCell ref="F1283:F1284"/>
    <mergeCell ref="G1283:G1284"/>
    <mergeCell ref="H1283:H1284"/>
    <mergeCell ref="J1283:J1284"/>
    <mergeCell ref="K1283:K1284"/>
    <mergeCell ref="L1283:L1284"/>
    <mergeCell ref="M1283:M1284"/>
    <mergeCell ref="B1277:B1278"/>
    <mergeCell ref="C1277:C1278"/>
    <mergeCell ref="D1277:D1278"/>
    <mergeCell ref="E1277:E1278"/>
    <mergeCell ref="F1277:F1278"/>
    <mergeCell ref="G1277:G1278"/>
    <mergeCell ref="H1277:H1278"/>
    <mergeCell ref="J1277:J1278"/>
    <mergeCell ref="K1277:K1278"/>
    <mergeCell ref="L1277:L1278"/>
    <mergeCell ref="M1277:M1278"/>
    <mergeCell ref="B1279:B1280"/>
    <mergeCell ref="C1279:C1280"/>
    <mergeCell ref="D1279:D1280"/>
    <mergeCell ref="E1279:E1280"/>
    <mergeCell ref="F1279:F1280"/>
    <mergeCell ref="G1279:G1280"/>
    <mergeCell ref="H1279:H1280"/>
    <mergeCell ref="J1279:J1280"/>
    <mergeCell ref="K1279:K1280"/>
    <mergeCell ref="L1279:L1280"/>
    <mergeCell ref="M1279:M1280"/>
    <mergeCell ref="B1273:B1274"/>
    <mergeCell ref="C1273:C1274"/>
    <mergeCell ref="D1273:D1274"/>
    <mergeCell ref="E1273:E1274"/>
    <mergeCell ref="F1273:F1274"/>
    <mergeCell ref="G1273:G1274"/>
    <mergeCell ref="H1273:H1274"/>
    <mergeCell ref="J1273:J1274"/>
    <mergeCell ref="K1273:K1274"/>
    <mergeCell ref="L1273:L1274"/>
    <mergeCell ref="M1273:M1274"/>
    <mergeCell ref="B1275:B1276"/>
    <mergeCell ref="C1275:C1276"/>
    <mergeCell ref="D1275:D1276"/>
    <mergeCell ref="E1275:E1276"/>
    <mergeCell ref="F1275:F1276"/>
    <mergeCell ref="G1275:G1276"/>
    <mergeCell ref="H1275:H1276"/>
    <mergeCell ref="J1275:J1276"/>
    <mergeCell ref="K1275:K1276"/>
    <mergeCell ref="L1275:L1276"/>
    <mergeCell ref="M1275:M1276"/>
    <mergeCell ref="B1269:B1270"/>
    <mergeCell ref="C1269:C1270"/>
    <mergeCell ref="D1269:D1270"/>
    <mergeCell ref="E1269:E1270"/>
    <mergeCell ref="F1269:F1270"/>
    <mergeCell ref="G1269:G1270"/>
    <mergeCell ref="H1269:H1270"/>
    <mergeCell ref="J1269:J1270"/>
    <mergeCell ref="K1269:K1270"/>
    <mergeCell ref="L1269:L1270"/>
    <mergeCell ref="M1269:M1270"/>
    <mergeCell ref="B1271:B1272"/>
    <mergeCell ref="C1271:C1272"/>
    <mergeCell ref="D1271:D1272"/>
    <mergeCell ref="E1271:E1272"/>
    <mergeCell ref="F1271:F1272"/>
    <mergeCell ref="G1271:G1272"/>
    <mergeCell ref="H1271:H1272"/>
    <mergeCell ref="J1271:J1272"/>
    <mergeCell ref="K1271:K1272"/>
    <mergeCell ref="L1271:L1272"/>
    <mergeCell ref="M1271:M1272"/>
    <mergeCell ref="B1265:B1266"/>
    <mergeCell ref="C1265:C1266"/>
    <mergeCell ref="D1265:D1266"/>
    <mergeCell ref="E1265:E1266"/>
    <mergeCell ref="F1265:F1266"/>
    <mergeCell ref="G1265:G1266"/>
    <mergeCell ref="H1265:H1266"/>
    <mergeCell ref="J1265:J1266"/>
    <mergeCell ref="K1265:K1266"/>
    <mergeCell ref="L1265:L1266"/>
    <mergeCell ref="M1265:M1266"/>
    <mergeCell ref="B1267:B1268"/>
    <mergeCell ref="C1267:C1268"/>
    <mergeCell ref="D1267:D1268"/>
    <mergeCell ref="E1267:E1268"/>
    <mergeCell ref="F1267:F1268"/>
    <mergeCell ref="G1267:G1268"/>
    <mergeCell ref="H1267:H1268"/>
    <mergeCell ref="J1267:J1268"/>
    <mergeCell ref="K1267:K1268"/>
    <mergeCell ref="L1267:L1268"/>
    <mergeCell ref="M1267:M1268"/>
    <mergeCell ref="B1261:B1262"/>
    <mergeCell ref="C1261:C1262"/>
    <mergeCell ref="D1261:D1262"/>
    <mergeCell ref="E1261:E1262"/>
    <mergeCell ref="F1261:F1262"/>
    <mergeCell ref="G1261:G1262"/>
    <mergeCell ref="H1261:H1262"/>
    <mergeCell ref="J1261:J1262"/>
    <mergeCell ref="K1261:K1262"/>
    <mergeCell ref="L1261:L1262"/>
    <mergeCell ref="M1261:M1262"/>
    <mergeCell ref="B1263:B1264"/>
    <mergeCell ref="C1263:C1264"/>
    <mergeCell ref="D1263:D1264"/>
    <mergeCell ref="E1263:E1264"/>
    <mergeCell ref="F1263:F1264"/>
    <mergeCell ref="G1263:G1264"/>
    <mergeCell ref="H1263:H1264"/>
    <mergeCell ref="J1263:J1264"/>
    <mergeCell ref="K1263:K1264"/>
    <mergeCell ref="L1263:L1264"/>
    <mergeCell ref="M1263:M1264"/>
    <mergeCell ref="B1257:B1258"/>
    <mergeCell ref="C1257:C1258"/>
    <mergeCell ref="D1257:D1258"/>
    <mergeCell ref="E1257:E1258"/>
    <mergeCell ref="F1257:F1258"/>
    <mergeCell ref="G1257:G1258"/>
    <mergeCell ref="H1257:H1258"/>
    <mergeCell ref="J1257:J1258"/>
    <mergeCell ref="K1257:K1258"/>
    <mergeCell ref="L1257:L1258"/>
    <mergeCell ref="M1257:M1258"/>
    <mergeCell ref="B1259:B1260"/>
    <mergeCell ref="C1259:C1260"/>
    <mergeCell ref="D1259:D1260"/>
    <mergeCell ref="E1259:E1260"/>
    <mergeCell ref="F1259:F1260"/>
    <mergeCell ref="G1259:G1260"/>
    <mergeCell ref="H1259:H1260"/>
    <mergeCell ref="J1259:J1260"/>
    <mergeCell ref="K1259:K1260"/>
    <mergeCell ref="L1259:L1260"/>
    <mergeCell ref="M1259:M1260"/>
    <mergeCell ref="B1253:B1254"/>
    <mergeCell ref="C1253:C1254"/>
    <mergeCell ref="D1253:D1254"/>
    <mergeCell ref="E1253:E1254"/>
    <mergeCell ref="F1253:F1254"/>
    <mergeCell ref="G1253:G1254"/>
    <mergeCell ref="H1253:H1254"/>
    <mergeCell ref="J1253:J1254"/>
    <mergeCell ref="K1253:K1254"/>
    <mergeCell ref="L1253:L1254"/>
    <mergeCell ref="M1253:M1254"/>
    <mergeCell ref="B1255:B1256"/>
    <mergeCell ref="C1255:C1256"/>
    <mergeCell ref="D1255:D1256"/>
    <mergeCell ref="E1255:E1256"/>
    <mergeCell ref="F1255:F1256"/>
    <mergeCell ref="G1255:G1256"/>
    <mergeCell ref="H1255:H1256"/>
    <mergeCell ref="J1255:J1256"/>
    <mergeCell ref="K1255:K1256"/>
    <mergeCell ref="L1255:L1256"/>
    <mergeCell ref="M1255:M1256"/>
    <mergeCell ref="B1249:B1250"/>
    <mergeCell ref="C1249:C1250"/>
    <mergeCell ref="D1249:D1250"/>
    <mergeCell ref="E1249:E1250"/>
    <mergeCell ref="F1249:F1250"/>
    <mergeCell ref="G1249:G1250"/>
    <mergeCell ref="H1249:H1250"/>
    <mergeCell ref="J1249:J1250"/>
    <mergeCell ref="K1249:K1250"/>
    <mergeCell ref="L1249:L1250"/>
    <mergeCell ref="M1249:M1250"/>
    <mergeCell ref="B1251:B1252"/>
    <mergeCell ref="C1251:C1252"/>
    <mergeCell ref="D1251:D1252"/>
    <mergeCell ref="E1251:E1252"/>
    <mergeCell ref="F1251:F1252"/>
    <mergeCell ref="G1251:G1252"/>
    <mergeCell ref="H1251:H1252"/>
    <mergeCell ref="J1251:J1252"/>
    <mergeCell ref="K1251:K1252"/>
    <mergeCell ref="L1251:L1252"/>
    <mergeCell ref="M1251:M1252"/>
    <mergeCell ref="B1245:B1246"/>
    <mergeCell ref="C1245:C1246"/>
    <mergeCell ref="D1245:D1246"/>
    <mergeCell ref="E1245:E1246"/>
    <mergeCell ref="F1245:F1246"/>
    <mergeCell ref="G1245:G1246"/>
    <mergeCell ref="H1245:H1246"/>
    <mergeCell ref="J1245:J1246"/>
    <mergeCell ref="K1245:K1246"/>
    <mergeCell ref="L1245:L1246"/>
    <mergeCell ref="M1245:M1246"/>
    <mergeCell ref="B1247:B1248"/>
    <mergeCell ref="C1247:C1248"/>
    <mergeCell ref="D1247:D1248"/>
    <mergeCell ref="E1247:E1248"/>
    <mergeCell ref="F1247:F1248"/>
    <mergeCell ref="G1247:G1248"/>
    <mergeCell ref="H1247:H1248"/>
    <mergeCell ref="J1247:J1248"/>
    <mergeCell ref="K1247:K1248"/>
    <mergeCell ref="L1247:L1248"/>
    <mergeCell ref="M1247:M1248"/>
    <mergeCell ref="B1241:B1242"/>
    <mergeCell ref="C1241:C1242"/>
    <mergeCell ref="D1241:D1242"/>
    <mergeCell ref="E1241:E1242"/>
    <mergeCell ref="F1241:F1242"/>
    <mergeCell ref="G1241:G1242"/>
    <mergeCell ref="H1241:H1242"/>
    <mergeCell ref="J1241:J1242"/>
    <mergeCell ref="K1241:K1242"/>
    <mergeCell ref="L1241:L1242"/>
    <mergeCell ref="M1241:M1242"/>
    <mergeCell ref="B1243:B1244"/>
    <mergeCell ref="C1243:C1244"/>
    <mergeCell ref="D1243:D1244"/>
    <mergeCell ref="E1243:E1244"/>
    <mergeCell ref="F1243:F1244"/>
    <mergeCell ref="G1243:G1244"/>
    <mergeCell ref="H1243:H1244"/>
    <mergeCell ref="J1243:J1244"/>
    <mergeCell ref="K1243:K1244"/>
    <mergeCell ref="L1243:L1244"/>
    <mergeCell ref="M1243:M1244"/>
    <mergeCell ref="B1237:B1238"/>
    <mergeCell ref="C1237:C1238"/>
    <mergeCell ref="D1237:D1238"/>
    <mergeCell ref="E1237:E1238"/>
    <mergeCell ref="F1237:F1238"/>
    <mergeCell ref="G1237:G1238"/>
    <mergeCell ref="H1237:H1238"/>
    <mergeCell ref="J1237:J1238"/>
    <mergeCell ref="K1237:K1238"/>
    <mergeCell ref="L1237:L1238"/>
    <mergeCell ref="M1237:M1238"/>
    <mergeCell ref="B1239:B1240"/>
    <mergeCell ref="C1239:C1240"/>
    <mergeCell ref="D1239:D1240"/>
    <mergeCell ref="E1239:E1240"/>
    <mergeCell ref="F1239:F1240"/>
    <mergeCell ref="G1239:G1240"/>
    <mergeCell ref="H1239:H1240"/>
    <mergeCell ref="J1239:J1240"/>
    <mergeCell ref="K1239:K1240"/>
    <mergeCell ref="L1239:L1240"/>
    <mergeCell ref="M1239:M1240"/>
    <mergeCell ref="B1233:B1234"/>
    <mergeCell ref="C1233:C1234"/>
    <mergeCell ref="D1233:D1234"/>
    <mergeCell ref="E1233:E1234"/>
    <mergeCell ref="F1233:F1234"/>
    <mergeCell ref="G1233:G1234"/>
    <mergeCell ref="H1233:H1234"/>
    <mergeCell ref="J1233:J1234"/>
    <mergeCell ref="K1233:K1234"/>
    <mergeCell ref="L1233:L1234"/>
    <mergeCell ref="M1233:M1234"/>
    <mergeCell ref="B1235:B1236"/>
    <mergeCell ref="C1235:C1236"/>
    <mergeCell ref="D1235:D1236"/>
    <mergeCell ref="E1235:E1236"/>
    <mergeCell ref="F1235:F1236"/>
    <mergeCell ref="G1235:G1236"/>
    <mergeCell ref="H1235:H1236"/>
    <mergeCell ref="J1235:J1236"/>
    <mergeCell ref="K1235:K1236"/>
    <mergeCell ref="L1235:L1236"/>
    <mergeCell ref="M1235:M1236"/>
    <mergeCell ref="B1229:B1230"/>
    <mergeCell ref="C1229:C1230"/>
    <mergeCell ref="D1229:D1230"/>
    <mergeCell ref="E1229:E1230"/>
    <mergeCell ref="F1229:F1230"/>
    <mergeCell ref="G1229:G1230"/>
    <mergeCell ref="H1229:H1230"/>
    <mergeCell ref="J1229:J1230"/>
    <mergeCell ref="K1229:K1230"/>
    <mergeCell ref="L1229:L1230"/>
    <mergeCell ref="M1229:M1230"/>
    <mergeCell ref="B1231:B1232"/>
    <mergeCell ref="C1231:C1232"/>
    <mergeCell ref="D1231:D1232"/>
    <mergeCell ref="E1231:E1232"/>
    <mergeCell ref="F1231:F1232"/>
    <mergeCell ref="G1231:G1232"/>
    <mergeCell ref="H1231:H1232"/>
    <mergeCell ref="J1231:J1232"/>
    <mergeCell ref="K1231:K1232"/>
    <mergeCell ref="L1231:L1232"/>
    <mergeCell ref="M1231:M1232"/>
    <mergeCell ref="B1225:B1226"/>
    <mergeCell ref="C1225:C1226"/>
    <mergeCell ref="D1225:D1226"/>
    <mergeCell ref="E1225:E1226"/>
    <mergeCell ref="F1225:F1226"/>
    <mergeCell ref="G1225:G1226"/>
    <mergeCell ref="H1225:H1226"/>
    <mergeCell ref="J1225:J1226"/>
    <mergeCell ref="K1225:K1226"/>
    <mergeCell ref="L1225:L1226"/>
    <mergeCell ref="M1225:M1226"/>
    <mergeCell ref="B1227:B1228"/>
    <mergeCell ref="C1227:C1228"/>
    <mergeCell ref="D1227:D1228"/>
    <mergeCell ref="E1227:E1228"/>
    <mergeCell ref="F1227:F1228"/>
    <mergeCell ref="G1227:G1228"/>
    <mergeCell ref="H1227:H1228"/>
    <mergeCell ref="J1227:J1228"/>
    <mergeCell ref="K1227:K1228"/>
    <mergeCell ref="L1227:L1228"/>
    <mergeCell ref="M1227:M1228"/>
    <mergeCell ref="B1221:B1222"/>
    <mergeCell ref="C1221:C1222"/>
    <mergeCell ref="D1221:D1222"/>
    <mergeCell ref="E1221:E1222"/>
    <mergeCell ref="F1221:F1222"/>
    <mergeCell ref="G1221:G1222"/>
    <mergeCell ref="H1221:H1222"/>
    <mergeCell ref="J1221:J1222"/>
    <mergeCell ref="K1221:K1222"/>
    <mergeCell ref="L1221:L1222"/>
    <mergeCell ref="M1221:M1222"/>
    <mergeCell ref="B1223:B1224"/>
    <mergeCell ref="C1223:C1224"/>
    <mergeCell ref="D1223:D1224"/>
    <mergeCell ref="E1223:E1224"/>
    <mergeCell ref="F1223:F1224"/>
    <mergeCell ref="G1223:G1224"/>
    <mergeCell ref="H1223:H1224"/>
    <mergeCell ref="J1223:J1224"/>
    <mergeCell ref="K1223:K1224"/>
    <mergeCell ref="L1223:L1224"/>
    <mergeCell ref="M1223:M1224"/>
    <mergeCell ref="B1217:B1218"/>
    <mergeCell ref="C1217:C1218"/>
    <mergeCell ref="D1217:D1218"/>
    <mergeCell ref="E1217:E1218"/>
    <mergeCell ref="F1217:F1218"/>
    <mergeCell ref="G1217:G1218"/>
    <mergeCell ref="H1217:H1218"/>
    <mergeCell ref="J1217:J1218"/>
    <mergeCell ref="K1217:K1218"/>
    <mergeCell ref="L1217:L1218"/>
    <mergeCell ref="M1217:M1218"/>
    <mergeCell ref="B1219:B1220"/>
    <mergeCell ref="C1219:C1220"/>
    <mergeCell ref="D1219:D1220"/>
    <mergeCell ref="E1219:E1220"/>
    <mergeCell ref="F1219:F1220"/>
    <mergeCell ref="G1219:G1220"/>
    <mergeCell ref="H1219:H1220"/>
    <mergeCell ref="J1219:J1220"/>
    <mergeCell ref="K1219:K1220"/>
    <mergeCell ref="L1219:L1220"/>
    <mergeCell ref="M1219:M1220"/>
    <mergeCell ref="B1213:B1214"/>
    <mergeCell ref="C1213:C1214"/>
    <mergeCell ref="D1213:D1214"/>
    <mergeCell ref="E1213:E1214"/>
    <mergeCell ref="F1213:F1214"/>
    <mergeCell ref="G1213:G1214"/>
    <mergeCell ref="H1213:H1214"/>
    <mergeCell ref="J1213:J1214"/>
    <mergeCell ref="K1213:K1214"/>
    <mergeCell ref="L1213:L1214"/>
    <mergeCell ref="M1213:M1214"/>
    <mergeCell ref="B1215:B1216"/>
    <mergeCell ref="C1215:C1216"/>
    <mergeCell ref="D1215:D1216"/>
    <mergeCell ref="E1215:E1216"/>
    <mergeCell ref="F1215:F1216"/>
    <mergeCell ref="G1215:G1216"/>
    <mergeCell ref="H1215:H1216"/>
    <mergeCell ref="J1215:J1216"/>
    <mergeCell ref="K1215:K1216"/>
    <mergeCell ref="L1215:L1216"/>
    <mergeCell ref="M1215:M1216"/>
    <mergeCell ref="B1209:B1210"/>
    <mergeCell ref="C1209:C1210"/>
    <mergeCell ref="D1209:D1210"/>
    <mergeCell ref="E1209:E1210"/>
    <mergeCell ref="F1209:F1210"/>
    <mergeCell ref="G1209:G1210"/>
    <mergeCell ref="H1209:H1210"/>
    <mergeCell ref="J1209:J1210"/>
    <mergeCell ref="K1209:K1210"/>
    <mergeCell ref="L1209:L1210"/>
    <mergeCell ref="M1209:M1210"/>
    <mergeCell ref="B1211:B1212"/>
    <mergeCell ref="C1211:C1212"/>
    <mergeCell ref="D1211:D1212"/>
    <mergeCell ref="E1211:E1212"/>
    <mergeCell ref="F1211:F1212"/>
    <mergeCell ref="G1211:G1212"/>
    <mergeCell ref="H1211:H1212"/>
    <mergeCell ref="J1211:J1212"/>
    <mergeCell ref="K1211:K1212"/>
    <mergeCell ref="L1211:L1212"/>
    <mergeCell ref="M1211:M1212"/>
    <mergeCell ref="B1205:B1206"/>
    <mergeCell ref="C1205:C1206"/>
    <mergeCell ref="D1205:D1206"/>
    <mergeCell ref="E1205:E1206"/>
    <mergeCell ref="F1205:F1206"/>
    <mergeCell ref="G1205:G1206"/>
    <mergeCell ref="H1205:H1206"/>
    <mergeCell ref="J1205:J1206"/>
    <mergeCell ref="K1205:K1206"/>
    <mergeCell ref="L1205:L1206"/>
    <mergeCell ref="M1205:M1206"/>
    <mergeCell ref="B1207:B1208"/>
    <mergeCell ref="C1207:C1208"/>
    <mergeCell ref="D1207:D1208"/>
    <mergeCell ref="E1207:E1208"/>
    <mergeCell ref="F1207:F1208"/>
    <mergeCell ref="G1207:G1208"/>
    <mergeCell ref="H1207:H1208"/>
    <mergeCell ref="J1207:J1208"/>
    <mergeCell ref="K1207:K1208"/>
    <mergeCell ref="L1207:L1208"/>
    <mergeCell ref="M1207:M1208"/>
    <mergeCell ref="B1201:B1202"/>
    <mergeCell ref="C1201:C1202"/>
    <mergeCell ref="D1201:D1202"/>
    <mergeCell ref="E1201:E1202"/>
    <mergeCell ref="F1201:F1202"/>
    <mergeCell ref="G1201:G1202"/>
    <mergeCell ref="H1201:H1202"/>
    <mergeCell ref="J1201:J1202"/>
    <mergeCell ref="K1201:K1202"/>
    <mergeCell ref="L1201:L1202"/>
    <mergeCell ref="M1201:M1202"/>
    <mergeCell ref="B1203:B1204"/>
    <mergeCell ref="C1203:C1204"/>
    <mergeCell ref="D1203:D1204"/>
    <mergeCell ref="E1203:E1204"/>
    <mergeCell ref="F1203:F1204"/>
    <mergeCell ref="G1203:G1204"/>
    <mergeCell ref="H1203:H1204"/>
    <mergeCell ref="J1203:J1204"/>
    <mergeCell ref="K1203:K1204"/>
    <mergeCell ref="L1203:L1204"/>
    <mergeCell ref="M1203:M1204"/>
    <mergeCell ref="B1197:B1198"/>
    <mergeCell ref="C1197:C1198"/>
    <mergeCell ref="D1197:D1198"/>
    <mergeCell ref="E1197:E1198"/>
    <mergeCell ref="F1197:F1198"/>
    <mergeCell ref="G1197:G1198"/>
    <mergeCell ref="H1197:H1198"/>
    <mergeCell ref="J1197:J1198"/>
    <mergeCell ref="K1197:K1198"/>
    <mergeCell ref="L1197:L1198"/>
    <mergeCell ref="M1197:M1198"/>
    <mergeCell ref="B1199:B1200"/>
    <mergeCell ref="C1199:C1200"/>
    <mergeCell ref="D1199:D1200"/>
    <mergeCell ref="E1199:E1200"/>
    <mergeCell ref="F1199:F1200"/>
    <mergeCell ref="G1199:G1200"/>
    <mergeCell ref="H1199:H1200"/>
    <mergeCell ref="J1199:J1200"/>
    <mergeCell ref="K1199:K1200"/>
    <mergeCell ref="L1199:L1200"/>
    <mergeCell ref="M1199:M1200"/>
    <mergeCell ref="B1193:B1194"/>
    <mergeCell ref="C1193:C1194"/>
    <mergeCell ref="D1193:D1194"/>
    <mergeCell ref="E1193:E1194"/>
    <mergeCell ref="F1193:F1194"/>
    <mergeCell ref="G1193:G1194"/>
    <mergeCell ref="H1193:H1194"/>
    <mergeCell ref="J1193:J1194"/>
    <mergeCell ref="K1193:K1194"/>
    <mergeCell ref="L1193:L1194"/>
    <mergeCell ref="M1193:M1194"/>
    <mergeCell ref="B1195:B1196"/>
    <mergeCell ref="C1195:C1196"/>
    <mergeCell ref="D1195:D1196"/>
    <mergeCell ref="E1195:E1196"/>
    <mergeCell ref="F1195:F1196"/>
    <mergeCell ref="G1195:G1196"/>
    <mergeCell ref="H1195:H1196"/>
    <mergeCell ref="J1195:J1196"/>
    <mergeCell ref="K1195:K1196"/>
    <mergeCell ref="L1195:L1196"/>
    <mergeCell ref="M1195:M1196"/>
    <mergeCell ref="B1189:B1190"/>
    <mergeCell ref="C1189:C1190"/>
    <mergeCell ref="D1189:D1190"/>
    <mergeCell ref="E1189:E1190"/>
    <mergeCell ref="F1189:F1190"/>
    <mergeCell ref="G1189:G1190"/>
    <mergeCell ref="H1189:H1190"/>
    <mergeCell ref="J1189:J1190"/>
    <mergeCell ref="K1189:K1190"/>
    <mergeCell ref="L1189:L1190"/>
    <mergeCell ref="M1189:M1190"/>
    <mergeCell ref="B1191:B1192"/>
    <mergeCell ref="C1191:C1192"/>
    <mergeCell ref="D1191:D1192"/>
    <mergeCell ref="E1191:E1192"/>
    <mergeCell ref="F1191:F1192"/>
    <mergeCell ref="G1191:G1192"/>
    <mergeCell ref="H1191:H1192"/>
    <mergeCell ref="J1191:J1192"/>
    <mergeCell ref="K1191:K1192"/>
    <mergeCell ref="L1191:L1192"/>
    <mergeCell ref="M1191:M1192"/>
    <mergeCell ref="B1185:B1186"/>
    <mergeCell ref="C1185:C1186"/>
    <mergeCell ref="D1185:D1186"/>
    <mergeCell ref="E1185:E1186"/>
    <mergeCell ref="F1185:F1186"/>
    <mergeCell ref="G1185:G1186"/>
    <mergeCell ref="H1185:H1186"/>
    <mergeCell ref="J1185:J1186"/>
    <mergeCell ref="K1185:K1186"/>
    <mergeCell ref="L1185:L1186"/>
    <mergeCell ref="M1185:M1186"/>
    <mergeCell ref="B1187:B1188"/>
    <mergeCell ref="C1187:C1188"/>
    <mergeCell ref="D1187:D1188"/>
    <mergeCell ref="E1187:E1188"/>
    <mergeCell ref="F1187:F1188"/>
    <mergeCell ref="G1187:G1188"/>
    <mergeCell ref="H1187:H1188"/>
    <mergeCell ref="J1187:J1188"/>
    <mergeCell ref="K1187:K1188"/>
    <mergeCell ref="L1187:L1188"/>
    <mergeCell ref="M1187:M1188"/>
    <mergeCell ref="B1181:B1182"/>
    <mergeCell ref="C1181:C1182"/>
    <mergeCell ref="D1181:D1182"/>
    <mergeCell ref="E1181:E1182"/>
    <mergeCell ref="F1181:F1182"/>
    <mergeCell ref="G1181:G1182"/>
    <mergeCell ref="H1181:H1182"/>
    <mergeCell ref="J1181:J1182"/>
    <mergeCell ref="K1181:K1182"/>
    <mergeCell ref="L1181:L1182"/>
    <mergeCell ref="M1181:M1182"/>
    <mergeCell ref="B1183:B1184"/>
    <mergeCell ref="C1183:C1184"/>
    <mergeCell ref="D1183:D1184"/>
    <mergeCell ref="E1183:E1184"/>
    <mergeCell ref="F1183:F1184"/>
    <mergeCell ref="G1183:G1184"/>
    <mergeCell ref="H1183:H1184"/>
    <mergeCell ref="J1183:J1184"/>
    <mergeCell ref="K1183:K1184"/>
    <mergeCell ref="L1183:L1184"/>
    <mergeCell ref="M1183:M1184"/>
    <mergeCell ref="B1177:B1178"/>
    <mergeCell ref="C1177:C1178"/>
    <mergeCell ref="D1177:D1178"/>
    <mergeCell ref="E1177:E1178"/>
    <mergeCell ref="F1177:F1178"/>
    <mergeCell ref="G1177:G1178"/>
    <mergeCell ref="H1177:H1178"/>
    <mergeCell ref="J1177:J1178"/>
    <mergeCell ref="K1177:K1178"/>
    <mergeCell ref="L1177:L1178"/>
    <mergeCell ref="M1177:M1178"/>
    <mergeCell ref="B1179:B1180"/>
    <mergeCell ref="C1179:C1180"/>
    <mergeCell ref="D1179:D1180"/>
    <mergeCell ref="E1179:E1180"/>
    <mergeCell ref="F1179:F1180"/>
    <mergeCell ref="G1179:G1180"/>
    <mergeCell ref="H1179:H1180"/>
    <mergeCell ref="J1179:J1180"/>
    <mergeCell ref="K1179:K1180"/>
    <mergeCell ref="L1179:L1180"/>
    <mergeCell ref="M1179:M1180"/>
    <mergeCell ref="B1173:B1174"/>
    <mergeCell ref="C1173:C1174"/>
    <mergeCell ref="D1173:D1174"/>
    <mergeCell ref="E1173:E1174"/>
    <mergeCell ref="F1173:F1174"/>
    <mergeCell ref="G1173:G1174"/>
    <mergeCell ref="H1173:H1174"/>
    <mergeCell ref="J1173:J1174"/>
    <mergeCell ref="K1173:K1174"/>
    <mergeCell ref="L1173:L1174"/>
    <mergeCell ref="M1173:M1174"/>
    <mergeCell ref="B1175:B1176"/>
    <mergeCell ref="C1175:C1176"/>
    <mergeCell ref="D1175:D1176"/>
    <mergeCell ref="E1175:E1176"/>
    <mergeCell ref="F1175:F1176"/>
    <mergeCell ref="G1175:G1176"/>
    <mergeCell ref="H1175:H1176"/>
    <mergeCell ref="J1175:J1176"/>
    <mergeCell ref="K1175:K1176"/>
    <mergeCell ref="L1175:L1176"/>
    <mergeCell ref="M1175:M1176"/>
    <mergeCell ref="B1169:B1170"/>
    <mergeCell ref="C1169:C1170"/>
    <mergeCell ref="D1169:D1170"/>
    <mergeCell ref="E1169:E1170"/>
    <mergeCell ref="F1169:F1170"/>
    <mergeCell ref="G1169:G1170"/>
    <mergeCell ref="H1169:H1170"/>
    <mergeCell ref="J1169:J1170"/>
    <mergeCell ref="K1169:K1170"/>
    <mergeCell ref="L1169:L1170"/>
    <mergeCell ref="M1169:M1170"/>
    <mergeCell ref="B1171:B1172"/>
    <mergeCell ref="C1171:C1172"/>
    <mergeCell ref="D1171:D1172"/>
    <mergeCell ref="E1171:E1172"/>
    <mergeCell ref="F1171:F1172"/>
    <mergeCell ref="G1171:G1172"/>
    <mergeCell ref="H1171:H1172"/>
    <mergeCell ref="J1171:J1172"/>
    <mergeCell ref="K1171:K1172"/>
    <mergeCell ref="L1171:L1172"/>
    <mergeCell ref="M1171:M1172"/>
    <mergeCell ref="B1165:B1166"/>
    <mergeCell ref="C1165:C1166"/>
    <mergeCell ref="D1165:D1166"/>
    <mergeCell ref="E1165:E1166"/>
    <mergeCell ref="F1165:F1166"/>
    <mergeCell ref="G1165:G1166"/>
    <mergeCell ref="H1165:H1166"/>
    <mergeCell ref="J1165:J1166"/>
    <mergeCell ref="K1165:K1166"/>
    <mergeCell ref="L1165:L1166"/>
    <mergeCell ref="M1165:M1166"/>
    <mergeCell ref="B1167:B1168"/>
    <mergeCell ref="C1167:C1168"/>
    <mergeCell ref="D1167:D1168"/>
    <mergeCell ref="E1167:E1168"/>
    <mergeCell ref="F1167:F1168"/>
    <mergeCell ref="G1167:G1168"/>
    <mergeCell ref="H1167:H1168"/>
    <mergeCell ref="J1167:J1168"/>
    <mergeCell ref="K1167:K1168"/>
    <mergeCell ref="L1167:L1168"/>
    <mergeCell ref="M1167:M1168"/>
    <mergeCell ref="B1161:B1162"/>
    <mergeCell ref="C1161:C1162"/>
    <mergeCell ref="D1161:D1162"/>
    <mergeCell ref="E1161:E1162"/>
    <mergeCell ref="F1161:F1162"/>
    <mergeCell ref="G1161:G1162"/>
    <mergeCell ref="H1161:H1162"/>
    <mergeCell ref="J1161:J1162"/>
    <mergeCell ref="K1161:K1162"/>
    <mergeCell ref="L1161:L1162"/>
    <mergeCell ref="M1161:M1162"/>
    <mergeCell ref="B1163:B1164"/>
    <mergeCell ref="C1163:C1164"/>
    <mergeCell ref="D1163:D1164"/>
    <mergeCell ref="E1163:E1164"/>
    <mergeCell ref="F1163:F1164"/>
    <mergeCell ref="G1163:G1164"/>
    <mergeCell ref="H1163:H1164"/>
    <mergeCell ref="J1163:J1164"/>
    <mergeCell ref="K1163:K1164"/>
    <mergeCell ref="L1163:L1164"/>
    <mergeCell ref="M1163:M1164"/>
    <mergeCell ref="B1157:B1158"/>
    <mergeCell ref="C1157:C1158"/>
    <mergeCell ref="D1157:D1158"/>
    <mergeCell ref="E1157:E1158"/>
    <mergeCell ref="F1157:F1158"/>
    <mergeCell ref="G1157:G1158"/>
    <mergeCell ref="H1157:H1158"/>
    <mergeCell ref="J1157:J1158"/>
    <mergeCell ref="K1157:K1158"/>
    <mergeCell ref="L1157:L1158"/>
    <mergeCell ref="M1157:M1158"/>
    <mergeCell ref="B1159:B1160"/>
    <mergeCell ref="C1159:C1160"/>
    <mergeCell ref="D1159:D1160"/>
    <mergeCell ref="E1159:E1160"/>
    <mergeCell ref="F1159:F1160"/>
    <mergeCell ref="G1159:G1160"/>
    <mergeCell ref="H1159:H1160"/>
    <mergeCell ref="J1159:J1160"/>
    <mergeCell ref="K1159:K1160"/>
    <mergeCell ref="L1159:L1160"/>
    <mergeCell ref="M1159:M1160"/>
    <mergeCell ref="B1153:B1154"/>
    <mergeCell ref="C1153:C1154"/>
    <mergeCell ref="D1153:D1154"/>
    <mergeCell ref="E1153:E1154"/>
    <mergeCell ref="F1153:F1154"/>
    <mergeCell ref="G1153:G1154"/>
    <mergeCell ref="H1153:H1154"/>
    <mergeCell ref="J1153:J1154"/>
    <mergeCell ref="K1153:K1154"/>
    <mergeCell ref="L1153:L1154"/>
    <mergeCell ref="M1153:M1154"/>
    <mergeCell ref="B1155:B1156"/>
    <mergeCell ref="C1155:C1156"/>
    <mergeCell ref="D1155:D1156"/>
    <mergeCell ref="E1155:E1156"/>
    <mergeCell ref="F1155:F1156"/>
    <mergeCell ref="G1155:G1156"/>
    <mergeCell ref="H1155:H1156"/>
    <mergeCell ref="J1155:J1156"/>
    <mergeCell ref="K1155:K1156"/>
    <mergeCell ref="L1155:L1156"/>
    <mergeCell ref="M1155:M1156"/>
    <mergeCell ref="B1149:B1150"/>
    <mergeCell ref="C1149:C1150"/>
    <mergeCell ref="D1149:D1150"/>
    <mergeCell ref="E1149:E1150"/>
    <mergeCell ref="F1149:F1150"/>
    <mergeCell ref="G1149:G1150"/>
    <mergeCell ref="H1149:H1150"/>
    <mergeCell ref="J1149:J1150"/>
    <mergeCell ref="K1149:K1150"/>
    <mergeCell ref="L1149:L1150"/>
    <mergeCell ref="M1149:M1150"/>
    <mergeCell ref="B1151:B1152"/>
    <mergeCell ref="C1151:C1152"/>
    <mergeCell ref="D1151:D1152"/>
    <mergeCell ref="E1151:E1152"/>
    <mergeCell ref="F1151:F1152"/>
    <mergeCell ref="G1151:G1152"/>
    <mergeCell ref="H1151:H1152"/>
    <mergeCell ref="J1151:J1152"/>
    <mergeCell ref="K1151:K1152"/>
    <mergeCell ref="L1151:L1152"/>
    <mergeCell ref="M1151:M1152"/>
    <mergeCell ref="B1145:B1146"/>
    <mergeCell ref="C1145:C1146"/>
    <mergeCell ref="D1145:D1146"/>
    <mergeCell ref="E1145:E1146"/>
    <mergeCell ref="F1145:F1146"/>
    <mergeCell ref="G1145:G1146"/>
    <mergeCell ref="H1145:H1146"/>
    <mergeCell ref="J1145:J1146"/>
    <mergeCell ref="K1145:K1146"/>
    <mergeCell ref="L1145:L1146"/>
    <mergeCell ref="M1145:M1146"/>
    <mergeCell ref="B1147:B1148"/>
    <mergeCell ref="C1147:C1148"/>
    <mergeCell ref="D1147:D1148"/>
    <mergeCell ref="E1147:E1148"/>
    <mergeCell ref="F1147:F1148"/>
    <mergeCell ref="G1147:G1148"/>
    <mergeCell ref="H1147:H1148"/>
    <mergeCell ref="J1147:J1148"/>
    <mergeCell ref="K1147:K1148"/>
    <mergeCell ref="L1147:L1148"/>
    <mergeCell ref="M1147:M1148"/>
    <mergeCell ref="B1141:B1142"/>
    <mergeCell ref="C1141:C1142"/>
    <mergeCell ref="D1141:D1142"/>
    <mergeCell ref="E1141:E1142"/>
    <mergeCell ref="F1141:F1142"/>
    <mergeCell ref="G1141:G1142"/>
    <mergeCell ref="H1141:H1142"/>
    <mergeCell ref="J1141:J1142"/>
    <mergeCell ref="K1141:K1142"/>
    <mergeCell ref="L1141:L1142"/>
    <mergeCell ref="M1141:M1142"/>
    <mergeCell ref="B1143:B1144"/>
    <mergeCell ref="C1143:C1144"/>
    <mergeCell ref="D1143:D1144"/>
    <mergeCell ref="E1143:E1144"/>
    <mergeCell ref="F1143:F1144"/>
    <mergeCell ref="G1143:G1144"/>
    <mergeCell ref="H1143:H1144"/>
    <mergeCell ref="J1143:J1144"/>
    <mergeCell ref="K1143:K1144"/>
    <mergeCell ref="L1143:L1144"/>
    <mergeCell ref="M1143:M1144"/>
    <mergeCell ref="B1137:B1138"/>
    <mergeCell ref="C1137:C1138"/>
    <mergeCell ref="D1137:D1138"/>
    <mergeCell ref="E1137:E1138"/>
    <mergeCell ref="F1137:F1138"/>
    <mergeCell ref="G1137:G1138"/>
    <mergeCell ref="H1137:H1138"/>
    <mergeCell ref="J1137:J1138"/>
    <mergeCell ref="K1137:K1138"/>
    <mergeCell ref="L1137:L1138"/>
    <mergeCell ref="M1137:M1138"/>
    <mergeCell ref="B1139:B1140"/>
    <mergeCell ref="C1139:C1140"/>
    <mergeCell ref="D1139:D1140"/>
    <mergeCell ref="E1139:E1140"/>
    <mergeCell ref="F1139:F1140"/>
    <mergeCell ref="G1139:G1140"/>
    <mergeCell ref="H1139:H1140"/>
    <mergeCell ref="J1139:J1140"/>
    <mergeCell ref="K1139:K1140"/>
    <mergeCell ref="L1139:L1140"/>
    <mergeCell ref="M1139:M1140"/>
    <mergeCell ref="B1133:B1134"/>
    <mergeCell ref="C1133:C1134"/>
    <mergeCell ref="D1133:D1134"/>
    <mergeCell ref="E1133:E1134"/>
    <mergeCell ref="F1133:F1134"/>
    <mergeCell ref="G1133:G1134"/>
    <mergeCell ref="H1133:H1134"/>
    <mergeCell ref="J1133:J1134"/>
    <mergeCell ref="K1133:K1134"/>
    <mergeCell ref="L1133:L1134"/>
    <mergeCell ref="M1133:M1134"/>
    <mergeCell ref="B1135:B1136"/>
    <mergeCell ref="C1135:C1136"/>
    <mergeCell ref="D1135:D1136"/>
    <mergeCell ref="E1135:E1136"/>
    <mergeCell ref="F1135:F1136"/>
    <mergeCell ref="G1135:G1136"/>
    <mergeCell ref="H1135:H1136"/>
    <mergeCell ref="J1135:J1136"/>
    <mergeCell ref="K1135:K1136"/>
    <mergeCell ref="L1135:L1136"/>
    <mergeCell ref="M1135:M1136"/>
    <mergeCell ref="B1129:B1130"/>
    <mergeCell ref="C1129:C1130"/>
    <mergeCell ref="D1129:D1130"/>
    <mergeCell ref="E1129:E1130"/>
    <mergeCell ref="F1129:F1130"/>
    <mergeCell ref="G1129:G1130"/>
    <mergeCell ref="H1129:H1130"/>
    <mergeCell ref="J1129:J1130"/>
    <mergeCell ref="K1129:K1130"/>
    <mergeCell ref="L1129:L1130"/>
    <mergeCell ref="M1129:M1130"/>
    <mergeCell ref="B1131:B1132"/>
    <mergeCell ref="C1131:C1132"/>
    <mergeCell ref="D1131:D1132"/>
    <mergeCell ref="E1131:E1132"/>
    <mergeCell ref="F1131:F1132"/>
    <mergeCell ref="G1131:G1132"/>
    <mergeCell ref="H1131:H1132"/>
    <mergeCell ref="J1131:J1132"/>
    <mergeCell ref="K1131:K1132"/>
    <mergeCell ref="L1131:L1132"/>
    <mergeCell ref="M1131:M1132"/>
    <mergeCell ref="B1125:B1126"/>
    <mergeCell ref="C1125:C1126"/>
    <mergeCell ref="D1125:D1126"/>
    <mergeCell ref="E1125:E1126"/>
    <mergeCell ref="F1125:F1126"/>
    <mergeCell ref="G1125:G1126"/>
    <mergeCell ref="H1125:H1126"/>
    <mergeCell ref="J1125:J1126"/>
    <mergeCell ref="K1125:K1126"/>
    <mergeCell ref="L1125:L1126"/>
    <mergeCell ref="M1125:M1126"/>
    <mergeCell ref="B1127:B1128"/>
    <mergeCell ref="C1127:C1128"/>
    <mergeCell ref="D1127:D1128"/>
    <mergeCell ref="E1127:E1128"/>
    <mergeCell ref="F1127:F1128"/>
    <mergeCell ref="G1127:G1128"/>
    <mergeCell ref="H1127:H1128"/>
    <mergeCell ref="J1127:J1128"/>
    <mergeCell ref="K1127:K1128"/>
    <mergeCell ref="L1127:L1128"/>
    <mergeCell ref="M1127:M1128"/>
    <mergeCell ref="B1121:B1122"/>
    <mergeCell ref="C1121:C1122"/>
    <mergeCell ref="D1121:D1122"/>
    <mergeCell ref="E1121:E1122"/>
    <mergeCell ref="F1121:F1122"/>
    <mergeCell ref="G1121:G1122"/>
    <mergeCell ref="H1121:H1122"/>
    <mergeCell ref="J1121:J1122"/>
    <mergeCell ref="K1121:K1122"/>
    <mergeCell ref="L1121:L1122"/>
    <mergeCell ref="M1121:M1122"/>
    <mergeCell ref="B1123:B1124"/>
    <mergeCell ref="C1123:C1124"/>
    <mergeCell ref="D1123:D1124"/>
    <mergeCell ref="E1123:E1124"/>
    <mergeCell ref="F1123:F1124"/>
    <mergeCell ref="G1123:G1124"/>
    <mergeCell ref="H1123:H1124"/>
    <mergeCell ref="J1123:J1124"/>
    <mergeCell ref="K1123:K1124"/>
    <mergeCell ref="L1123:L1124"/>
    <mergeCell ref="M1123:M1124"/>
    <mergeCell ref="B1117:B1118"/>
    <mergeCell ref="C1117:C1118"/>
    <mergeCell ref="D1117:D1118"/>
    <mergeCell ref="E1117:E1118"/>
    <mergeCell ref="F1117:F1118"/>
    <mergeCell ref="G1117:G1118"/>
    <mergeCell ref="H1117:H1118"/>
    <mergeCell ref="J1117:J1118"/>
    <mergeCell ref="K1117:K1118"/>
    <mergeCell ref="L1117:L1118"/>
    <mergeCell ref="M1117:M1118"/>
    <mergeCell ref="B1119:B1120"/>
    <mergeCell ref="C1119:C1120"/>
    <mergeCell ref="D1119:D1120"/>
    <mergeCell ref="E1119:E1120"/>
    <mergeCell ref="F1119:F1120"/>
    <mergeCell ref="G1119:G1120"/>
    <mergeCell ref="H1119:H1120"/>
    <mergeCell ref="J1119:J1120"/>
    <mergeCell ref="K1119:K1120"/>
    <mergeCell ref="L1119:L1120"/>
    <mergeCell ref="M1119:M1120"/>
    <mergeCell ref="B1113:B1114"/>
    <mergeCell ref="C1113:C1114"/>
    <mergeCell ref="D1113:D1114"/>
    <mergeCell ref="E1113:E1114"/>
    <mergeCell ref="F1113:F1114"/>
    <mergeCell ref="G1113:G1114"/>
    <mergeCell ref="H1113:H1114"/>
    <mergeCell ref="J1113:J1114"/>
    <mergeCell ref="K1113:K1114"/>
    <mergeCell ref="L1113:L1114"/>
    <mergeCell ref="M1113:M1114"/>
    <mergeCell ref="B1115:B1116"/>
    <mergeCell ref="C1115:C1116"/>
    <mergeCell ref="D1115:D1116"/>
    <mergeCell ref="E1115:E1116"/>
    <mergeCell ref="F1115:F1116"/>
    <mergeCell ref="G1115:G1116"/>
    <mergeCell ref="H1115:H1116"/>
    <mergeCell ref="J1115:J1116"/>
    <mergeCell ref="K1115:K1116"/>
    <mergeCell ref="L1115:L1116"/>
    <mergeCell ref="M1115:M1116"/>
    <mergeCell ref="B1109:B1110"/>
    <mergeCell ref="C1109:C1110"/>
    <mergeCell ref="D1109:D1110"/>
    <mergeCell ref="E1109:E1110"/>
    <mergeCell ref="F1109:F1110"/>
    <mergeCell ref="G1109:G1110"/>
    <mergeCell ref="H1109:H1110"/>
    <mergeCell ref="J1109:J1110"/>
    <mergeCell ref="K1109:K1110"/>
    <mergeCell ref="L1109:L1110"/>
    <mergeCell ref="M1109:M1110"/>
    <mergeCell ref="B1111:B1112"/>
    <mergeCell ref="C1111:C1112"/>
    <mergeCell ref="D1111:D1112"/>
    <mergeCell ref="E1111:E1112"/>
    <mergeCell ref="F1111:F1112"/>
    <mergeCell ref="G1111:G1112"/>
    <mergeCell ref="H1111:H1112"/>
    <mergeCell ref="J1111:J1112"/>
    <mergeCell ref="K1111:K1112"/>
    <mergeCell ref="L1111:L1112"/>
    <mergeCell ref="M1111:M1112"/>
    <mergeCell ref="B1105:B1106"/>
    <mergeCell ref="C1105:C1106"/>
    <mergeCell ref="D1105:D1106"/>
    <mergeCell ref="E1105:E1106"/>
    <mergeCell ref="F1105:F1106"/>
    <mergeCell ref="G1105:G1106"/>
    <mergeCell ref="H1105:H1106"/>
    <mergeCell ref="J1105:J1106"/>
    <mergeCell ref="K1105:K1106"/>
    <mergeCell ref="L1105:L1106"/>
    <mergeCell ref="M1105:M1106"/>
    <mergeCell ref="B1107:B1108"/>
    <mergeCell ref="C1107:C1108"/>
    <mergeCell ref="D1107:D1108"/>
    <mergeCell ref="E1107:E1108"/>
    <mergeCell ref="F1107:F1108"/>
    <mergeCell ref="G1107:G1108"/>
    <mergeCell ref="H1107:H1108"/>
    <mergeCell ref="J1107:J1108"/>
    <mergeCell ref="K1107:K1108"/>
    <mergeCell ref="L1107:L1108"/>
    <mergeCell ref="M1107:M1108"/>
    <mergeCell ref="B1101:B1102"/>
    <mergeCell ref="C1101:C1102"/>
    <mergeCell ref="D1101:D1102"/>
    <mergeCell ref="E1101:E1102"/>
    <mergeCell ref="F1101:F1102"/>
    <mergeCell ref="G1101:G1102"/>
    <mergeCell ref="H1101:H1102"/>
    <mergeCell ref="J1101:J1102"/>
    <mergeCell ref="K1101:K1102"/>
    <mergeCell ref="L1101:L1102"/>
    <mergeCell ref="M1101:M1102"/>
    <mergeCell ref="B1103:B1104"/>
    <mergeCell ref="C1103:C1104"/>
    <mergeCell ref="D1103:D1104"/>
    <mergeCell ref="E1103:E1104"/>
    <mergeCell ref="F1103:F1104"/>
    <mergeCell ref="G1103:G1104"/>
    <mergeCell ref="H1103:H1104"/>
    <mergeCell ref="J1103:J1104"/>
    <mergeCell ref="K1103:K1104"/>
    <mergeCell ref="L1103:L1104"/>
    <mergeCell ref="M1103:M1104"/>
    <mergeCell ref="B1097:B1098"/>
    <mergeCell ref="C1097:C1098"/>
    <mergeCell ref="D1097:D1098"/>
    <mergeCell ref="E1097:E1098"/>
    <mergeCell ref="F1097:F1098"/>
    <mergeCell ref="G1097:G1098"/>
    <mergeCell ref="H1097:H1098"/>
    <mergeCell ref="J1097:J1098"/>
    <mergeCell ref="K1097:K1098"/>
    <mergeCell ref="L1097:L1098"/>
    <mergeCell ref="M1097:M1098"/>
    <mergeCell ref="B1099:B1100"/>
    <mergeCell ref="C1099:C1100"/>
    <mergeCell ref="D1099:D1100"/>
    <mergeCell ref="E1099:E1100"/>
    <mergeCell ref="F1099:F1100"/>
    <mergeCell ref="G1099:G1100"/>
    <mergeCell ref="H1099:H1100"/>
    <mergeCell ref="J1099:J1100"/>
    <mergeCell ref="K1099:K1100"/>
    <mergeCell ref="L1099:L1100"/>
    <mergeCell ref="M1099:M1100"/>
    <mergeCell ref="B1093:B1094"/>
    <mergeCell ref="C1093:C1094"/>
    <mergeCell ref="D1093:D1094"/>
    <mergeCell ref="E1093:E1094"/>
    <mergeCell ref="F1093:F1094"/>
    <mergeCell ref="G1093:G1094"/>
    <mergeCell ref="H1093:H1094"/>
    <mergeCell ref="J1093:J1094"/>
    <mergeCell ref="K1093:K1094"/>
    <mergeCell ref="L1093:L1094"/>
    <mergeCell ref="M1093:M1094"/>
    <mergeCell ref="B1095:B1096"/>
    <mergeCell ref="C1095:C1096"/>
    <mergeCell ref="D1095:D1096"/>
    <mergeCell ref="E1095:E1096"/>
    <mergeCell ref="F1095:F1096"/>
    <mergeCell ref="G1095:G1096"/>
    <mergeCell ref="H1095:H1096"/>
    <mergeCell ref="J1095:J1096"/>
    <mergeCell ref="K1095:K1096"/>
    <mergeCell ref="L1095:L1096"/>
    <mergeCell ref="M1095:M1096"/>
    <mergeCell ref="B1089:B1090"/>
    <mergeCell ref="C1089:C1090"/>
    <mergeCell ref="D1089:D1090"/>
    <mergeCell ref="E1089:E1090"/>
    <mergeCell ref="F1089:F1090"/>
    <mergeCell ref="G1089:G1090"/>
    <mergeCell ref="H1089:H1090"/>
    <mergeCell ref="J1089:J1090"/>
    <mergeCell ref="K1089:K1090"/>
    <mergeCell ref="L1089:L1090"/>
    <mergeCell ref="M1089:M1090"/>
    <mergeCell ref="B1091:B1092"/>
    <mergeCell ref="C1091:C1092"/>
    <mergeCell ref="D1091:D1092"/>
    <mergeCell ref="E1091:E1092"/>
    <mergeCell ref="F1091:F1092"/>
    <mergeCell ref="G1091:G1092"/>
    <mergeCell ref="H1091:H1092"/>
    <mergeCell ref="J1091:J1092"/>
    <mergeCell ref="K1091:K1092"/>
    <mergeCell ref="L1091:L1092"/>
    <mergeCell ref="M1091:M1092"/>
    <mergeCell ref="B1085:B1086"/>
    <mergeCell ref="C1085:C1086"/>
    <mergeCell ref="D1085:D1086"/>
    <mergeCell ref="E1085:E1086"/>
    <mergeCell ref="F1085:F1086"/>
    <mergeCell ref="G1085:G1086"/>
    <mergeCell ref="H1085:H1086"/>
    <mergeCell ref="J1085:J1086"/>
    <mergeCell ref="K1085:K1086"/>
    <mergeCell ref="L1085:L1086"/>
    <mergeCell ref="M1085:M1086"/>
    <mergeCell ref="B1087:B1088"/>
    <mergeCell ref="C1087:C1088"/>
    <mergeCell ref="D1087:D1088"/>
    <mergeCell ref="E1087:E1088"/>
    <mergeCell ref="F1087:F1088"/>
    <mergeCell ref="G1087:G1088"/>
    <mergeCell ref="H1087:H1088"/>
    <mergeCell ref="J1087:J1088"/>
    <mergeCell ref="K1087:K1088"/>
    <mergeCell ref="L1087:L1088"/>
    <mergeCell ref="M1087:M1088"/>
    <mergeCell ref="B1081:B1082"/>
    <mergeCell ref="C1081:C1082"/>
    <mergeCell ref="D1081:D1082"/>
    <mergeCell ref="E1081:E1082"/>
    <mergeCell ref="F1081:F1082"/>
    <mergeCell ref="G1081:G1082"/>
    <mergeCell ref="H1081:H1082"/>
    <mergeCell ref="J1081:J1082"/>
    <mergeCell ref="K1081:K1082"/>
    <mergeCell ref="L1081:L1082"/>
    <mergeCell ref="M1081:M1082"/>
    <mergeCell ref="B1083:B1084"/>
    <mergeCell ref="C1083:C1084"/>
    <mergeCell ref="D1083:D1084"/>
    <mergeCell ref="E1083:E1084"/>
    <mergeCell ref="F1083:F1084"/>
    <mergeCell ref="G1083:G1084"/>
    <mergeCell ref="H1083:H1084"/>
    <mergeCell ref="J1083:J1084"/>
    <mergeCell ref="K1083:K1084"/>
    <mergeCell ref="L1083:L1084"/>
    <mergeCell ref="M1083:M1084"/>
    <mergeCell ref="B1077:B1078"/>
    <mergeCell ref="C1077:C1078"/>
    <mergeCell ref="D1077:D1078"/>
    <mergeCell ref="E1077:E1078"/>
    <mergeCell ref="F1077:F1078"/>
    <mergeCell ref="G1077:G1078"/>
    <mergeCell ref="H1077:H1078"/>
    <mergeCell ref="J1077:J1078"/>
    <mergeCell ref="K1077:K1078"/>
    <mergeCell ref="L1077:L1078"/>
    <mergeCell ref="M1077:M1078"/>
    <mergeCell ref="B1079:B1080"/>
    <mergeCell ref="C1079:C1080"/>
    <mergeCell ref="D1079:D1080"/>
    <mergeCell ref="E1079:E1080"/>
    <mergeCell ref="F1079:F1080"/>
    <mergeCell ref="G1079:G1080"/>
    <mergeCell ref="H1079:H1080"/>
    <mergeCell ref="J1079:J1080"/>
    <mergeCell ref="K1079:K1080"/>
    <mergeCell ref="L1079:L1080"/>
    <mergeCell ref="M1079:M1080"/>
    <mergeCell ref="B1073:B1074"/>
    <mergeCell ref="C1073:C1074"/>
    <mergeCell ref="D1073:D1074"/>
    <mergeCell ref="E1073:E1074"/>
    <mergeCell ref="F1073:F1074"/>
    <mergeCell ref="G1073:G1074"/>
    <mergeCell ref="H1073:H1074"/>
    <mergeCell ref="J1073:J1074"/>
    <mergeCell ref="K1073:K1074"/>
    <mergeCell ref="L1073:L1074"/>
    <mergeCell ref="M1073:M1074"/>
    <mergeCell ref="B1075:B1076"/>
    <mergeCell ref="C1075:C1076"/>
    <mergeCell ref="D1075:D1076"/>
    <mergeCell ref="E1075:E1076"/>
    <mergeCell ref="F1075:F1076"/>
    <mergeCell ref="G1075:G1076"/>
    <mergeCell ref="H1075:H1076"/>
    <mergeCell ref="J1075:J1076"/>
    <mergeCell ref="K1075:K1076"/>
    <mergeCell ref="L1075:L1076"/>
    <mergeCell ref="M1075:M1076"/>
    <mergeCell ref="B1069:B1070"/>
    <mergeCell ref="C1069:C1070"/>
    <mergeCell ref="D1069:D1070"/>
    <mergeCell ref="E1069:E1070"/>
    <mergeCell ref="F1069:F1070"/>
    <mergeCell ref="G1069:G1070"/>
    <mergeCell ref="H1069:H1070"/>
    <mergeCell ref="J1069:J1070"/>
    <mergeCell ref="K1069:K1070"/>
    <mergeCell ref="L1069:L1070"/>
    <mergeCell ref="M1069:M1070"/>
    <mergeCell ref="B1071:B1072"/>
    <mergeCell ref="C1071:C1072"/>
    <mergeCell ref="D1071:D1072"/>
    <mergeCell ref="E1071:E1072"/>
    <mergeCell ref="F1071:F1072"/>
    <mergeCell ref="G1071:G1072"/>
    <mergeCell ref="H1071:H1072"/>
    <mergeCell ref="J1071:J1072"/>
    <mergeCell ref="K1071:K1072"/>
    <mergeCell ref="L1071:L1072"/>
    <mergeCell ref="M1071:M1072"/>
    <mergeCell ref="B1065:B1066"/>
    <mergeCell ref="C1065:C1066"/>
    <mergeCell ref="D1065:D1066"/>
    <mergeCell ref="E1065:E1066"/>
    <mergeCell ref="F1065:F1066"/>
    <mergeCell ref="G1065:G1066"/>
    <mergeCell ref="H1065:H1066"/>
    <mergeCell ref="J1065:J1066"/>
    <mergeCell ref="K1065:K1066"/>
    <mergeCell ref="L1065:L1066"/>
    <mergeCell ref="M1065:M1066"/>
    <mergeCell ref="B1067:B1068"/>
    <mergeCell ref="C1067:C1068"/>
    <mergeCell ref="D1067:D1068"/>
    <mergeCell ref="E1067:E1068"/>
    <mergeCell ref="F1067:F1068"/>
    <mergeCell ref="G1067:G1068"/>
    <mergeCell ref="H1067:H1068"/>
    <mergeCell ref="J1067:J1068"/>
    <mergeCell ref="K1067:K1068"/>
    <mergeCell ref="L1067:L1068"/>
    <mergeCell ref="M1067:M1068"/>
    <mergeCell ref="B1061:B1062"/>
    <mergeCell ref="C1061:C1062"/>
    <mergeCell ref="D1061:D1062"/>
    <mergeCell ref="E1061:E1062"/>
    <mergeCell ref="F1061:F1062"/>
    <mergeCell ref="G1061:G1062"/>
    <mergeCell ref="H1061:H1062"/>
    <mergeCell ref="J1061:J1062"/>
    <mergeCell ref="K1061:K1062"/>
    <mergeCell ref="L1061:L1062"/>
    <mergeCell ref="M1061:M1062"/>
    <mergeCell ref="B1063:B1064"/>
    <mergeCell ref="C1063:C1064"/>
    <mergeCell ref="D1063:D1064"/>
    <mergeCell ref="E1063:E1064"/>
    <mergeCell ref="F1063:F1064"/>
    <mergeCell ref="G1063:G1064"/>
    <mergeCell ref="H1063:H1064"/>
    <mergeCell ref="J1063:J1064"/>
    <mergeCell ref="K1063:K1064"/>
    <mergeCell ref="L1063:L1064"/>
    <mergeCell ref="M1063:M1064"/>
    <mergeCell ref="B1057:B1058"/>
    <mergeCell ref="C1057:C1058"/>
    <mergeCell ref="D1057:D1058"/>
    <mergeCell ref="E1057:E1058"/>
    <mergeCell ref="F1057:F1058"/>
    <mergeCell ref="G1057:G1058"/>
    <mergeCell ref="H1057:H1058"/>
    <mergeCell ref="J1057:J1058"/>
    <mergeCell ref="K1057:K1058"/>
    <mergeCell ref="L1057:L1058"/>
    <mergeCell ref="M1057:M1058"/>
    <mergeCell ref="B1059:B1060"/>
    <mergeCell ref="C1059:C1060"/>
    <mergeCell ref="D1059:D1060"/>
    <mergeCell ref="E1059:E1060"/>
    <mergeCell ref="F1059:F1060"/>
    <mergeCell ref="G1059:G1060"/>
    <mergeCell ref="H1059:H1060"/>
    <mergeCell ref="J1059:J1060"/>
    <mergeCell ref="K1059:K1060"/>
    <mergeCell ref="L1059:L1060"/>
    <mergeCell ref="M1059:M1060"/>
    <mergeCell ref="B1053:B1054"/>
    <mergeCell ref="C1053:C1054"/>
    <mergeCell ref="D1053:D1054"/>
    <mergeCell ref="E1053:E1054"/>
    <mergeCell ref="F1053:F1054"/>
    <mergeCell ref="G1053:G1054"/>
    <mergeCell ref="H1053:H1054"/>
    <mergeCell ref="J1053:J1054"/>
    <mergeCell ref="K1053:K1054"/>
    <mergeCell ref="L1053:L1054"/>
    <mergeCell ref="M1053:M1054"/>
    <mergeCell ref="B1055:B1056"/>
    <mergeCell ref="C1055:C1056"/>
    <mergeCell ref="D1055:D1056"/>
    <mergeCell ref="E1055:E1056"/>
    <mergeCell ref="F1055:F1056"/>
    <mergeCell ref="G1055:G1056"/>
    <mergeCell ref="H1055:H1056"/>
    <mergeCell ref="J1055:J1056"/>
    <mergeCell ref="K1055:K1056"/>
    <mergeCell ref="L1055:L1056"/>
    <mergeCell ref="M1055:M1056"/>
    <mergeCell ref="B1049:B1050"/>
    <mergeCell ref="C1049:C1050"/>
    <mergeCell ref="D1049:D1050"/>
    <mergeCell ref="E1049:E1050"/>
    <mergeCell ref="F1049:F1050"/>
    <mergeCell ref="G1049:G1050"/>
    <mergeCell ref="H1049:H1050"/>
    <mergeCell ref="J1049:J1050"/>
    <mergeCell ref="K1049:K1050"/>
    <mergeCell ref="L1049:L1050"/>
    <mergeCell ref="M1049:M1050"/>
    <mergeCell ref="B1051:B1052"/>
    <mergeCell ref="C1051:C1052"/>
    <mergeCell ref="D1051:D1052"/>
    <mergeCell ref="E1051:E1052"/>
    <mergeCell ref="F1051:F1052"/>
    <mergeCell ref="G1051:G1052"/>
    <mergeCell ref="H1051:H1052"/>
    <mergeCell ref="J1051:J1052"/>
    <mergeCell ref="K1051:K1052"/>
    <mergeCell ref="L1051:L1052"/>
    <mergeCell ref="M1051:M1052"/>
    <mergeCell ref="B1045:B1046"/>
    <mergeCell ref="C1045:C1046"/>
    <mergeCell ref="D1045:D1046"/>
    <mergeCell ref="E1045:E1046"/>
    <mergeCell ref="F1045:F1046"/>
    <mergeCell ref="G1045:G1046"/>
    <mergeCell ref="H1045:H1046"/>
    <mergeCell ref="J1045:J1046"/>
    <mergeCell ref="K1045:K1046"/>
    <mergeCell ref="L1045:L1046"/>
    <mergeCell ref="M1045:M1046"/>
    <mergeCell ref="B1047:B1048"/>
    <mergeCell ref="C1047:C1048"/>
    <mergeCell ref="D1047:D1048"/>
    <mergeCell ref="E1047:E1048"/>
    <mergeCell ref="F1047:F1048"/>
    <mergeCell ref="G1047:G1048"/>
    <mergeCell ref="H1047:H1048"/>
    <mergeCell ref="J1047:J1048"/>
    <mergeCell ref="K1047:K1048"/>
    <mergeCell ref="L1047:L1048"/>
    <mergeCell ref="M1047:M1048"/>
    <mergeCell ref="B1041:B1042"/>
    <mergeCell ref="C1041:C1042"/>
    <mergeCell ref="D1041:D1042"/>
    <mergeCell ref="E1041:E1042"/>
    <mergeCell ref="F1041:F1042"/>
    <mergeCell ref="G1041:G1042"/>
    <mergeCell ref="H1041:H1042"/>
    <mergeCell ref="J1041:J1042"/>
    <mergeCell ref="K1041:K1042"/>
    <mergeCell ref="L1041:L1042"/>
    <mergeCell ref="M1041:M1042"/>
    <mergeCell ref="B1043:B1044"/>
    <mergeCell ref="C1043:C1044"/>
    <mergeCell ref="D1043:D1044"/>
    <mergeCell ref="E1043:E1044"/>
    <mergeCell ref="F1043:F1044"/>
    <mergeCell ref="G1043:G1044"/>
    <mergeCell ref="H1043:H1044"/>
    <mergeCell ref="J1043:J1044"/>
    <mergeCell ref="K1043:K1044"/>
    <mergeCell ref="L1043:L1044"/>
    <mergeCell ref="M1043:M1044"/>
    <mergeCell ref="B1037:B1038"/>
    <mergeCell ref="C1037:C1038"/>
    <mergeCell ref="D1037:D1038"/>
    <mergeCell ref="E1037:E1038"/>
    <mergeCell ref="F1037:F1038"/>
    <mergeCell ref="G1037:G1038"/>
    <mergeCell ref="H1037:H1038"/>
    <mergeCell ref="J1037:J1038"/>
    <mergeCell ref="K1037:K1038"/>
    <mergeCell ref="L1037:L1038"/>
    <mergeCell ref="M1037:M1038"/>
    <mergeCell ref="B1039:B1040"/>
    <mergeCell ref="C1039:C1040"/>
    <mergeCell ref="D1039:D1040"/>
    <mergeCell ref="E1039:E1040"/>
    <mergeCell ref="F1039:F1040"/>
    <mergeCell ref="G1039:G1040"/>
    <mergeCell ref="H1039:H1040"/>
    <mergeCell ref="J1039:J1040"/>
    <mergeCell ref="K1039:K1040"/>
    <mergeCell ref="L1039:L1040"/>
    <mergeCell ref="M1039:M1040"/>
    <mergeCell ref="B1033:B1034"/>
    <mergeCell ref="C1033:C1034"/>
    <mergeCell ref="D1033:D1034"/>
    <mergeCell ref="E1033:E1034"/>
    <mergeCell ref="F1033:F1034"/>
    <mergeCell ref="G1033:G1034"/>
    <mergeCell ref="H1033:H1034"/>
    <mergeCell ref="J1033:J1034"/>
    <mergeCell ref="K1033:K1034"/>
    <mergeCell ref="L1033:L1034"/>
    <mergeCell ref="M1033:M1034"/>
    <mergeCell ref="B1035:B1036"/>
    <mergeCell ref="C1035:C1036"/>
    <mergeCell ref="D1035:D1036"/>
    <mergeCell ref="E1035:E1036"/>
    <mergeCell ref="F1035:F1036"/>
    <mergeCell ref="G1035:G1036"/>
    <mergeCell ref="H1035:H1036"/>
    <mergeCell ref="J1035:J1036"/>
    <mergeCell ref="K1035:K1036"/>
    <mergeCell ref="L1035:L1036"/>
    <mergeCell ref="M1035:M1036"/>
    <mergeCell ref="B1029:B1030"/>
    <mergeCell ref="C1029:C1030"/>
    <mergeCell ref="D1029:D1030"/>
    <mergeCell ref="E1029:E1030"/>
    <mergeCell ref="F1029:F1030"/>
    <mergeCell ref="G1029:G1030"/>
    <mergeCell ref="H1029:H1030"/>
    <mergeCell ref="J1029:J1030"/>
    <mergeCell ref="K1029:K1030"/>
    <mergeCell ref="L1029:L1030"/>
    <mergeCell ref="M1029:M1030"/>
    <mergeCell ref="B1031:B1032"/>
    <mergeCell ref="C1031:C1032"/>
    <mergeCell ref="D1031:D1032"/>
    <mergeCell ref="E1031:E1032"/>
    <mergeCell ref="F1031:F1032"/>
    <mergeCell ref="G1031:G1032"/>
    <mergeCell ref="H1031:H1032"/>
    <mergeCell ref="J1031:J1032"/>
    <mergeCell ref="K1031:K1032"/>
    <mergeCell ref="L1031:L1032"/>
    <mergeCell ref="M1031:M1032"/>
    <mergeCell ref="B1025:B1026"/>
    <mergeCell ref="C1025:C1026"/>
    <mergeCell ref="D1025:D1026"/>
    <mergeCell ref="E1025:E1026"/>
    <mergeCell ref="F1025:F1026"/>
    <mergeCell ref="G1025:G1026"/>
    <mergeCell ref="H1025:H1026"/>
    <mergeCell ref="J1025:J1026"/>
    <mergeCell ref="K1025:K1026"/>
    <mergeCell ref="L1025:L1026"/>
    <mergeCell ref="M1025:M1026"/>
    <mergeCell ref="B1027:B1028"/>
    <mergeCell ref="C1027:C1028"/>
    <mergeCell ref="D1027:D1028"/>
    <mergeCell ref="E1027:E1028"/>
    <mergeCell ref="F1027:F1028"/>
    <mergeCell ref="G1027:G1028"/>
    <mergeCell ref="H1027:H1028"/>
    <mergeCell ref="J1027:J1028"/>
    <mergeCell ref="K1027:K1028"/>
    <mergeCell ref="L1027:L1028"/>
    <mergeCell ref="M1027:M1028"/>
    <mergeCell ref="B1021:B1022"/>
    <mergeCell ref="C1021:C1022"/>
    <mergeCell ref="D1021:D1022"/>
    <mergeCell ref="E1021:E1022"/>
    <mergeCell ref="F1021:F1022"/>
    <mergeCell ref="G1021:G1022"/>
    <mergeCell ref="H1021:H1022"/>
    <mergeCell ref="J1021:J1022"/>
    <mergeCell ref="K1021:K1022"/>
    <mergeCell ref="L1021:L1022"/>
    <mergeCell ref="M1021:M1022"/>
    <mergeCell ref="B1023:B1024"/>
    <mergeCell ref="C1023:C1024"/>
    <mergeCell ref="D1023:D1024"/>
    <mergeCell ref="E1023:E1024"/>
    <mergeCell ref="F1023:F1024"/>
    <mergeCell ref="G1023:G1024"/>
    <mergeCell ref="H1023:H1024"/>
    <mergeCell ref="J1023:J1024"/>
    <mergeCell ref="K1023:K1024"/>
    <mergeCell ref="L1023:L1024"/>
    <mergeCell ref="M1023:M1024"/>
    <mergeCell ref="B1017:B1018"/>
    <mergeCell ref="C1017:C1018"/>
    <mergeCell ref="D1017:D1018"/>
    <mergeCell ref="E1017:E1018"/>
    <mergeCell ref="F1017:F1018"/>
    <mergeCell ref="G1017:G1018"/>
    <mergeCell ref="H1017:H1018"/>
    <mergeCell ref="J1017:J1018"/>
    <mergeCell ref="K1017:K1018"/>
    <mergeCell ref="L1017:L1018"/>
    <mergeCell ref="M1017:M1018"/>
    <mergeCell ref="B1019:B1020"/>
    <mergeCell ref="C1019:C1020"/>
    <mergeCell ref="D1019:D1020"/>
    <mergeCell ref="E1019:E1020"/>
    <mergeCell ref="F1019:F1020"/>
    <mergeCell ref="G1019:G1020"/>
    <mergeCell ref="H1019:H1020"/>
    <mergeCell ref="J1019:J1020"/>
    <mergeCell ref="K1019:K1020"/>
    <mergeCell ref="L1019:L1020"/>
    <mergeCell ref="M1019:M1020"/>
    <mergeCell ref="B1013:B1014"/>
    <mergeCell ref="C1013:C1014"/>
    <mergeCell ref="D1013:D1014"/>
    <mergeCell ref="E1013:E1014"/>
    <mergeCell ref="F1013:F1014"/>
    <mergeCell ref="G1013:G1014"/>
    <mergeCell ref="H1013:H1014"/>
    <mergeCell ref="J1013:J1014"/>
    <mergeCell ref="K1013:K1014"/>
    <mergeCell ref="L1013:L1014"/>
    <mergeCell ref="M1013:M1014"/>
    <mergeCell ref="B1015:B1016"/>
    <mergeCell ref="C1015:C1016"/>
    <mergeCell ref="D1015:D1016"/>
    <mergeCell ref="E1015:E1016"/>
    <mergeCell ref="F1015:F1016"/>
    <mergeCell ref="G1015:G1016"/>
    <mergeCell ref="H1015:H1016"/>
    <mergeCell ref="J1015:J1016"/>
    <mergeCell ref="K1015:K1016"/>
    <mergeCell ref="L1015:L1016"/>
    <mergeCell ref="M1015:M1016"/>
    <mergeCell ref="B1009:B1010"/>
    <mergeCell ref="C1009:C1010"/>
    <mergeCell ref="D1009:D1010"/>
    <mergeCell ref="E1009:E1010"/>
    <mergeCell ref="F1009:F1010"/>
    <mergeCell ref="G1009:G1010"/>
    <mergeCell ref="H1009:H1010"/>
    <mergeCell ref="J1009:J1010"/>
    <mergeCell ref="K1009:K1010"/>
    <mergeCell ref="L1009:L1010"/>
    <mergeCell ref="M1009:M1010"/>
    <mergeCell ref="B1011:B1012"/>
    <mergeCell ref="C1011:C1012"/>
    <mergeCell ref="D1011:D1012"/>
    <mergeCell ref="E1011:E1012"/>
    <mergeCell ref="F1011:F1012"/>
    <mergeCell ref="G1011:G1012"/>
    <mergeCell ref="H1011:H1012"/>
    <mergeCell ref="J1011:J1012"/>
    <mergeCell ref="K1011:K1012"/>
    <mergeCell ref="L1011:L1012"/>
    <mergeCell ref="M1011:M1012"/>
    <mergeCell ref="B1005:B1006"/>
    <mergeCell ref="C1005:C1006"/>
    <mergeCell ref="D1005:D1006"/>
    <mergeCell ref="E1005:E1006"/>
    <mergeCell ref="F1005:F1006"/>
    <mergeCell ref="G1005:G1006"/>
    <mergeCell ref="H1005:H1006"/>
    <mergeCell ref="J1005:J1006"/>
    <mergeCell ref="K1005:K1006"/>
    <mergeCell ref="L1005:L1006"/>
    <mergeCell ref="M1005:M1006"/>
    <mergeCell ref="B1007:B1008"/>
    <mergeCell ref="C1007:C1008"/>
    <mergeCell ref="D1007:D1008"/>
    <mergeCell ref="E1007:E1008"/>
    <mergeCell ref="F1007:F1008"/>
    <mergeCell ref="G1007:G1008"/>
    <mergeCell ref="H1007:H1008"/>
    <mergeCell ref="J1007:J1008"/>
    <mergeCell ref="K1007:K1008"/>
    <mergeCell ref="L1007:L1008"/>
    <mergeCell ref="M1007:M1008"/>
    <mergeCell ref="B1001:B1002"/>
    <mergeCell ref="C1001:C1002"/>
    <mergeCell ref="D1001:D1002"/>
    <mergeCell ref="E1001:E1002"/>
    <mergeCell ref="F1001:F1002"/>
    <mergeCell ref="G1001:G1002"/>
    <mergeCell ref="H1001:H1002"/>
    <mergeCell ref="J1001:J1002"/>
    <mergeCell ref="K1001:K1002"/>
    <mergeCell ref="L1001:L1002"/>
    <mergeCell ref="M1001:M1002"/>
    <mergeCell ref="B1003:B1004"/>
    <mergeCell ref="C1003:C1004"/>
    <mergeCell ref="D1003:D1004"/>
    <mergeCell ref="E1003:E1004"/>
    <mergeCell ref="F1003:F1004"/>
    <mergeCell ref="G1003:G1004"/>
    <mergeCell ref="H1003:H1004"/>
    <mergeCell ref="J1003:J1004"/>
    <mergeCell ref="K1003:K1004"/>
    <mergeCell ref="L1003:L1004"/>
    <mergeCell ref="M1003:M1004"/>
    <mergeCell ref="B997:B998"/>
    <mergeCell ref="C997:C998"/>
    <mergeCell ref="D997:D998"/>
    <mergeCell ref="E997:E998"/>
    <mergeCell ref="F997:F998"/>
    <mergeCell ref="G997:G998"/>
    <mergeCell ref="H997:H998"/>
    <mergeCell ref="J997:J998"/>
    <mergeCell ref="K997:K998"/>
    <mergeCell ref="L997:L998"/>
    <mergeCell ref="M997:M998"/>
    <mergeCell ref="B999:B1000"/>
    <mergeCell ref="C999:C1000"/>
    <mergeCell ref="D999:D1000"/>
    <mergeCell ref="E999:E1000"/>
    <mergeCell ref="F999:F1000"/>
    <mergeCell ref="G999:G1000"/>
    <mergeCell ref="H999:H1000"/>
    <mergeCell ref="J999:J1000"/>
    <mergeCell ref="K999:K1000"/>
    <mergeCell ref="L999:L1000"/>
    <mergeCell ref="M999:M1000"/>
    <mergeCell ref="B993:B994"/>
    <mergeCell ref="C993:C994"/>
    <mergeCell ref="D993:D994"/>
    <mergeCell ref="E993:E994"/>
    <mergeCell ref="F993:F994"/>
    <mergeCell ref="G993:G994"/>
    <mergeCell ref="H993:H994"/>
    <mergeCell ref="J993:J994"/>
    <mergeCell ref="K993:K994"/>
    <mergeCell ref="L993:L994"/>
    <mergeCell ref="M993:M994"/>
    <mergeCell ref="B995:B996"/>
    <mergeCell ref="C995:C996"/>
    <mergeCell ref="D995:D996"/>
    <mergeCell ref="E995:E996"/>
    <mergeCell ref="F995:F996"/>
    <mergeCell ref="G995:G996"/>
    <mergeCell ref="H995:H996"/>
    <mergeCell ref="J995:J996"/>
    <mergeCell ref="K995:K996"/>
    <mergeCell ref="L995:L996"/>
    <mergeCell ref="M995:M996"/>
    <mergeCell ref="B989:B990"/>
    <mergeCell ref="C989:C990"/>
    <mergeCell ref="D989:D990"/>
    <mergeCell ref="E989:E990"/>
    <mergeCell ref="F989:F990"/>
    <mergeCell ref="G989:G990"/>
    <mergeCell ref="H989:H990"/>
    <mergeCell ref="J989:J990"/>
    <mergeCell ref="K989:K990"/>
    <mergeCell ref="L989:L990"/>
    <mergeCell ref="M989:M990"/>
    <mergeCell ref="B991:B992"/>
    <mergeCell ref="C991:C992"/>
    <mergeCell ref="D991:D992"/>
    <mergeCell ref="E991:E992"/>
    <mergeCell ref="F991:F992"/>
    <mergeCell ref="G991:G992"/>
    <mergeCell ref="H991:H992"/>
    <mergeCell ref="J991:J992"/>
    <mergeCell ref="K991:K992"/>
    <mergeCell ref="L991:L992"/>
    <mergeCell ref="M991:M992"/>
    <mergeCell ref="B985:B986"/>
    <mergeCell ref="C985:C986"/>
    <mergeCell ref="D985:D986"/>
    <mergeCell ref="E985:E986"/>
    <mergeCell ref="F985:F986"/>
    <mergeCell ref="G985:G986"/>
    <mergeCell ref="H985:H986"/>
    <mergeCell ref="J985:J986"/>
    <mergeCell ref="K985:K986"/>
    <mergeCell ref="L985:L986"/>
    <mergeCell ref="M985:M986"/>
    <mergeCell ref="B987:B988"/>
    <mergeCell ref="C987:C988"/>
    <mergeCell ref="D987:D988"/>
    <mergeCell ref="E987:E988"/>
    <mergeCell ref="F987:F988"/>
    <mergeCell ref="G987:G988"/>
    <mergeCell ref="H987:H988"/>
    <mergeCell ref="J987:J988"/>
    <mergeCell ref="K987:K988"/>
    <mergeCell ref="L987:L988"/>
    <mergeCell ref="M987:M988"/>
    <mergeCell ref="B981:B982"/>
    <mergeCell ref="C981:C982"/>
    <mergeCell ref="D981:D982"/>
    <mergeCell ref="E981:E982"/>
    <mergeCell ref="F981:F982"/>
    <mergeCell ref="G981:G982"/>
    <mergeCell ref="H981:H982"/>
    <mergeCell ref="J981:J982"/>
    <mergeCell ref="K981:K982"/>
    <mergeCell ref="L981:L982"/>
    <mergeCell ref="M981:M982"/>
    <mergeCell ref="B983:B984"/>
    <mergeCell ref="C983:C984"/>
    <mergeCell ref="D983:D984"/>
    <mergeCell ref="E983:E984"/>
    <mergeCell ref="F983:F984"/>
    <mergeCell ref="G983:G984"/>
    <mergeCell ref="H983:H984"/>
    <mergeCell ref="J983:J984"/>
    <mergeCell ref="K983:K984"/>
    <mergeCell ref="L983:L984"/>
    <mergeCell ref="M983:M984"/>
    <mergeCell ref="B977:B978"/>
    <mergeCell ref="C977:C978"/>
    <mergeCell ref="D977:D978"/>
    <mergeCell ref="E977:E978"/>
    <mergeCell ref="F977:F978"/>
    <mergeCell ref="G977:G978"/>
    <mergeCell ref="H977:H978"/>
    <mergeCell ref="J977:J978"/>
    <mergeCell ref="K977:K978"/>
    <mergeCell ref="L977:L978"/>
    <mergeCell ref="M977:M978"/>
    <mergeCell ref="B979:B980"/>
    <mergeCell ref="C979:C980"/>
    <mergeCell ref="D979:D980"/>
    <mergeCell ref="E979:E980"/>
    <mergeCell ref="F979:F980"/>
    <mergeCell ref="G979:G980"/>
    <mergeCell ref="H979:H980"/>
    <mergeCell ref="J979:J980"/>
    <mergeCell ref="K979:K980"/>
    <mergeCell ref="L979:L980"/>
    <mergeCell ref="M979:M980"/>
    <mergeCell ref="B973:B974"/>
    <mergeCell ref="C973:C974"/>
    <mergeCell ref="D973:D974"/>
    <mergeCell ref="E973:E974"/>
    <mergeCell ref="F973:F974"/>
    <mergeCell ref="G973:G974"/>
    <mergeCell ref="H973:H974"/>
    <mergeCell ref="J973:J974"/>
    <mergeCell ref="K973:K974"/>
    <mergeCell ref="L973:L974"/>
    <mergeCell ref="M973:M974"/>
    <mergeCell ref="B975:B976"/>
    <mergeCell ref="C975:C976"/>
    <mergeCell ref="D975:D976"/>
    <mergeCell ref="E975:E976"/>
    <mergeCell ref="F975:F976"/>
    <mergeCell ref="G975:G976"/>
    <mergeCell ref="H975:H976"/>
    <mergeCell ref="J975:J976"/>
    <mergeCell ref="K975:K976"/>
    <mergeCell ref="L975:L976"/>
    <mergeCell ref="M975:M976"/>
    <mergeCell ref="B969:B970"/>
    <mergeCell ref="C969:C970"/>
    <mergeCell ref="D969:D970"/>
    <mergeCell ref="E969:E970"/>
    <mergeCell ref="F969:F970"/>
    <mergeCell ref="G969:G970"/>
    <mergeCell ref="H969:H970"/>
    <mergeCell ref="J969:J970"/>
    <mergeCell ref="K969:K970"/>
    <mergeCell ref="L969:L970"/>
    <mergeCell ref="M969:M970"/>
    <mergeCell ref="B971:B972"/>
    <mergeCell ref="C971:C972"/>
    <mergeCell ref="D971:D972"/>
    <mergeCell ref="E971:E972"/>
    <mergeCell ref="F971:F972"/>
    <mergeCell ref="G971:G972"/>
    <mergeCell ref="H971:H972"/>
    <mergeCell ref="J971:J972"/>
    <mergeCell ref="K971:K972"/>
    <mergeCell ref="L971:L972"/>
    <mergeCell ref="M971:M972"/>
    <mergeCell ref="B965:B966"/>
    <mergeCell ref="C965:C966"/>
    <mergeCell ref="D965:D966"/>
    <mergeCell ref="E965:E966"/>
    <mergeCell ref="F965:F966"/>
    <mergeCell ref="G965:G966"/>
    <mergeCell ref="H965:H966"/>
    <mergeCell ref="J965:J966"/>
    <mergeCell ref="K965:K966"/>
    <mergeCell ref="L965:L966"/>
    <mergeCell ref="M965:M966"/>
    <mergeCell ref="B967:B968"/>
    <mergeCell ref="C967:C968"/>
    <mergeCell ref="D967:D968"/>
    <mergeCell ref="E967:E968"/>
    <mergeCell ref="F967:F968"/>
    <mergeCell ref="G967:G968"/>
    <mergeCell ref="H967:H968"/>
    <mergeCell ref="J967:J968"/>
    <mergeCell ref="K967:K968"/>
    <mergeCell ref="L967:L968"/>
    <mergeCell ref="M967:M968"/>
    <mergeCell ref="B961:B962"/>
    <mergeCell ref="C961:C962"/>
    <mergeCell ref="D961:D962"/>
    <mergeCell ref="E961:E962"/>
    <mergeCell ref="F961:F962"/>
    <mergeCell ref="G961:G962"/>
    <mergeCell ref="H961:H962"/>
    <mergeCell ref="J961:J962"/>
    <mergeCell ref="K961:K962"/>
    <mergeCell ref="L961:L962"/>
    <mergeCell ref="M961:M962"/>
    <mergeCell ref="B963:B964"/>
    <mergeCell ref="C963:C964"/>
    <mergeCell ref="D963:D964"/>
    <mergeCell ref="E963:E964"/>
    <mergeCell ref="F963:F964"/>
    <mergeCell ref="G963:G964"/>
    <mergeCell ref="H963:H964"/>
    <mergeCell ref="J963:J964"/>
    <mergeCell ref="K963:K964"/>
    <mergeCell ref="L963:L964"/>
    <mergeCell ref="M963:M964"/>
    <mergeCell ref="B957:B958"/>
    <mergeCell ref="C957:C958"/>
    <mergeCell ref="D957:D958"/>
    <mergeCell ref="E957:E958"/>
    <mergeCell ref="F957:F958"/>
    <mergeCell ref="G957:G958"/>
    <mergeCell ref="H957:H958"/>
    <mergeCell ref="J957:J958"/>
    <mergeCell ref="K957:K958"/>
    <mergeCell ref="L957:L958"/>
    <mergeCell ref="M957:M958"/>
    <mergeCell ref="B959:B960"/>
    <mergeCell ref="C959:C960"/>
    <mergeCell ref="D959:D960"/>
    <mergeCell ref="E959:E960"/>
    <mergeCell ref="F959:F960"/>
    <mergeCell ref="G959:G960"/>
    <mergeCell ref="H959:H960"/>
    <mergeCell ref="J959:J960"/>
    <mergeCell ref="K959:K960"/>
    <mergeCell ref="L959:L960"/>
    <mergeCell ref="M959:M960"/>
    <mergeCell ref="B953:B954"/>
    <mergeCell ref="C953:C954"/>
    <mergeCell ref="D953:D954"/>
    <mergeCell ref="E953:E954"/>
    <mergeCell ref="F953:F954"/>
    <mergeCell ref="G953:G954"/>
    <mergeCell ref="H953:H954"/>
    <mergeCell ref="J953:J954"/>
    <mergeCell ref="K953:K954"/>
    <mergeCell ref="L953:L954"/>
    <mergeCell ref="M953:M954"/>
    <mergeCell ref="B955:B956"/>
    <mergeCell ref="C955:C956"/>
    <mergeCell ref="D955:D956"/>
    <mergeCell ref="E955:E956"/>
    <mergeCell ref="F955:F956"/>
    <mergeCell ref="G955:G956"/>
    <mergeCell ref="H955:H956"/>
    <mergeCell ref="J955:J956"/>
    <mergeCell ref="K955:K956"/>
    <mergeCell ref="L955:L956"/>
    <mergeCell ref="M955:M956"/>
    <mergeCell ref="B949:B950"/>
    <mergeCell ref="C949:C950"/>
    <mergeCell ref="D949:D950"/>
    <mergeCell ref="E949:E950"/>
    <mergeCell ref="F949:F950"/>
    <mergeCell ref="G949:G950"/>
    <mergeCell ref="H949:H950"/>
    <mergeCell ref="J949:J950"/>
    <mergeCell ref="K949:K950"/>
    <mergeCell ref="L949:L950"/>
    <mergeCell ref="M949:M950"/>
    <mergeCell ref="B951:B952"/>
    <mergeCell ref="C951:C952"/>
    <mergeCell ref="D951:D952"/>
    <mergeCell ref="E951:E952"/>
    <mergeCell ref="F951:F952"/>
    <mergeCell ref="G951:G952"/>
    <mergeCell ref="H951:H952"/>
    <mergeCell ref="J951:J952"/>
    <mergeCell ref="K951:K952"/>
    <mergeCell ref="L951:L952"/>
    <mergeCell ref="M951:M952"/>
    <mergeCell ref="B945:B946"/>
    <mergeCell ref="C945:C946"/>
    <mergeCell ref="D945:D946"/>
    <mergeCell ref="E945:E946"/>
    <mergeCell ref="F945:F946"/>
    <mergeCell ref="G945:G946"/>
    <mergeCell ref="H945:H946"/>
    <mergeCell ref="J945:J946"/>
    <mergeCell ref="K945:K946"/>
    <mergeCell ref="L945:L946"/>
    <mergeCell ref="M945:M946"/>
    <mergeCell ref="B947:B948"/>
    <mergeCell ref="C947:C948"/>
    <mergeCell ref="D947:D948"/>
    <mergeCell ref="E947:E948"/>
    <mergeCell ref="F947:F948"/>
    <mergeCell ref="G947:G948"/>
    <mergeCell ref="H947:H948"/>
    <mergeCell ref="J947:J948"/>
    <mergeCell ref="K947:K948"/>
    <mergeCell ref="L947:L948"/>
    <mergeCell ref="M947:M948"/>
    <mergeCell ref="B941:B942"/>
    <mergeCell ref="C941:C942"/>
    <mergeCell ref="D941:D942"/>
    <mergeCell ref="E941:E942"/>
    <mergeCell ref="F941:F942"/>
    <mergeCell ref="G941:G942"/>
    <mergeCell ref="H941:H942"/>
    <mergeCell ref="J941:J942"/>
    <mergeCell ref="K941:K942"/>
    <mergeCell ref="L941:L942"/>
    <mergeCell ref="M941:M942"/>
    <mergeCell ref="B943:B944"/>
    <mergeCell ref="C943:C944"/>
    <mergeCell ref="D943:D944"/>
    <mergeCell ref="E943:E944"/>
    <mergeCell ref="F943:F944"/>
    <mergeCell ref="G943:G944"/>
    <mergeCell ref="H943:H944"/>
    <mergeCell ref="J943:J944"/>
    <mergeCell ref="K943:K944"/>
    <mergeCell ref="L943:L944"/>
    <mergeCell ref="M943:M944"/>
    <mergeCell ref="B937:B938"/>
    <mergeCell ref="C937:C938"/>
    <mergeCell ref="D937:D938"/>
    <mergeCell ref="E937:E938"/>
    <mergeCell ref="F937:F938"/>
    <mergeCell ref="G937:G938"/>
    <mergeCell ref="H937:H938"/>
    <mergeCell ref="J937:J938"/>
    <mergeCell ref="K937:K938"/>
    <mergeCell ref="L937:L938"/>
    <mergeCell ref="M937:M938"/>
    <mergeCell ref="B939:B940"/>
    <mergeCell ref="C939:C940"/>
    <mergeCell ref="D939:D940"/>
    <mergeCell ref="E939:E940"/>
    <mergeCell ref="F939:F940"/>
    <mergeCell ref="G939:G940"/>
    <mergeCell ref="H939:H940"/>
    <mergeCell ref="J939:J940"/>
    <mergeCell ref="K939:K940"/>
    <mergeCell ref="L939:L940"/>
    <mergeCell ref="M939:M940"/>
    <mergeCell ref="B785:B786"/>
    <mergeCell ref="C785:C786"/>
    <mergeCell ref="D785:D786"/>
    <mergeCell ref="E785:E786"/>
    <mergeCell ref="F785:F786"/>
    <mergeCell ref="G785:G786"/>
    <mergeCell ref="H785:H786"/>
    <mergeCell ref="J785:J786"/>
    <mergeCell ref="K785:K786"/>
    <mergeCell ref="L785:L786"/>
    <mergeCell ref="M785:M786"/>
    <mergeCell ref="B781:B782"/>
    <mergeCell ref="C781:C782"/>
    <mergeCell ref="D781:D782"/>
    <mergeCell ref="E781:E782"/>
    <mergeCell ref="F781:F782"/>
    <mergeCell ref="G781:G782"/>
    <mergeCell ref="H781:H782"/>
    <mergeCell ref="J781:J782"/>
    <mergeCell ref="K781:K782"/>
    <mergeCell ref="L781:L782"/>
    <mergeCell ref="M781:M782"/>
    <mergeCell ref="B783:B784"/>
    <mergeCell ref="C783:C784"/>
    <mergeCell ref="D783:D784"/>
    <mergeCell ref="E783:E784"/>
    <mergeCell ref="F783:F784"/>
    <mergeCell ref="G783:G784"/>
    <mergeCell ref="H783:H784"/>
    <mergeCell ref="J783:J784"/>
    <mergeCell ref="K783:K784"/>
    <mergeCell ref="L783:L784"/>
    <mergeCell ref="M783:M784"/>
    <mergeCell ref="B777:B778"/>
    <mergeCell ref="C777:C778"/>
    <mergeCell ref="D777:D778"/>
    <mergeCell ref="E777:E778"/>
    <mergeCell ref="F777:F778"/>
    <mergeCell ref="G777:G778"/>
    <mergeCell ref="H777:H778"/>
    <mergeCell ref="J777:J778"/>
    <mergeCell ref="K777:K778"/>
    <mergeCell ref="L777:L778"/>
    <mergeCell ref="M777:M778"/>
    <mergeCell ref="B779:B780"/>
    <mergeCell ref="C779:C780"/>
    <mergeCell ref="D779:D780"/>
    <mergeCell ref="E779:E780"/>
    <mergeCell ref="F779:F780"/>
    <mergeCell ref="G779:G780"/>
    <mergeCell ref="H779:H780"/>
    <mergeCell ref="J779:J780"/>
    <mergeCell ref="K779:K780"/>
    <mergeCell ref="L779:L780"/>
    <mergeCell ref="M779:M780"/>
    <mergeCell ref="B773:B774"/>
    <mergeCell ref="C773:C774"/>
    <mergeCell ref="D773:D774"/>
    <mergeCell ref="E773:E774"/>
    <mergeCell ref="F773:F774"/>
    <mergeCell ref="G773:G774"/>
    <mergeCell ref="H773:H774"/>
    <mergeCell ref="J773:J774"/>
    <mergeCell ref="K773:K774"/>
    <mergeCell ref="L773:L774"/>
    <mergeCell ref="M773:M774"/>
    <mergeCell ref="B775:B776"/>
    <mergeCell ref="C775:C776"/>
    <mergeCell ref="D775:D776"/>
    <mergeCell ref="E775:E776"/>
    <mergeCell ref="F775:F776"/>
    <mergeCell ref="G775:G776"/>
    <mergeCell ref="H775:H776"/>
    <mergeCell ref="J775:J776"/>
    <mergeCell ref="K775:K776"/>
    <mergeCell ref="L775:L776"/>
    <mergeCell ref="M775:M776"/>
    <mergeCell ref="B769:B770"/>
    <mergeCell ref="C769:C770"/>
    <mergeCell ref="D769:D770"/>
    <mergeCell ref="E769:E770"/>
    <mergeCell ref="F769:F770"/>
    <mergeCell ref="G769:G770"/>
    <mergeCell ref="H769:H770"/>
    <mergeCell ref="J769:J770"/>
    <mergeCell ref="K769:K770"/>
    <mergeCell ref="L769:L770"/>
    <mergeCell ref="M769:M770"/>
    <mergeCell ref="B771:B772"/>
    <mergeCell ref="C771:C772"/>
    <mergeCell ref="D771:D772"/>
    <mergeCell ref="E771:E772"/>
    <mergeCell ref="F771:F772"/>
    <mergeCell ref="G771:G772"/>
    <mergeCell ref="H771:H772"/>
    <mergeCell ref="J771:J772"/>
    <mergeCell ref="K771:K772"/>
    <mergeCell ref="L771:L772"/>
    <mergeCell ref="M771:M772"/>
    <mergeCell ref="B765:B766"/>
    <mergeCell ref="C765:C766"/>
    <mergeCell ref="D765:D766"/>
    <mergeCell ref="E765:E766"/>
    <mergeCell ref="F765:F766"/>
    <mergeCell ref="G765:G766"/>
    <mergeCell ref="H765:H766"/>
    <mergeCell ref="J765:J766"/>
    <mergeCell ref="K765:K766"/>
    <mergeCell ref="L765:L766"/>
    <mergeCell ref="M765:M766"/>
    <mergeCell ref="B767:B768"/>
    <mergeCell ref="C767:C768"/>
    <mergeCell ref="D767:D768"/>
    <mergeCell ref="E767:E768"/>
    <mergeCell ref="F767:F768"/>
    <mergeCell ref="G767:G768"/>
    <mergeCell ref="H767:H768"/>
    <mergeCell ref="J767:J768"/>
    <mergeCell ref="K767:K768"/>
    <mergeCell ref="L767:L768"/>
    <mergeCell ref="M767:M768"/>
    <mergeCell ref="B761:B762"/>
    <mergeCell ref="C761:C762"/>
    <mergeCell ref="D761:D762"/>
    <mergeCell ref="E761:E762"/>
    <mergeCell ref="F761:F762"/>
    <mergeCell ref="G761:G762"/>
    <mergeCell ref="H761:H762"/>
    <mergeCell ref="J761:J762"/>
    <mergeCell ref="K761:K762"/>
    <mergeCell ref="L761:L762"/>
    <mergeCell ref="M761:M762"/>
    <mergeCell ref="B763:B764"/>
    <mergeCell ref="C763:C764"/>
    <mergeCell ref="D763:D764"/>
    <mergeCell ref="E763:E764"/>
    <mergeCell ref="F763:F764"/>
    <mergeCell ref="G763:G764"/>
    <mergeCell ref="H763:H764"/>
    <mergeCell ref="J763:J764"/>
    <mergeCell ref="K763:K764"/>
    <mergeCell ref="L763:L764"/>
    <mergeCell ref="M763:M764"/>
    <mergeCell ref="B757:B758"/>
    <mergeCell ref="C757:C758"/>
    <mergeCell ref="D757:D758"/>
    <mergeCell ref="E757:E758"/>
    <mergeCell ref="F757:F758"/>
    <mergeCell ref="G757:G758"/>
    <mergeCell ref="H757:H758"/>
    <mergeCell ref="J757:J758"/>
    <mergeCell ref="K757:K758"/>
    <mergeCell ref="L757:L758"/>
    <mergeCell ref="M757:M758"/>
    <mergeCell ref="B759:B760"/>
    <mergeCell ref="C759:C760"/>
    <mergeCell ref="D759:D760"/>
    <mergeCell ref="E759:E760"/>
    <mergeCell ref="F759:F760"/>
    <mergeCell ref="G759:G760"/>
    <mergeCell ref="H759:H760"/>
    <mergeCell ref="J759:J760"/>
    <mergeCell ref="K759:K760"/>
    <mergeCell ref="L759:L760"/>
    <mergeCell ref="M759:M760"/>
    <mergeCell ref="B753:B754"/>
    <mergeCell ref="C753:C754"/>
    <mergeCell ref="D753:D754"/>
    <mergeCell ref="E753:E754"/>
    <mergeCell ref="F753:F754"/>
    <mergeCell ref="G753:G754"/>
    <mergeCell ref="H753:H754"/>
    <mergeCell ref="J753:J754"/>
    <mergeCell ref="K753:K754"/>
    <mergeCell ref="L753:L754"/>
    <mergeCell ref="M753:M754"/>
    <mergeCell ref="B755:B756"/>
    <mergeCell ref="C755:C756"/>
    <mergeCell ref="D755:D756"/>
    <mergeCell ref="E755:E756"/>
    <mergeCell ref="F755:F756"/>
    <mergeCell ref="G755:G756"/>
    <mergeCell ref="H755:H756"/>
    <mergeCell ref="J755:J756"/>
    <mergeCell ref="K755:K756"/>
    <mergeCell ref="L755:L756"/>
    <mergeCell ref="M755:M756"/>
    <mergeCell ref="B749:B750"/>
    <mergeCell ref="C749:C750"/>
    <mergeCell ref="D749:D750"/>
    <mergeCell ref="E749:E750"/>
    <mergeCell ref="F749:F750"/>
    <mergeCell ref="G749:G750"/>
    <mergeCell ref="H749:H750"/>
    <mergeCell ref="J749:J750"/>
    <mergeCell ref="K749:K750"/>
    <mergeCell ref="L749:L750"/>
    <mergeCell ref="M749:M750"/>
    <mergeCell ref="B751:B752"/>
    <mergeCell ref="C751:C752"/>
    <mergeCell ref="D751:D752"/>
    <mergeCell ref="E751:E752"/>
    <mergeCell ref="F751:F752"/>
    <mergeCell ref="G751:G752"/>
    <mergeCell ref="H751:H752"/>
    <mergeCell ref="J751:J752"/>
    <mergeCell ref="K751:K752"/>
    <mergeCell ref="L751:L752"/>
    <mergeCell ref="M751:M752"/>
    <mergeCell ref="B745:B746"/>
    <mergeCell ref="C745:C746"/>
    <mergeCell ref="D745:D746"/>
    <mergeCell ref="E745:E746"/>
    <mergeCell ref="F745:F746"/>
    <mergeCell ref="G745:G746"/>
    <mergeCell ref="H745:H746"/>
    <mergeCell ref="J745:J746"/>
    <mergeCell ref="K745:K746"/>
    <mergeCell ref="L745:L746"/>
    <mergeCell ref="M745:M746"/>
    <mergeCell ref="B747:B748"/>
    <mergeCell ref="C747:C748"/>
    <mergeCell ref="D747:D748"/>
    <mergeCell ref="E747:E748"/>
    <mergeCell ref="F747:F748"/>
    <mergeCell ref="G747:G748"/>
    <mergeCell ref="H747:H748"/>
    <mergeCell ref="J747:J748"/>
    <mergeCell ref="K747:K748"/>
    <mergeCell ref="L747:L748"/>
    <mergeCell ref="M747:M748"/>
    <mergeCell ref="B741:B742"/>
    <mergeCell ref="C741:C742"/>
    <mergeCell ref="D741:D742"/>
    <mergeCell ref="E741:E742"/>
    <mergeCell ref="F741:F742"/>
    <mergeCell ref="G741:G742"/>
    <mergeCell ref="H741:H742"/>
    <mergeCell ref="J741:J742"/>
    <mergeCell ref="K741:K742"/>
    <mergeCell ref="L741:L742"/>
    <mergeCell ref="M741:M742"/>
    <mergeCell ref="B743:B744"/>
    <mergeCell ref="C743:C744"/>
    <mergeCell ref="D743:D744"/>
    <mergeCell ref="E743:E744"/>
    <mergeCell ref="F743:F744"/>
    <mergeCell ref="G743:G744"/>
    <mergeCell ref="H743:H744"/>
    <mergeCell ref="J743:J744"/>
    <mergeCell ref="K743:K744"/>
    <mergeCell ref="L743:L744"/>
    <mergeCell ref="M743:M744"/>
    <mergeCell ref="B737:B738"/>
    <mergeCell ref="C737:C738"/>
    <mergeCell ref="D737:D738"/>
    <mergeCell ref="E737:E738"/>
    <mergeCell ref="F737:F738"/>
    <mergeCell ref="G737:G738"/>
    <mergeCell ref="H737:H738"/>
    <mergeCell ref="J737:J738"/>
    <mergeCell ref="K737:K738"/>
    <mergeCell ref="L737:L738"/>
    <mergeCell ref="M737:M738"/>
    <mergeCell ref="B739:B740"/>
    <mergeCell ref="C739:C740"/>
    <mergeCell ref="D739:D740"/>
    <mergeCell ref="E739:E740"/>
    <mergeCell ref="F739:F740"/>
    <mergeCell ref="G739:G740"/>
    <mergeCell ref="H739:H740"/>
    <mergeCell ref="J739:J740"/>
    <mergeCell ref="K739:K740"/>
    <mergeCell ref="L739:L740"/>
    <mergeCell ref="M739:M740"/>
    <mergeCell ref="B733:B734"/>
    <mergeCell ref="C733:C734"/>
    <mergeCell ref="D733:D734"/>
    <mergeCell ref="E733:E734"/>
    <mergeCell ref="F733:F734"/>
    <mergeCell ref="G733:G734"/>
    <mergeCell ref="H733:H734"/>
    <mergeCell ref="J733:J734"/>
    <mergeCell ref="K733:K734"/>
    <mergeCell ref="L733:L734"/>
    <mergeCell ref="M733:M734"/>
    <mergeCell ref="B735:B736"/>
    <mergeCell ref="C735:C736"/>
    <mergeCell ref="D735:D736"/>
    <mergeCell ref="E735:E736"/>
    <mergeCell ref="F735:F736"/>
    <mergeCell ref="G735:G736"/>
    <mergeCell ref="H735:H736"/>
    <mergeCell ref="J735:J736"/>
    <mergeCell ref="K735:K736"/>
    <mergeCell ref="L735:L736"/>
    <mergeCell ref="M735:M736"/>
    <mergeCell ref="B727:B728"/>
    <mergeCell ref="C727:C728"/>
    <mergeCell ref="D727:D728"/>
    <mergeCell ref="E727:E728"/>
    <mergeCell ref="F727:F728"/>
    <mergeCell ref="G727:G728"/>
    <mergeCell ref="H727:H728"/>
    <mergeCell ref="J727:J728"/>
    <mergeCell ref="K727:K728"/>
    <mergeCell ref="L727:L728"/>
    <mergeCell ref="M727:M728"/>
    <mergeCell ref="B729:B730"/>
    <mergeCell ref="C729:C730"/>
    <mergeCell ref="D729:D730"/>
    <mergeCell ref="E729:E730"/>
    <mergeCell ref="F729:F730"/>
    <mergeCell ref="G729:G730"/>
    <mergeCell ref="H729:H730"/>
    <mergeCell ref="J729:J730"/>
    <mergeCell ref="K729:K730"/>
    <mergeCell ref="L729:L730"/>
    <mergeCell ref="M729:M730"/>
    <mergeCell ref="B723:B724"/>
    <mergeCell ref="C723:C724"/>
    <mergeCell ref="D723:D724"/>
    <mergeCell ref="E723:E724"/>
    <mergeCell ref="F723:F724"/>
    <mergeCell ref="G723:G724"/>
    <mergeCell ref="H723:H724"/>
    <mergeCell ref="J723:J724"/>
    <mergeCell ref="K723:K724"/>
    <mergeCell ref="L723:L724"/>
    <mergeCell ref="M723:M724"/>
    <mergeCell ref="B725:B726"/>
    <mergeCell ref="C725:C726"/>
    <mergeCell ref="D725:D726"/>
    <mergeCell ref="E725:E726"/>
    <mergeCell ref="F725:F726"/>
    <mergeCell ref="G725:G726"/>
    <mergeCell ref="H725:H726"/>
    <mergeCell ref="J725:J726"/>
    <mergeCell ref="K725:K726"/>
    <mergeCell ref="L725:L726"/>
    <mergeCell ref="M725:M726"/>
    <mergeCell ref="B719:B720"/>
    <mergeCell ref="C719:C720"/>
    <mergeCell ref="D719:D720"/>
    <mergeCell ref="E719:E720"/>
    <mergeCell ref="F719:F720"/>
    <mergeCell ref="G719:G720"/>
    <mergeCell ref="H719:H720"/>
    <mergeCell ref="J719:J720"/>
    <mergeCell ref="K719:K720"/>
    <mergeCell ref="L719:L720"/>
    <mergeCell ref="M719:M720"/>
    <mergeCell ref="B721:B722"/>
    <mergeCell ref="C721:C722"/>
    <mergeCell ref="D721:D722"/>
    <mergeCell ref="E721:E722"/>
    <mergeCell ref="F721:F722"/>
    <mergeCell ref="G721:G722"/>
    <mergeCell ref="H721:H722"/>
    <mergeCell ref="J721:J722"/>
    <mergeCell ref="K721:K722"/>
    <mergeCell ref="L721:L722"/>
    <mergeCell ref="M721:M722"/>
    <mergeCell ref="B715:B716"/>
    <mergeCell ref="C715:C716"/>
    <mergeCell ref="D715:D716"/>
    <mergeCell ref="E715:E716"/>
    <mergeCell ref="F715:F716"/>
    <mergeCell ref="G715:G716"/>
    <mergeCell ref="H715:H716"/>
    <mergeCell ref="J715:J716"/>
    <mergeCell ref="K715:K716"/>
    <mergeCell ref="L715:L716"/>
    <mergeCell ref="M715:M716"/>
    <mergeCell ref="B717:B718"/>
    <mergeCell ref="C717:C718"/>
    <mergeCell ref="D717:D718"/>
    <mergeCell ref="E717:E718"/>
    <mergeCell ref="F717:F718"/>
    <mergeCell ref="G717:G718"/>
    <mergeCell ref="H717:H718"/>
    <mergeCell ref="J717:J718"/>
    <mergeCell ref="K717:K718"/>
    <mergeCell ref="L717:L718"/>
    <mergeCell ref="M717:M718"/>
    <mergeCell ref="B711:B712"/>
    <mergeCell ref="C711:C712"/>
    <mergeCell ref="D711:D712"/>
    <mergeCell ref="E711:E712"/>
    <mergeCell ref="F711:F712"/>
    <mergeCell ref="G711:G712"/>
    <mergeCell ref="H711:H712"/>
    <mergeCell ref="J711:J712"/>
    <mergeCell ref="K711:K712"/>
    <mergeCell ref="L711:L712"/>
    <mergeCell ref="M711:M712"/>
    <mergeCell ref="B713:B714"/>
    <mergeCell ref="C713:C714"/>
    <mergeCell ref="D713:D714"/>
    <mergeCell ref="E713:E714"/>
    <mergeCell ref="F713:F714"/>
    <mergeCell ref="G713:G714"/>
    <mergeCell ref="H713:H714"/>
    <mergeCell ref="J713:J714"/>
    <mergeCell ref="K713:K714"/>
    <mergeCell ref="L713:L714"/>
    <mergeCell ref="M713:M714"/>
    <mergeCell ref="B707:B708"/>
    <mergeCell ref="C707:C708"/>
    <mergeCell ref="D707:D708"/>
    <mergeCell ref="E707:E708"/>
    <mergeCell ref="F707:F708"/>
    <mergeCell ref="G707:G708"/>
    <mergeCell ref="H707:H708"/>
    <mergeCell ref="J707:J708"/>
    <mergeCell ref="K707:K708"/>
    <mergeCell ref="L707:L708"/>
    <mergeCell ref="M707:M708"/>
    <mergeCell ref="B709:B710"/>
    <mergeCell ref="C709:C710"/>
    <mergeCell ref="D709:D710"/>
    <mergeCell ref="E709:E710"/>
    <mergeCell ref="F709:F710"/>
    <mergeCell ref="G709:G710"/>
    <mergeCell ref="H709:H710"/>
    <mergeCell ref="J709:J710"/>
    <mergeCell ref="K709:K710"/>
    <mergeCell ref="L709:L710"/>
    <mergeCell ref="M709:M710"/>
    <mergeCell ref="B703:B704"/>
    <mergeCell ref="C703:C704"/>
    <mergeCell ref="D703:D704"/>
    <mergeCell ref="E703:E704"/>
    <mergeCell ref="F703:F704"/>
    <mergeCell ref="G703:G704"/>
    <mergeCell ref="H703:H704"/>
    <mergeCell ref="J703:J704"/>
    <mergeCell ref="K703:K704"/>
    <mergeCell ref="L703:L704"/>
    <mergeCell ref="M703:M704"/>
    <mergeCell ref="B705:B706"/>
    <mergeCell ref="C705:C706"/>
    <mergeCell ref="D705:D706"/>
    <mergeCell ref="E705:E706"/>
    <mergeCell ref="F705:F706"/>
    <mergeCell ref="G705:G706"/>
    <mergeCell ref="H705:H706"/>
    <mergeCell ref="J705:J706"/>
    <mergeCell ref="K705:K706"/>
    <mergeCell ref="L705:L706"/>
    <mergeCell ref="M705:M706"/>
    <mergeCell ref="B699:B700"/>
    <mergeCell ref="C699:C700"/>
    <mergeCell ref="D699:D700"/>
    <mergeCell ref="E699:E700"/>
    <mergeCell ref="F699:F700"/>
    <mergeCell ref="G699:G700"/>
    <mergeCell ref="H699:H700"/>
    <mergeCell ref="J699:J700"/>
    <mergeCell ref="K699:K700"/>
    <mergeCell ref="L699:L700"/>
    <mergeCell ref="M699:M700"/>
    <mergeCell ref="B701:B702"/>
    <mergeCell ref="C701:C702"/>
    <mergeCell ref="D701:D702"/>
    <mergeCell ref="E701:E702"/>
    <mergeCell ref="F701:F702"/>
    <mergeCell ref="G701:G702"/>
    <mergeCell ref="H701:H702"/>
    <mergeCell ref="J701:J702"/>
    <mergeCell ref="K701:K702"/>
    <mergeCell ref="L701:L702"/>
    <mergeCell ref="M701:M702"/>
    <mergeCell ref="B695:B696"/>
    <mergeCell ref="C695:C696"/>
    <mergeCell ref="D695:D696"/>
    <mergeCell ref="E695:E696"/>
    <mergeCell ref="F695:F696"/>
    <mergeCell ref="G695:G696"/>
    <mergeCell ref="H695:H696"/>
    <mergeCell ref="J695:J696"/>
    <mergeCell ref="K695:K696"/>
    <mergeCell ref="L695:L696"/>
    <mergeCell ref="M695:M696"/>
    <mergeCell ref="B697:B698"/>
    <mergeCell ref="C697:C698"/>
    <mergeCell ref="D697:D698"/>
    <mergeCell ref="E697:E698"/>
    <mergeCell ref="F697:F698"/>
    <mergeCell ref="G697:G698"/>
    <mergeCell ref="H697:H698"/>
    <mergeCell ref="J697:J698"/>
    <mergeCell ref="K697:K698"/>
    <mergeCell ref="L697:L698"/>
    <mergeCell ref="M697:M698"/>
    <mergeCell ref="B691:B692"/>
    <mergeCell ref="C691:C692"/>
    <mergeCell ref="D691:D692"/>
    <mergeCell ref="E691:E692"/>
    <mergeCell ref="F691:F692"/>
    <mergeCell ref="G691:G692"/>
    <mergeCell ref="H691:H692"/>
    <mergeCell ref="J691:J692"/>
    <mergeCell ref="K691:K692"/>
    <mergeCell ref="L691:L692"/>
    <mergeCell ref="M691:M692"/>
    <mergeCell ref="B693:B694"/>
    <mergeCell ref="C693:C694"/>
    <mergeCell ref="D693:D694"/>
    <mergeCell ref="E693:E694"/>
    <mergeCell ref="F693:F694"/>
    <mergeCell ref="G693:G694"/>
    <mergeCell ref="H693:H694"/>
    <mergeCell ref="J693:J694"/>
    <mergeCell ref="K693:K694"/>
    <mergeCell ref="L693:L694"/>
    <mergeCell ref="M693:M694"/>
    <mergeCell ref="B687:B688"/>
    <mergeCell ref="C687:C688"/>
    <mergeCell ref="D687:D688"/>
    <mergeCell ref="E687:E688"/>
    <mergeCell ref="F687:F688"/>
    <mergeCell ref="G687:G688"/>
    <mergeCell ref="H687:H688"/>
    <mergeCell ref="J687:J688"/>
    <mergeCell ref="K687:K688"/>
    <mergeCell ref="L687:L688"/>
    <mergeCell ref="M687:M688"/>
    <mergeCell ref="B689:B690"/>
    <mergeCell ref="C689:C690"/>
    <mergeCell ref="D689:D690"/>
    <mergeCell ref="E689:E690"/>
    <mergeCell ref="F689:F690"/>
    <mergeCell ref="G689:G690"/>
    <mergeCell ref="H689:H690"/>
    <mergeCell ref="J689:J690"/>
    <mergeCell ref="K689:K690"/>
    <mergeCell ref="L689:L690"/>
    <mergeCell ref="M689:M690"/>
    <mergeCell ref="B683:B684"/>
    <mergeCell ref="C683:C684"/>
    <mergeCell ref="D683:D684"/>
    <mergeCell ref="E683:E684"/>
    <mergeCell ref="F683:F684"/>
    <mergeCell ref="G683:G684"/>
    <mergeCell ref="H683:H684"/>
    <mergeCell ref="J683:J684"/>
    <mergeCell ref="K683:K684"/>
    <mergeCell ref="L683:L684"/>
    <mergeCell ref="M683:M684"/>
    <mergeCell ref="B685:B686"/>
    <mergeCell ref="C685:C686"/>
    <mergeCell ref="D685:D686"/>
    <mergeCell ref="E685:E686"/>
    <mergeCell ref="F685:F686"/>
    <mergeCell ref="G685:G686"/>
    <mergeCell ref="H685:H686"/>
    <mergeCell ref="J685:J686"/>
    <mergeCell ref="K685:K686"/>
    <mergeCell ref="L685:L686"/>
    <mergeCell ref="M685:M686"/>
    <mergeCell ref="B679:B680"/>
    <mergeCell ref="C679:C680"/>
    <mergeCell ref="D679:D680"/>
    <mergeCell ref="E679:E680"/>
    <mergeCell ref="F679:F680"/>
    <mergeCell ref="G679:G680"/>
    <mergeCell ref="H679:H680"/>
    <mergeCell ref="J679:J680"/>
    <mergeCell ref="K679:K680"/>
    <mergeCell ref="L679:L680"/>
    <mergeCell ref="M679:M680"/>
    <mergeCell ref="B681:B682"/>
    <mergeCell ref="C681:C682"/>
    <mergeCell ref="D681:D682"/>
    <mergeCell ref="E681:E682"/>
    <mergeCell ref="F681:F682"/>
    <mergeCell ref="G681:G682"/>
    <mergeCell ref="H681:H682"/>
    <mergeCell ref="J681:J682"/>
    <mergeCell ref="K681:K682"/>
    <mergeCell ref="L681:L682"/>
    <mergeCell ref="M681:M682"/>
    <mergeCell ref="B675:B676"/>
    <mergeCell ref="C675:C676"/>
    <mergeCell ref="D675:D676"/>
    <mergeCell ref="E675:E676"/>
    <mergeCell ref="F675:F676"/>
    <mergeCell ref="G675:G676"/>
    <mergeCell ref="H675:H676"/>
    <mergeCell ref="J675:J676"/>
    <mergeCell ref="K675:K676"/>
    <mergeCell ref="L675:L676"/>
    <mergeCell ref="M675:M676"/>
    <mergeCell ref="B677:B678"/>
    <mergeCell ref="C677:C678"/>
    <mergeCell ref="D677:D678"/>
    <mergeCell ref="E677:E678"/>
    <mergeCell ref="F677:F678"/>
    <mergeCell ref="G677:G678"/>
    <mergeCell ref="H677:H678"/>
    <mergeCell ref="J677:J678"/>
    <mergeCell ref="K677:K678"/>
    <mergeCell ref="L677:L678"/>
    <mergeCell ref="M677:M678"/>
    <mergeCell ref="B671:B672"/>
    <mergeCell ref="C671:C672"/>
    <mergeCell ref="D671:D672"/>
    <mergeCell ref="E671:E672"/>
    <mergeCell ref="F671:F672"/>
    <mergeCell ref="G671:G672"/>
    <mergeCell ref="H671:H672"/>
    <mergeCell ref="J671:J672"/>
    <mergeCell ref="K671:K672"/>
    <mergeCell ref="L671:L672"/>
    <mergeCell ref="M671:M672"/>
    <mergeCell ref="B673:B674"/>
    <mergeCell ref="C673:C674"/>
    <mergeCell ref="D673:D674"/>
    <mergeCell ref="E673:E674"/>
    <mergeCell ref="F673:F674"/>
    <mergeCell ref="G673:G674"/>
    <mergeCell ref="H673:H674"/>
    <mergeCell ref="J673:J674"/>
    <mergeCell ref="K673:K674"/>
    <mergeCell ref="L673:L674"/>
    <mergeCell ref="M673:M674"/>
    <mergeCell ref="B667:B668"/>
    <mergeCell ref="C667:C668"/>
    <mergeCell ref="D667:D668"/>
    <mergeCell ref="E667:E668"/>
    <mergeCell ref="F667:F668"/>
    <mergeCell ref="G667:G668"/>
    <mergeCell ref="H667:H668"/>
    <mergeCell ref="J667:J668"/>
    <mergeCell ref="K667:K668"/>
    <mergeCell ref="L667:L668"/>
    <mergeCell ref="M667:M668"/>
    <mergeCell ref="B669:B670"/>
    <mergeCell ref="C669:C670"/>
    <mergeCell ref="D669:D670"/>
    <mergeCell ref="E669:E670"/>
    <mergeCell ref="F669:F670"/>
    <mergeCell ref="G669:G670"/>
    <mergeCell ref="H669:H670"/>
    <mergeCell ref="J669:J670"/>
    <mergeCell ref="K669:K670"/>
    <mergeCell ref="L669:L670"/>
    <mergeCell ref="M669:M670"/>
    <mergeCell ref="B663:B664"/>
    <mergeCell ref="C663:C664"/>
    <mergeCell ref="D663:D664"/>
    <mergeCell ref="E663:E664"/>
    <mergeCell ref="F663:F664"/>
    <mergeCell ref="G663:G664"/>
    <mergeCell ref="H663:H664"/>
    <mergeCell ref="J663:J664"/>
    <mergeCell ref="K663:K664"/>
    <mergeCell ref="L663:L664"/>
    <mergeCell ref="M663:M664"/>
    <mergeCell ref="B665:B666"/>
    <mergeCell ref="C665:C666"/>
    <mergeCell ref="D665:D666"/>
    <mergeCell ref="E665:E666"/>
    <mergeCell ref="F665:F666"/>
    <mergeCell ref="G665:G666"/>
    <mergeCell ref="H665:H666"/>
    <mergeCell ref="J665:J666"/>
    <mergeCell ref="K665:K666"/>
    <mergeCell ref="L665:L666"/>
    <mergeCell ref="M665:M666"/>
    <mergeCell ref="B659:B660"/>
    <mergeCell ref="C659:C660"/>
    <mergeCell ref="D659:D660"/>
    <mergeCell ref="E659:E660"/>
    <mergeCell ref="F659:F660"/>
    <mergeCell ref="G659:G660"/>
    <mergeCell ref="H659:H660"/>
    <mergeCell ref="J659:J660"/>
    <mergeCell ref="K659:K660"/>
    <mergeCell ref="L659:L660"/>
    <mergeCell ref="M659:M660"/>
    <mergeCell ref="B661:B662"/>
    <mergeCell ref="C661:C662"/>
    <mergeCell ref="D661:D662"/>
    <mergeCell ref="E661:E662"/>
    <mergeCell ref="F661:F662"/>
    <mergeCell ref="G661:G662"/>
    <mergeCell ref="H661:H662"/>
    <mergeCell ref="J661:J662"/>
    <mergeCell ref="K661:K662"/>
    <mergeCell ref="L661:L662"/>
    <mergeCell ref="M661:M662"/>
    <mergeCell ref="B655:B656"/>
    <mergeCell ref="C655:C656"/>
    <mergeCell ref="D655:D656"/>
    <mergeCell ref="E655:E656"/>
    <mergeCell ref="F655:F656"/>
    <mergeCell ref="G655:G656"/>
    <mergeCell ref="H655:H656"/>
    <mergeCell ref="J655:J656"/>
    <mergeCell ref="K655:K656"/>
    <mergeCell ref="L655:L656"/>
    <mergeCell ref="M655:M656"/>
    <mergeCell ref="B657:B658"/>
    <mergeCell ref="C657:C658"/>
    <mergeCell ref="D657:D658"/>
    <mergeCell ref="E657:E658"/>
    <mergeCell ref="F657:F658"/>
    <mergeCell ref="G657:G658"/>
    <mergeCell ref="H657:H658"/>
    <mergeCell ref="J657:J658"/>
    <mergeCell ref="K657:K658"/>
    <mergeCell ref="L657:L658"/>
    <mergeCell ref="M657:M658"/>
    <mergeCell ref="B651:B652"/>
    <mergeCell ref="C651:C652"/>
    <mergeCell ref="D651:D652"/>
    <mergeCell ref="E651:E652"/>
    <mergeCell ref="F651:F652"/>
    <mergeCell ref="G651:G652"/>
    <mergeCell ref="H651:H652"/>
    <mergeCell ref="J651:J652"/>
    <mergeCell ref="K651:K652"/>
    <mergeCell ref="L651:L652"/>
    <mergeCell ref="M651:M652"/>
    <mergeCell ref="B653:B654"/>
    <mergeCell ref="C653:C654"/>
    <mergeCell ref="D653:D654"/>
    <mergeCell ref="E653:E654"/>
    <mergeCell ref="F653:F654"/>
    <mergeCell ref="G653:G654"/>
    <mergeCell ref="H653:H654"/>
    <mergeCell ref="J653:J654"/>
    <mergeCell ref="K653:K654"/>
    <mergeCell ref="L653:L654"/>
    <mergeCell ref="M653:M654"/>
    <mergeCell ref="B647:B648"/>
    <mergeCell ref="C647:C648"/>
    <mergeCell ref="D647:D648"/>
    <mergeCell ref="E647:E648"/>
    <mergeCell ref="F647:F648"/>
    <mergeCell ref="G647:G648"/>
    <mergeCell ref="H647:H648"/>
    <mergeCell ref="J647:J648"/>
    <mergeCell ref="K647:K648"/>
    <mergeCell ref="L647:L648"/>
    <mergeCell ref="M647:M648"/>
    <mergeCell ref="B649:B650"/>
    <mergeCell ref="C649:C650"/>
    <mergeCell ref="D649:D650"/>
    <mergeCell ref="E649:E650"/>
    <mergeCell ref="F649:F650"/>
    <mergeCell ref="G649:G650"/>
    <mergeCell ref="H649:H650"/>
    <mergeCell ref="J649:J650"/>
    <mergeCell ref="K649:K650"/>
    <mergeCell ref="L649:L650"/>
    <mergeCell ref="M649:M650"/>
    <mergeCell ref="B643:B644"/>
    <mergeCell ref="C643:C644"/>
    <mergeCell ref="D643:D644"/>
    <mergeCell ref="E643:E644"/>
    <mergeCell ref="F643:F644"/>
    <mergeCell ref="G643:G644"/>
    <mergeCell ref="H643:H644"/>
    <mergeCell ref="J643:J644"/>
    <mergeCell ref="K643:K644"/>
    <mergeCell ref="L643:L644"/>
    <mergeCell ref="M643:M644"/>
    <mergeCell ref="B645:B646"/>
    <mergeCell ref="C645:C646"/>
    <mergeCell ref="D645:D646"/>
    <mergeCell ref="E645:E646"/>
    <mergeCell ref="F645:F646"/>
    <mergeCell ref="G645:G646"/>
    <mergeCell ref="H645:H646"/>
    <mergeCell ref="J645:J646"/>
    <mergeCell ref="K645:K646"/>
    <mergeCell ref="L645:L646"/>
    <mergeCell ref="M645:M646"/>
    <mergeCell ref="B639:B640"/>
    <mergeCell ref="C639:C640"/>
    <mergeCell ref="D639:D640"/>
    <mergeCell ref="E639:E640"/>
    <mergeCell ref="F639:F640"/>
    <mergeCell ref="G639:G640"/>
    <mergeCell ref="H639:H640"/>
    <mergeCell ref="J639:J640"/>
    <mergeCell ref="K639:K640"/>
    <mergeCell ref="L639:L640"/>
    <mergeCell ref="M639:M640"/>
    <mergeCell ref="B641:B642"/>
    <mergeCell ref="C641:C642"/>
    <mergeCell ref="D641:D642"/>
    <mergeCell ref="E641:E642"/>
    <mergeCell ref="F641:F642"/>
    <mergeCell ref="G641:G642"/>
    <mergeCell ref="H641:H642"/>
    <mergeCell ref="J641:J642"/>
    <mergeCell ref="K641:K642"/>
    <mergeCell ref="L641:L642"/>
    <mergeCell ref="M641:M642"/>
    <mergeCell ref="B635:B636"/>
    <mergeCell ref="C635:C636"/>
    <mergeCell ref="D635:D636"/>
    <mergeCell ref="E635:E636"/>
    <mergeCell ref="F635:F636"/>
    <mergeCell ref="G635:G636"/>
    <mergeCell ref="H635:H636"/>
    <mergeCell ref="J635:J636"/>
    <mergeCell ref="K635:K636"/>
    <mergeCell ref="L635:L636"/>
    <mergeCell ref="M635:M636"/>
    <mergeCell ref="B637:B638"/>
    <mergeCell ref="C637:C638"/>
    <mergeCell ref="D637:D638"/>
    <mergeCell ref="E637:E638"/>
    <mergeCell ref="F637:F638"/>
    <mergeCell ref="G637:G638"/>
    <mergeCell ref="H637:H638"/>
    <mergeCell ref="J637:J638"/>
    <mergeCell ref="K637:K638"/>
    <mergeCell ref="L637:L638"/>
    <mergeCell ref="M637:M638"/>
    <mergeCell ref="B631:B632"/>
    <mergeCell ref="C631:C632"/>
    <mergeCell ref="D631:D632"/>
    <mergeCell ref="E631:E632"/>
    <mergeCell ref="F631:F632"/>
    <mergeCell ref="G631:G632"/>
    <mergeCell ref="H631:H632"/>
    <mergeCell ref="J631:J632"/>
    <mergeCell ref="K631:K632"/>
    <mergeCell ref="L631:L632"/>
    <mergeCell ref="M631:M632"/>
    <mergeCell ref="B633:B634"/>
    <mergeCell ref="C633:C634"/>
    <mergeCell ref="D633:D634"/>
    <mergeCell ref="E633:E634"/>
    <mergeCell ref="F633:F634"/>
    <mergeCell ref="G633:G634"/>
    <mergeCell ref="H633:H634"/>
    <mergeCell ref="J633:J634"/>
    <mergeCell ref="K633:K634"/>
    <mergeCell ref="L633:L634"/>
    <mergeCell ref="M633:M634"/>
    <mergeCell ref="B627:B628"/>
    <mergeCell ref="C627:C628"/>
    <mergeCell ref="D627:D628"/>
    <mergeCell ref="E627:E628"/>
    <mergeCell ref="F627:F628"/>
    <mergeCell ref="G627:G628"/>
    <mergeCell ref="H627:H628"/>
    <mergeCell ref="J627:J628"/>
    <mergeCell ref="K627:K628"/>
    <mergeCell ref="L627:L628"/>
    <mergeCell ref="M627:M628"/>
    <mergeCell ref="B629:B630"/>
    <mergeCell ref="C629:C630"/>
    <mergeCell ref="D629:D630"/>
    <mergeCell ref="E629:E630"/>
    <mergeCell ref="F629:F630"/>
    <mergeCell ref="G629:G630"/>
    <mergeCell ref="H629:H630"/>
    <mergeCell ref="J629:J630"/>
    <mergeCell ref="K629:K630"/>
    <mergeCell ref="L629:L630"/>
    <mergeCell ref="M629:M630"/>
    <mergeCell ref="B623:B624"/>
    <mergeCell ref="C623:C624"/>
    <mergeCell ref="D623:D624"/>
    <mergeCell ref="E623:E624"/>
    <mergeCell ref="F623:F624"/>
    <mergeCell ref="G623:G624"/>
    <mergeCell ref="H623:H624"/>
    <mergeCell ref="J623:J624"/>
    <mergeCell ref="K623:K624"/>
    <mergeCell ref="L623:L624"/>
    <mergeCell ref="M623:M624"/>
    <mergeCell ref="B625:B626"/>
    <mergeCell ref="C625:C626"/>
    <mergeCell ref="D625:D626"/>
    <mergeCell ref="E625:E626"/>
    <mergeCell ref="F625:F626"/>
    <mergeCell ref="G625:G626"/>
    <mergeCell ref="H625:H626"/>
    <mergeCell ref="J625:J626"/>
    <mergeCell ref="K625:K626"/>
    <mergeCell ref="L625:L626"/>
    <mergeCell ref="M625:M626"/>
    <mergeCell ref="B619:B620"/>
    <mergeCell ref="C619:C620"/>
    <mergeCell ref="D619:D620"/>
    <mergeCell ref="E619:E620"/>
    <mergeCell ref="F619:F620"/>
    <mergeCell ref="G619:G620"/>
    <mergeCell ref="H619:H620"/>
    <mergeCell ref="J619:J620"/>
    <mergeCell ref="K619:K620"/>
    <mergeCell ref="L619:L620"/>
    <mergeCell ref="M619:M620"/>
    <mergeCell ref="B621:B622"/>
    <mergeCell ref="C621:C622"/>
    <mergeCell ref="D621:D622"/>
    <mergeCell ref="E621:E622"/>
    <mergeCell ref="F621:F622"/>
    <mergeCell ref="G621:G622"/>
    <mergeCell ref="H621:H622"/>
    <mergeCell ref="J621:J622"/>
    <mergeCell ref="K621:K622"/>
    <mergeCell ref="L621:L622"/>
    <mergeCell ref="M621:M622"/>
    <mergeCell ref="B615:B616"/>
    <mergeCell ref="C615:C616"/>
    <mergeCell ref="D615:D616"/>
    <mergeCell ref="E615:E616"/>
    <mergeCell ref="F615:F616"/>
    <mergeCell ref="G615:G616"/>
    <mergeCell ref="H615:H616"/>
    <mergeCell ref="J615:J616"/>
    <mergeCell ref="K615:K616"/>
    <mergeCell ref="L615:L616"/>
    <mergeCell ref="M615:M616"/>
    <mergeCell ref="B617:B618"/>
    <mergeCell ref="C617:C618"/>
    <mergeCell ref="D617:D618"/>
    <mergeCell ref="E617:E618"/>
    <mergeCell ref="F617:F618"/>
    <mergeCell ref="G617:G618"/>
    <mergeCell ref="H617:H618"/>
    <mergeCell ref="J617:J618"/>
    <mergeCell ref="K617:K618"/>
    <mergeCell ref="L617:L618"/>
    <mergeCell ref="M617:M618"/>
    <mergeCell ref="B611:B612"/>
    <mergeCell ref="C611:C612"/>
    <mergeCell ref="D611:D612"/>
    <mergeCell ref="E611:E612"/>
    <mergeCell ref="F611:F612"/>
    <mergeCell ref="G611:G612"/>
    <mergeCell ref="H611:H612"/>
    <mergeCell ref="J611:J612"/>
    <mergeCell ref="K611:K612"/>
    <mergeCell ref="L611:L612"/>
    <mergeCell ref="M611:M612"/>
    <mergeCell ref="B613:B614"/>
    <mergeCell ref="C613:C614"/>
    <mergeCell ref="D613:D614"/>
    <mergeCell ref="E613:E614"/>
    <mergeCell ref="F613:F614"/>
    <mergeCell ref="G613:G614"/>
    <mergeCell ref="H613:H614"/>
    <mergeCell ref="J613:J614"/>
    <mergeCell ref="K613:K614"/>
    <mergeCell ref="L613:L614"/>
    <mergeCell ref="M613:M614"/>
    <mergeCell ref="B607:B608"/>
    <mergeCell ref="C607:C608"/>
    <mergeCell ref="D607:D608"/>
    <mergeCell ref="E607:E608"/>
    <mergeCell ref="F607:F608"/>
    <mergeCell ref="G607:G608"/>
    <mergeCell ref="H607:H608"/>
    <mergeCell ref="J607:J608"/>
    <mergeCell ref="K607:K608"/>
    <mergeCell ref="L607:L608"/>
    <mergeCell ref="M607:M608"/>
    <mergeCell ref="B609:B610"/>
    <mergeCell ref="C609:C610"/>
    <mergeCell ref="D609:D610"/>
    <mergeCell ref="E609:E610"/>
    <mergeCell ref="F609:F610"/>
    <mergeCell ref="G609:G610"/>
    <mergeCell ref="H609:H610"/>
    <mergeCell ref="J609:J610"/>
    <mergeCell ref="K609:K610"/>
    <mergeCell ref="L609:L610"/>
    <mergeCell ref="M609:M610"/>
    <mergeCell ref="B603:B604"/>
    <mergeCell ref="C603:C604"/>
    <mergeCell ref="D603:D604"/>
    <mergeCell ref="E603:E604"/>
    <mergeCell ref="F603:F604"/>
    <mergeCell ref="G603:G604"/>
    <mergeCell ref="H603:H604"/>
    <mergeCell ref="J603:J604"/>
    <mergeCell ref="K603:K604"/>
    <mergeCell ref="L603:L604"/>
    <mergeCell ref="M603:M604"/>
    <mergeCell ref="B605:B606"/>
    <mergeCell ref="C605:C606"/>
    <mergeCell ref="D605:D606"/>
    <mergeCell ref="E605:E606"/>
    <mergeCell ref="F605:F606"/>
    <mergeCell ref="G605:G606"/>
    <mergeCell ref="H605:H606"/>
    <mergeCell ref="J605:J606"/>
    <mergeCell ref="K605:K606"/>
    <mergeCell ref="L605:L606"/>
    <mergeCell ref="M605:M606"/>
    <mergeCell ref="B599:B600"/>
    <mergeCell ref="C599:C600"/>
    <mergeCell ref="D599:D600"/>
    <mergeCell ref="E599:E600"/>
    <mergeCell ref="F599:F600"/>
    <mergeCell ref="G599:G600"/>
    <mergeCell ref="H599:H600"/>
    <mergeCell ref="J599:J600"/>
    <mergeCell ref="K599:K600"/>
    <mergeCell ref="L599:L600"/>
    <mergeCell ref="M599:M600"/>
    <mergeCell ref="B601:B602"/>
    <mergeCell ref="C601:C602"/>
    <mergeCell ref="D601:D602"/>
    <mergeCell ref="E601:E602"/>
    <mergeCell ref="F601:F602"/>
    <mergeCell ref="G601:G602"/>
    <mergeCell ref="H601:H602"/>
    <mergeCell ref="J601:J602"/>
    <mergeCell ref="K601:K602"/>
    <mergeCell ref="L601:L602"/>
    <mergeCell ref="M601:M602"/>
    <mergeCell ref="B595:B596"/>
    <mergeCell ref="C595:C596"/>
    <mergeCell ref="D595:D596"/>
    <mergeCell ref="E595:E596"/>
    <mergeCell ref="F595:F596"/>
    <mergeCell ref="G595:G596"/>
    <mergeCell ref="H595:H596"/>
    <mergeCell ref="J595:J596"/>
    <mergeCell ref="K595:K596"/>
    <mergeCell ref="L595:L596"/>
    <mergeCell ref="M595:M596"/>
    <mergeCell ref="B597:B598"/>
    <mergeCell ref="C597:C598"/>
    <mergeCell ref="D597:D598"/>
    <mergeCell ref="E597:E598"/>
    <mergeCell ref="F597:F598"/>
    <mergeCell ref="G597:G598"/>
    <mergeCell ref="H597:H598"/>
    <mergeCell ref="J597:J598"/>
    <mergeCell ref="K597:K598"/>
    <mergeCell ref="L597:L598"/>
    <mergeCell ref="M597:M598"/>
    <mergeCell ref="B591:B592"/>
    <mergeCell ref="C591:C592"/>
    <mergeCell ref="D591:D592"/>
    <mergeCell ref="E591:E592"/>
    <mergeCell ref="F591:F592"/>
    <mergeCell ref="G591:G592"/>
    <mergeCell ref="H591:H592"/>
    <mergeCell ref="J591:J592"/>
    <mergeCell ref="K591:K592"/>
    <mergeCell ref="L591:L592"/>
    <mergeCell ref="M591:M592"/>
    <mergeCell ref="B593:B594"/>
    <mergeCell ref="C593:C594"/>
    <mergeCell ref="D593:D594"/>
    <mergeCell ref="E593:E594"/>
    <mergeCell ref="F593:F594"/>
    <mergeCell ref="G593:G594"/>
    <mergeCell ref="H593:H594"/>
    <mergeCell ref="J593:J594"/>
    <mergeCell ref="K593:K594"/>
    <mergeCell ref="L593:L594"/>
    <mergeCell ref="M593:M594"/>
    <mergeCell ref="B587:B588"/>
    <mergeCell ref="C587:C588"/>
    <mergeCell ref="D587:D588"/>
    <mergeCell ref="E587:E588"/>
    <mergeCell ref="F587:F588"/>
    <mergeCell ref="G587:G588"/>
    <mergeCell ref="H587:H588"/>
    <mergeCell ref="J587:J588"/>
    <mergeCell ref="K587:K588"/>
    <mergeCell ref="L587:L588"/>
    <mergeCell ref="M587:M588"/>
    <mergeCell ref="B589:B590"/>
    <mergeCell ref="C589:C590"/>
    <mergeCell ref="D589:D590"/>
    <mergeCell ref="E589:E590"/>
    <mergeCell ref="F589:F590"/>
    <mergeCell ref="G589:G590"/>
    <mergeCell ref="H589:H590"/>
    <mergeCell ref="J589:J590"/>
    <mergeCell ref="K589:K590"/>
    <mergeCell ref="L589:L590"/>
    <mergeCell ref="M589:M590"/>
    <mergeCell ref="B583:B584"/>
    <mergeCell ref="C583:C584"/>
    <mergeCell ref="D583:D584"/>
    <mergeCell ref="E583:E584"/>
    <mergeCell ref="F583:F584"/>
    <mergeCell ref="G583:G584"/>
    <mergeCell ref="H583:H584"/>
    <mergeCell ref="J583:J584"/>
    <mergeCell ref="K583:K584"/>
    <mergeCell ref="L583:L584"/>
    <mergeCell ref="M583:M584"/>
    <mergeCell ref="B585:B586"/>
    <mergeCell ref="C585:C586"/>
    <mergeCell ref="D585:D586"/>
    <mergeCell ref="E585:E586"/>
    <mergeCell ref="F585:F586"/>
    <mergeCell ref="G585:G586"/>
    <mergeCell ref="H585:H586"/>
    <mergeCell ref="J585:J586"/>
    <mergeCell ref="K585:K586"/>
    <mergeCell ref="L585:L586"/>
    <mergeCell ref="M585:M586"/>
    <mergeCell ref="B579:B580"/>
    <mergeCell ref="C579:C580"/>
    <mergeCell ref="D579:D580"/>
    <mergeCell ref="E579:E580"/>
    <mergeCell ref="F579:F580"/>
    <mergeCell ref="G579:G580"/>
    <mergeCell ref="H579:H580"/>
    <mergeCell ref="J579:J580"/>
    <mergeCell ref="K579:K580"/>
    <mergeCell ref="L579:L580"/>
    <mergeCell ref="M579:M580"/>
    <mergeCell ref="B581:B582"/>
    <mergeCell ref="C581:C582"/>
    <mergeCell ref="D581:D582"/>
    <mergeCell ref="E581:E582"/>
    <mergeCell ref="F581:F582"/>
    <mergeCell ref="G581:G582"/>
    <mergeCell ref="H581:H582"/>
    <mergeCell ref="J581:J582"/>
    <mergeCell ref="K581:K582"/>
    <mergeCell ref="L581:L582"/>
    <mergeCell ref="M581:M582"/>
    <mergeCell ref="B575:B576"/>
    <mergeCell ref="C575:C576"/>
    <mergeCell ref="D575:D576"/>
    <mergeCell ref="E575:E576"/>
    <mergeCell ref="F575:F576"/>
    <mergeCell ref="G575:G576"/>
    <mergeCell ref="H575:H576"/>
    <mergeCell ref="J575:J576"/>
    <mergeCell ref="K575:K576"/>
    <mergeCell ref="L575:L576"/>
    <mergeCell ref="M575:M576"/>
    <mergeCell ref="B577:B578"/>
    <mergeCell ref="C577:C578"/>
    <mergeCell ref="D577:D578"/>
    <mergeCell ref="E577:E578"/>
    <mergeCell ref="F577:F578"/>
    <mergeCell ref="G577:G578"/>
    <mergeCell ref="H577:H578"/>
    <mergeCell ref="J577:J578"/>
    <mergeCell ref="K577:K578"/>
    <mergeCell ref="L577:L578"/>
    <mergeCell ref="M577:M578"/>
    <mergeCell ref="B571:B572"/>
    <mergeCell ref="C571:C572"/>
    <mergeCell ref="D571:D572"/>
    <mergeCell ref="E571:E572"/>
    <mergeCell ref="F571:F572"/>
    <mergeCell ref="G571:G572"/>
    <mergeCell ref="H571:H572"/>
    <mergeCell ref="J571:J572"/>
    <mergeCell ref="K571:K572"/>
    <mergeCell ref="L571:L572"/>
    <mergeCell ref="M571:M572"/>
    <mergeCell ref="B573:B574"/>
    <mergeCell ref="C573:C574"/>
    <mergeCell ref="D573:D574"/>
    <mergeCell ref="E573:E574"/>
    <mergeCell ref="F573:F574"/>
    <mergeCell ref="G573:G574"/>
    <mergeCell ref="H573:H574"/>
    <mergeCell ref="J573:J574"/>
    <mergeCell ref="K573:K574"/>
    <mergeCell ref="L573:L574"/>
    <mergeCell ref="M573:M574"/>
    <mergeCell ref="B567:B568"/>
    <mergeCell ref="C567:C568"/>
    <mergeCell ref="D567:D568"/>
    <mergeCell ref="E567:E568"/>
    <mergeCell ref="F567:F568"/>
    <mergeCell ref="G567:G568"/>
    <mergeCell ref="H567:H568"/>
    <mergeCell ref="J567:J568"/>
    <mergeCell ref="K567:K568"/>
    <mergeCell ref="L567:L568"/>
    <mergeCell ref="M567:M568"/>
    <mergeCell ref="B569:B570"/>
    <mergeCell ref="C569:C570"/>
    <mergeCell ref="D569:D570"/>
    <mergeCell ref="E569:E570"/>
    <mergeCell ref="F569:F570"/>
    <mergeCell ref="G569:G570"/>
    <mergeCell ref="H569:H570"/>
    <mergeCell ref="J569:J570"/>
    <mergeCell ref="K569:K570"/>
    <mergeCell ref="L569:L570"/>
    <mergeCell ref="M569:M570"/>
    <mergeCell ref="B563:B564"/>
    <mergeCell ref="C563:C564"/>
    <mergeCell ref="D563:D564"/>
    <mergeCell ref="E563:E564"/>
    <mergeCell ref="F563:F564"/>
    <mergeCell ref="G563:G564"/>
    <mergeCell ref="H563:H564"/>
    <mergeCell ref="J563:J564"/>
    <mergeCell ref="K563:K564"/>
    <mergeCell ref="L563:L564"/>
    <mergeCell ref="M563:M564"/>
    <mergeCell ref="B565:B566"/>
    <mergeCell ref="C565:C566"/>
    <mergeCell ref="D565:D566"/>
    <mergeCell ref="E565:E566"/>
    <mergeCell ref="F565:F566"/>
    <mergeCell ref="G565:G566"/>
    <mergeCell ref="H565:H566"/>
    <mergeCell ref="J565:J566"/>
    <mergeCell ref="K565:K566"/>
    <mergeCell ref="L565:L566"/>
    <mergeCell ref="M565:M566"/>
    <mergeCell ref="B559:B560"/>
    <mergeCell ref="C559:C560"/>
    <mergeCell ref="D559:D560"/>
    <mergeCell ref="E559:E560"/>
    <mergeCell ref="F559:F560"/>
    <mergeCell ref="G559:G560"/>
    <mergeCell ref="H559:H560"/>
    <mergeCell ref="J559:J560"/>
    <mergeCell ref="K559:K560"/>
    <mergeCell ref="L559:L560"/>
    <mergeCell ref="M559:M560"/>
    <mergeCell ref="B561:B562"/>
    <mergeCell ref="C561:C562"/>
    <mergeCell ref="D561:D562"/>
    <mergeCell ref="E561:E562"/>
    <mergeCell ref="F561:F562"/>
    <mergeCell ref="G561:G562"/>
    <mergeCell ref="H561:H562"/>
    <mergeCell ref="J561:J562"/>
    <mergeCell ref="K561:K562"/>
    <mergeCell ref="L561:L562"/>
    <mergeCell ref="M561:M562"/>
    <mergeCell ref="B555:B556"/>
    <mergeCell ref="C555:C556"/>
    <mergeCell ref="D555:D556"/>
    <mergeCell ref="E555:E556"/>
    <mergeCell ref="F555:F556"/>
    <mergeCell ref="G555:G556"/>
    <mergeCell ref="H555:H556"/>
    <mergeCell ref="J555:J556"/>
    <mergeCell ref="K555:K556"/>
    <mergeCell ref="L555:L556"/>
    <mergeCell ref="M555:M556"/>
    <mergeCell ref="B557:B558"/>
    <mergeCell ref="C557:C558"/>
    <mergeCell ref="D557:D558"/>
    <mergeCell ref="E557:E558"/>
    <mergeCell ref="F557:F558"/>
    <mergeCell ref="G557:G558"/>
    <mergeCell ref="H557:H558"/>
    <mergeCell ref="J557:J558"/>
    <mergeCell ref="K557:K558"/>
    <mergeCell ref="L557:L558"/>
    <mergeCell ref="M557:M558"/>
    <mergeCell ref="B551:B552"/>
    <mergeCell ref="C551:C552"/>
    <mergeCell ref="D551:D552"/>
    <mergeCell ref="E551:E552"/>
    <mergeCell ref="F551:F552"/>
    <mergeCell ref="G551:G552"/>
    <mergeCell ref="H551:H552"/>
    <mergeCell ref="J551:J552"/>
    <mergeCell ref="K551:K552"/>
    <mergeCell ref="L551:L552"/>
    <mergeCell ref="M551:M552"/>
    <mergeCell ref="B553:B554"/>
    <mergeCell ref="C553:C554"/>
    <mergeCell ref="D553:D554"/>
    <mergeCell ref="E553:E554"/>
    <mergeCell ref="F553:F554"/>
    <mergeCell ref="G553:G554"/>
    <mergeCell ref="H553:H554"/>
    <mergeCell ref="J553:J554"/>
    <mergeCell ref="K553:K554"/>
    <mergeCell ref="L553:L554"/>
    <mergeCell ref="M553:M554"/>
    <mergeCell ref="B547:B548"/>
    <mergeCell ref="C547:C548"/>
    <mergeCell ref="D547:D548"/>
    <mergeCell ref="E547:E548"/>
    <mergeCell ref="F547:F548"/>
    <mergeCell ref="G547:G548"/>
    <mergeCell ref="H547:H548"/>
    <mergeCell ref="J547:J548"/>
    <mergeCell ref="K547:K548"/>
    <mergeCell ref="L547:L548"/>
    <mergeCell ref="M547:M548"/>
    <mergeCell ref="B549:B550"/>
    <mergeCell ref="C549:C550"/>
    <mergeCell ref="D549:D550"/>
    <mergeCell ref="E549:E550"/>
    <mergeCell ref="F549:F550"/>
    <mergeCell ref="G549:G550"/>
    <mergeCell ref="H549:H550"/>
    <mergeCell ref="J549:J550"/>
    <mergeCell ref="K549:K550"/>
    <mergeCell ref="L549:L550"/>
    <mergeCell ref="M549:M550"/>
    <mergeCell ref="B543:B544"/>
    <mergeCell ref="C543:C544"/>
    <mergeCell ref="D543:D544"/>
    <mergeCell ref="E543:E544"/>
    <mergeCell ref="F543:F544"/>
    <mergeCell ref="G543:G544"/>
    <mergeCell ref="H543:H544"/>
    <mergeCell ref="J543:J544"/>
    <mergeCell ref="K543:K544"/>
    <mergeCell ref="L543:L544"/>
    <mergeCell ref="M543:M544"/>
    <mergeCell ref="B545:B546"/>
    <mergeCell ref="C545:C546"/>
    <mergeCell ref="D545:D546"/>
    <mergeCell ref="E545:E546"/>
    <mergeCell ref="F545:F546"/>
    <mergeCell ref="G545:G546"/>
    <mergeCell ref="H545:H546"/>
    <mergeCell ref="J545:J546"/>
    <mergeCell ref="K545:K546"/>
    <mergeCell ref="L545:L546"/>
    <mergeCell ref="M545:M546"/>
    <mergeCell ref="B539:B540"/>
    <mergeCell ref="C539:C540"/>
    <mergeCell ref="D539:D540"/>
    <mergeCell ref="E539:E540"/>
    <mergeCell ref="F539:F540"/>
    <mergeCell ref="G539:G540"/>
    <mergeCell ref="H539:H540"/>
    <mergeCell ref="J539:J540"/>
    <mergeCell ref="K539:K540"/>
    <mergeCell ref="L539:L540"/>
    <mergeCell ref="M539:M540"/>
    <mergeCell ref="B541:B542"/>
    <mergeCell ref="C541:C542"/>
    <mergeCell ref="D541:D542"/>
    <mergeCell ref="E541:E542"/>
    <mergeCell ref="F541:F542"/>
    <mergeCell ref="G541:G542"/>
    <mergeCell ref="H541:H542"/>
    <mergeCell ref="J541:J542"/>
    <mergeCell ref="K541:K542"/>
    <mergeCell ref="L541:L542"/>
    <mergeCell ref="M541:M542"/>
    <mergeCell ref="B537:B538"/>
    <mergeCell ref="C537:C538"/>
    <mergeCell ref="D537:D538"/>
    <mergeCell ref="E537:E538"/>
    <mergeCell ref="F537:F538"/>
    <mergeCell ref="G537:G538"/>
    <mergeCell ref="H537:H538"/>
    <mergeCell ref="J537:J538"/>
    <mergeCell ref="K537:K538"/>
    <mergeCell ref="L537:L538"/>
    <mergeCell ref="M537:M538"/>
    <mergeCell ref="B533:B534"/>
    <mergeCell ref="C533:C534"/>
    <mergeCell ref="D533:D534"/>
    <mergeCell ref="E533:E534"/>
    <mergeCell ref="F533:F534"/>
    <mergeCell ref="G533:G534"/>
    <mergeCell ref="H533:H534"/>
    <mergeCell ref="J533:J534"/>
    <mergeCell ref="K533:K534"/>
    <mergeCell ref="L533:L534"/>
    <mergeCell ref="M533:M534"/>
    <mergeCell ref="B535:B536"/>
    <mergeCell ref="C535:C536"/>
    <mergeCell ref="D535:D536"/>
    <mergeCell ref="E535:E536"/>
    <mergeCell ref="F535:F536"/>
    <mergeCell ref="G535:G536"/>
    <mergeCell ref="H535:H536"/>
    <mergeCell ref="J535:J536"/>
    <mergeCell ref="K535:K536"/>
    <mergeCell ref="L535:L536"/>
    <mergeCell ref="M535:M536"/>
    <mergeCell ref="B529:B530"/>
    <mergeCell ref="C529:C530"/>
    <mergeCell ref="D529:D530"/>
    <mergeCell ref="E529:E530"/>
    <mergeCell ref="F529:F530"/>
    <mergeCell ref="G529:G530"/>
    <mergeCell ref="H529:H530"/>
    <mergeCell ref="J529:J530"/>
    <mergeCell ref="K529:K530"/>
    <mergeCell ref="L529:L530"/>
    <mergeCell ref="M529:M530"/>
    <mergeCell ref="B531:B532"/>
    <mergeCell ref="C531:C532"/>
    <mergeCell ref="D531:D532"/>
    <mergeCell ref="E531:E532"/>
    <mergeCell ref="F531:F532"/>
    <mergeCell ref="G531:G532"/>
    <mergeCell ref="H531:H532"/>
    <mergeCell ref="J531:J532"/>
    <mergeCell ref="K531:K532"/>
    <mergeCell ref="L531:L532"/>
    <mergeCell ref="M531:M532"/>
    <mergeCell ref="B525:B526"/>
    <mergeCell ref="C525:C526"/>
    <mergeCell ref="D525:D526"/>
    <mergeCell ref="E525:E526"/>
    <mergeCell ref="F525:F526"/>
    <mergeCell ref="G525:G526"/>
    <mergeCell ref="H525:H526"/>
    <mergeCell ref="J525:J526"/>
    <mergeCell ref="K525:K526"/>
    <mergeCell ref="L525:L526"/>
    <mergeCell ref="M525:M526"/>
    <mergeCell ref="B527:B528"/>
    <mergeCell ref="C527:C528"/>
    <mergeCell ref="D527:D528"/>
    <mergeCell ref="E527:E528"/>
    <mergeCell ref="F527:F528"/>
    <mergeCell ref="G527:G528"/>
    <mergeCell ref="H527:H528"/>
    <mergeCell ref="J527:J528"/>
    <mergeCell ref="K527:K528"/>
    <mergeCell ref="L527:L528"/>
    <mergeCell ref="M527:M528"/>
    <mergeCell ref="B521:B522"/>
    <mergeCell ref="C521:C522"/>
    <mergeCell ref="D521:D522"/>
    <mergeCell ref="E521:E522"/>
    <mergeCell ref="F521:F522"/>
    <mergeCell ref="G521:G522"/>
    <mergeCell ref="H521:H522"/>
    <mergeCell ref="J521:J522"/>
    <mergeCell ref="K521:K522"/>
    <mergeCell ref="L521:L522"/>
    <mergeCell ref="M521:M522"/>
    <mergeCell ref="B523:B524"/>
    <mergeCell ref="C523:C524"/>
    <mergeCell ref="D523:D524"/>
    <mergeCell ref="E523:E524"/>
    <mergeCell ref="F523:F524"/>
    <mergeCell ref="G523:G524"/>
    <mergeCell ref="H523:H524"/>
    <mergeCell ref="J523:J524"/>
    <mergeCell ref="K523:K524"/>
    <mergeCell ref="L523:L524"/>
    <mergeCell ref="M523:M524"/>
    <mergeCell ref="B517:B518"/>
    <mergeCell ref="C517:C518"/>
    <mergeCell ref="D517:D518"/>
    <mergeCell ref="E517:E518"/>
    <mergeCell ref="F517:F518"/>
    <mergeCell ref="G517:G518"/>
    <mergeCell ref="H517:H518"/>
    <mergeCell ref="J517:J518"/>
    <mergeCell ref="K517:K518"/>
    <mergeCell ref="L517:L518"/>
    <mergeCell ref="M517:M518"/>
    <mergeCell ref="B519:B520"/>
    <mergeCell ref="C519:C520"/>
    <mergeCell ref="D519:D520"/>
    <mergeCell ref="E519:E520"/>
    <mergeCell ref="F519:F520"/>
    <mergeCell ref="G519:G520"/>
    <mergeCell ref="H519:H520"/>
    <mergeCell ref="J519:J520"/>
    <mergeCell ref="K519:K520"/>
    <mergeCell ref="L519:L520"/>
    <mergeCell ref="M519:M520"/>
    <mergeCell ref="B513:B514"/>
    <mergeCell ref="C513:C514"/>
    <mergeCell ref="D513:D514"/>
    <mergeCell ref="E513:E514"/>
    <mergeCell ref="F513:F514"/>
    <mergeCell ref="G513:G514"/>
    <mergeCell ref="H513:H514"/>
    <mergeCell ref="J513:J514"/>
    <mergeCell ref="K513:K514"/>
    <mergeCell ref="L513:L514"/>
    <mergeCell ref="M513:M514"/>
    <mergeCell ref="B515:B516"/>
    <mergeCell ref="C515:C516"/>
    <mergeCell ref="D515:D516"/>
    <mergeCell ref="E515:E516"/>
    <mergeCell ref="F515:F516"/>
    <mergeCell ref="G515:G516"/>
    <mergeCell ref="H515:H516"/>
    <mergeCell ref="J515:J516"/>
    <mergeCell ref="K515:K516"/>
    <mergeCell ref="L515:L516"/>
    <mergeCell ref="M515:M516"/>
    <mergeCell ref="B509:B510"/>
    <mergeCell ref="C509:C510"/>
    <mergeCell ref="D509:D510"/>
    <mergeCell ref="E509:E510"/>
    <mergeCell ref="F509:F510"/>
    <mergeCell ref="G509:G510"/>
    <mergeCell ref="H509:H510"/>
    <mergeCell ref="J509:J510"/>
    <mergeCell ref="K509:K510"/>
    <mergeCell ref="L509:L510"/>
    <mergeCell ref="M509:M510"/>
    <mergeCell ref="B511:B512"/>
    <mergeCell ref="C511:C512"/>
    <mergeCell ref="D511:D512"/>
    <mergeCell ref="E511:E512"/>
    <mergeCell ref="F511:F512"/>
    <mergeCell ref="G511:G512"/>
    <mergeCell ref="H511:H512"/>
    <mergeCell ref="J511:J512"/>
    <mergeCell ref="K511:K512"/>
    <mergeCell ref="L511:L512"/>
    <mergeCell ref="M511:M512"/>
    <mergeCell ref="B505:B506"/>
    <mergeCell ref="C505:C506"/>
    <mergeCell ref="D505:D506"/>
    <mergeCell ref="E505:E506"/>
    <mergeCell ref="F505:F506"/>
    <mergeCell ref="G505:G506"/>
    <mergeCell ref="H505:H506"/>
    <mergeCell ref="J505:J506"/>
    <mergeCell ref="K505:K506"/>
    <mergeCell ref="L505:L506"/>
    <mergeCell ref="M505:M506"/>
    <mergeCell ref="B507:B508"/>
    <mergeCell ref="C507:C508"/>
    <mergeCell ref="D507:D508"/>
    <mergeCell ref="E507:E508"/>
    <mergeCell ref="F507:F508"/>
    <mergeCell ref="G507:G508"/>
    <mergeCell ref="H507:H508"/>
    <mergeCell ref="J507:J508"/>
    <mergeCell ref="K507:K508"/>
    <mergeCell ref="L507:L508"/>
    <mergeCell ref="M507:M508"/>
    <mergeCell ref="B501:B502"/>
    <mergeCell ref="C501:C502"/>
    <mergeCell ref="D501:D502"/>
    <mergeCell ref="E501:E502"/>
    <mergeCell ref="F501:F502"/>
    <mergeCell ref="G501:G502"/>
    <mergeCell ref="H501:H502"/>
    <mergeCell ref="J501:J502"/>
    <mergeCell ref="K501:K502"/>
    <mergeCell ref="L501:L502"/>
    <mergeCell ref="M501:M502"/>
    <mergeCell ref="B503:B504"/>
    <mergeCell ref="C503:C504"/>
    <mergeCell ref="D503:D504"/>
    <mergeCell ref="E503:E504"/>
    <mergeCell ref="F503:F504"/>
    <mergeCell ref="G503:G504"/>
    <mergeCell ref="H503:H504"/>
    <mergeCell ref="J503:J504"/>
    <mergeCell ref="K503:K504"/>
    <mergeCell ref="L503:L504"/>
    <mergeCell ref="M503:M504"/>
    <mergeCell ref="B497:B498"/>
    <mergeCell ref="C497:C498"/>
    <mergeCell ref="D497:D498"/>
    <mergeCell ref="E497:E498"/>
    <mergeCell ref="F497:F498"/>
    <mergeCell ref="G497:G498"/>
    <mergeCell ref="H497:H498"/>
    <mergeCell ref="J497:J498"/>
    <mergeCell ref="K497:K498"/>
    <mergeCell ref="L497:L498"/>
    <mergeCell ref="M497:M498"/>
    <mergeCell ref="B499:B500"/>
    <mergeCell ref="C499:C500"/>
    <mergeCell ref="D499:D500"/>
    <mergeCell ref="E499:E500"/>
    <mergeCell ref="F499:F500"/>
    <mergeCell ref="G499:G500"/>
    <mergeCell ref="H499:H500"/>
    <mergeCell ref="J499:J500"/>
    <mergeCell ref="K499:K500"/>
    <mergeCell ref="L499:L500"/>
    <mergeCell ref="M499:M500"/>
    <mergeCell ref="B493:B494"/>
    <mergeCell ref="C493:C494"/>
    <mergeCell ref="D493:D494"/>
    <mergeCell ref="E493:E494"/>
    <mergeCell ref="F493:F494"/>
    <mergeCell ref="G493:G494"/>
    <mergeCell ref="H493:H494"/>
    <mergeCell ref="J493:J494"/>
    <mergeCell ref="K493:K494"/>
    <mergeCell ref="L493:L494"/>
    <mergeCell ref="M493:M494"/>
    <mergeCell ref="B495:B496"/>
    <mergeCell ref="C495:C496"/>
    <mergeCell ref="D495:D496"/>
    <mergeCell ref="E495:E496"/>
    <mergeCell ref="F495:F496"/>
    <mergeCell ref="G495:G496"/>
    <mergeCell ref="H495:H496"/>
    <mergeCell ref="J495:J496"/>
    <mergeCell ref="K495:K496"/>
    <mergeCell ref="L495:L496"/>
    <mergeCell ref="M495:M496"/>
    <mergeCell ref="B489:B490"/>
    <mergeCell ref="C489:C490"/>
    <mergeCell ref="D489:D490"/>
    <mergeCell ref="E489:E490"/>
    <mergeCell ref="F489:F490"/>
    <mergeCell ref="G489:G490"/>
    <mergeCell ref="H489:H490"/>
    <mergeCell ref="J489:J490"/>
    <mergeCell ref="K489:K490"/>
    <mergeCell ref="L489:L490"/>
    <mergeCell ref="M489:M490"/>
    <mergeCell ref="B491:B492"/>
    <mergeCell ref="C491:C492"/>
    <mergeCell ref="D491:D492"/>
    <mergeCell ref="E491:E492"/>
    <mergeCell ref="F491:F492"/>
    <mergeCell ref="G491:G492"/>
    <mergeCell ref="H491:H492"/>
    <mergeCell ref="J491:J492"/>
    <mergeCell ref="K491:K492"/>
    <mergeCell ref="L491:L492"/>
    <mergeCell ref="M491:M492"/>
    <mergeCell ref="B485:B486"/>
    <mergeCell ref="C485:C486"/>
    <mergeCell ref="D485:D486"/>
    <mergeCell ref="E485:E486"/>
    <mergeCell ref="F485:F486"/>
    <mergeCell ref="G485:G486"/>
    <mergeCell ref="H485:H486"/>
    <mergeCell ref="J485:J486"/>
    <mergeCell ref="K485:K486"/>
    <mergeCell ref="L485:L486"/>
    <mergeCell ref="M485:M486"/>
    <mergeCell ref="B487:B488"/>
    <mergeCell ref="C487:C488"/>
    <mergeCell ref="D487:D488"/>
    <mergeCell ref="E487:E488"/>
    <mergeCell ref="F487:F488"/>
    <mergeCell ref="G487:G488"/>
    <mergeCell ref="H487:H488"/>
    <mergeCell ref="J487:J488"/>
    <mergeCell ref="K487:K488"/>
    <mergeCell ref="L487:L488"/>
    <mergeCell ref="M487:M488"/>
    <mergeCell ref="B481:B482"/>
    <mergeCell ref="C481:C482"/>
    <mergeCell ref="D481:D482"/>
    <mergeCell ref="E481:E482"/>
    <mergeCell ref="F481:F482"/>
    <mergeCell ref="G481:G482"/>
    <mergeCell ref="H481:H482"/>
    <mergeCell ref="J481:J482"/>
    <mergeCell ref="K481:K482"/>
    <mergeCell ref="L481:L482"/>
    <mergeCell ref="M481:M482"/>
    <mergeCell ref="B483:B484"/>
    <mergeCell ref="C483:C484"/>
    <mergeCell ref="D483:D484"/>
    <mergeCell ref="E483:E484"/>
    <mergeCell ref="F483:F484"/>
    <mergeCell ref="G483:G484"/>
    <mergeCell ref="H483:H484"/>
    <mergeCell ref="J483:J484"/>
    <mergeCell ref="K483:K484"/>
    <mergeCell ref="L483:L484"/>
    <mergeCell ref="M483:M484"/>
    <mergeCell ref="B477:B478"/>
    <mergeCell ref="C477:C478"/>
    <mergeCell ref="D477:D478"/>
    <mergeCell ref="E477:E478"/>
    <mergeCell ref="F477:F478"/>
    <mergeCell ref="G477:G478"/>
    <mergeCell ref="H477:H478"/>
    <mergeCell ref="J477:J478"/>
    <mergeCell ref="K477:K478"/>
    <mergeCell ref="L477:L478"/>
    <mergeCell ref="M477:M478"/>
    <mergeCell ref="B479:B480"/>
    <mergeCell ref="C479:C480"/>
    <mergeCell ref="D479:D480"/>
    <mergeCell ref="E479:E480"/>
    <mergeCell ref="F479:F480"/>
    <mergeCell ref="G479:G480"/>
    <mergeCell ref="H479:H480"/>
    <mergeCell ref="J479:J480"/>
    <mergeCell ref="K479:K480"/>
    <mergeCell ref="L479:L480"/>
    <mergeCell ref="M479:M480"/>
    <mergeCell ref="B473:B474"/>
    <mergeCell ref="C473:C474"/>
    <mergeCell ref="D473:D474"/>
    <mergeCell ref="E473:E474"/>
    <mergeCell ref="F473:F474"/>
    <mergeCell ref="G473:G474"/>
    <mergeCell ref="H473:H474"/>
    <mergeCell ref="J473:J474"/>
    <mergeCell ref="K473:K474"/>
    <mergeCell ref="L473:L474"/>
    <mergeCell ref="M473:M474"/>
    <mergeCell ref="B475:B476"/>
    <mergeCell ref="C475:C476"/>
    <mergeCell ref="D475:D476"/>
    <mergeCell ref="E475:E476"/>
    <mergeCell ref="F475:F476"/>
    <mergeCell ref="G475:G476"/>
    <mergeCell ref="H475:H476"/>
    <mergeCell ref="J475:J476"/>
    <mergeCell ref="K475:K476"/>
    <mergeCell ref="L475:L476"/>
    <mergeCell ref="M475:M476"/>
    <mergeCell ref="B469:B470"/>
    <mergeCell ref="C469:C470"/>
    <mergeCell ref="D469:D470"/>
    <mergeCell ref="E469:E470"/>
    <mergeCell ref="F469:F470"/>
    <mergeCell ref="G469:G470"/>
    <mergeCell ref="H469:H470"/>
    <mergeCell ref="J469:J470"/>
    <mergeCell ref="K469:K470"/>
    <mergeCell ref="L469:L470"/>
    <mergeCell ref="M469:M470"/>
    <mergeCell ref="B471:B472"/>
    <mergeCell ref="C471:C472"/>
    <mergeCell ref="D471:D472"/>
    <mergeCell ref="E471:E472"/>
    <mergeCell ref="F471:F472"/>
    <mergeCell ref="G471:G472"/>
    <mergeCell ref="H471:H472"/>
    <mergeCell ref="J471:J472"/>
    <mergeCell ref="K471:K472"/>
    <mergeCell ref="L471:L472"/>
    <mergeCell ref="M471:M472"/>
    <mergeCell ref="B465:B466"/>
    <mergeCell ref="C465:C466"/>
    <mergeCell ref="D465:D466"/>
    <mergeCell ref="E465:E466"/>
    <mergeCell ref="F465:F466"/>
    <mergeCell ref="G465:G466"/>
    <mergeCell ref="H465:H466"/>
    <mergeCell ref="J465:J466"/>
    <mergeCell ref="K465:K466"/>
    <mergeCell ref="L465:L466"/>
    <mergeCell ref="M465:M466"/>
    <mergeCell ref="B467:B468"/>
    <mergeCell ref="C467:C468"/>
    <mergeCell ref="D467:D468"/>
    <mergeCell ref="E467:E468"/>
    <mergeCell ref="F467:F468"/>
    <mergeCell ref="G467:G468"/>
    <mergeCell ref="H467:H468"/>
    <mergeCell ref="J467:J468"/>
    <mergeCell ref="K467:K468"/>
    <mergeCell ref="L467:L468"/>
    <mergeCell ref="M467:M468"/>
    <mergeCell ref="B461:B462"/>
    <mergeCell ref="C461:C462"/>
    <mergeCell ref="D461:D462"/>
    <mergeCell ref="E461:E462"/>
    <mergeCell ref="F461:F462"/>
    <mergeCell ref="G461:G462"/>
    <mergeCell ref="H461:H462"/>
    <mergeCell ref="J461:J462"/>
    <mergeCell ref="K461:K462"/>
    <mergeCell ref="L461:L462"/>
    <mergeCell ref="M461:M462"/>
    <mergeCell ref="B463:B464"/>
    <mergeCell ref="C463:C464"/>
    <mergeCell ref="D463:D464"/>
    <mergeCell ref="E463:E464"/>
    <mergeCell ref="F463:F464"/>
    <mergeCell ref="G463:G464"/>
    <mergeCell ref="H463:H464"/>
    <mergeCell ref="J463:J464"/>
    <mergeCell ref="K463:K464"/>
    <mergeCell ref="L463:L464"/>
    <mergeCell ref="M463:M464"/>
    <mergeCell ref="B457:B458"/>
    <mergeCell ref="C457:C458"/>
    <mergeCell ref="D457:D458"/>
    <mergeCell ref="E457:E458"/>
    <mergeCell ref="F457:F458"/>
    <mergeCell ref="G457:G458"/>
    <mergeCell ref="H457:H458"/>
    <mergeCell ref="J457:J458"/>
    <mergeCell ref="K457:K458"/>
    <mergeCell ref="L457:L458"/>
    <mergeCell ref="M457:M458"/>
    <mergeCell ref="B459:B460"/>
    <mergeCell ref="C459:C460"/>
    <mergeCell ref="D459:D460"/>
    <mergeCell ref="E459:E460"/>
    <mergeCell ref="F459:F460"/>
    <mergeCell ref="G459:G460"/>
    <mergeCell ref="H459:H460"/>
    <mergeCell ref="J459:J460"/>
    <mergeCell ref="K459:K460"/>
    <mergeCell ref="L459:L460"/>
    <mergeCell ref="M459:M460"/>
    <mergeCell ref="B453:B454"/>
    <mergeCell ref="C453:C454"/>
    <mergeCell ref="D453:D454"/>
    <mergeCell ref="E453:E454"/>
    <mergeCell ref="F453:F454"/>
    <mergeCell ref="G453:G454"/>
    <mergeCell ref="H453:H454"/>
    <mergeCell ref="J453:J454"/>
    <mergeCell ref="K453:K454"/>
    <mergeCell ref="L453:L454"/>
    <mergeCell ref="M453:M454"/>
    <mergeCell ref="B455:B456"/>
    <mergeCell ref="C455:C456"/>
    <mergeCell ref="D455:D456"/>
    <mergeCell ref="E455:E456"/>
    <mergeCell ref="F455:F456"/>
    <mergeCell ref="G455:G456"/>
    <mergeCell ref="H455:H456"/>
    <mergeCell ref="J455:J456"/>
    <mergeCell ref="K455:K456"/>
    <mergeCell ref="L455:L456"/>
    <mergeCell ref="M455:M456"/>
    <mergeCell ref="B449:B450"/>
    <mergeCell ref="C449:C450"/>
    <mergeCell ref="D449:D450"/>
    <mergeCell ref="E449:E450"/>
    <mergeCell ref="F449:F450"/>
    <mergeCell ref="G449:G450"/>
    <mergeCell ref="H449:H450"/>
    <mergeCell ref="J449:J450"/>
    <mergeCell ref="K449:K450"/>
    <mergeCell ref="L449:L450"/>
    <mergeCell ref="M449:M450"/>
    <mergeCell ref="B451:B452"/>
    <mergeCell ref="C451:C452"/>
    <mergeCell ref="D451:D452"/>
    <mergeCell ref="E451:E452"/>
    <mergeCell ref="F451:F452"/>
    <mergeCell ref="G451:G452"/>
    <mergeCell ref="H451:H452"/>
    <mergeCell ref="J451:J452"/>
    <mergeCell ref="K451:K452"/>
    <mergeCell ref="L451:L452"/>
    <mergeCell ref="M451:M452"/>
    <mergeCell ref="B445:B446"/>
    <mergeCell ref="C445:C446"/>
    <mergeCell ref="D445:D446"/>
    <mergeCell ref="E445:E446"/>
    <mergeCell ref="F445:F446"/>
    <mergeCell ref="G445:G446"/>
    <mergeCell ref="H445:H446"/>
    <mergeCell ref="J445:J446"/>
    <mergeCell ref="K445:K446"/>
    <mergeCell ref="L445:L446"/>
    <mergeCell ref="M445:M446"/>
    <mergeCell ref="B447:B448"/>
    <mergeCell ref="C447:C448"/>
    <mergeCell ref="D447:D448"/>
    <mergeCell ref="E447:E448"/>
    <mergeCell ref="F447:F448"/>
    <mergeCell ref="G447:G448"/>
    <mergeCell ref="H447:H448"/>
    <mergeCell ref="J447:J448"/>
    <mergeCell ref="K447:K448"/>
    <mergeCell ref="L447:L448"/>
    <mergeCell ref="M447:M448"/>
    <mergeCell ref="B441:B442"/>
    <mergeCell ref="C441:C442"/>
    <mergeCell ref="D441:D442"/>
    <mergeCell ref="E441:E442"/>
    <mergeCell ref="F441:F442"/>
    <mergeCell ref="G441:G442"/>
    <mergeCell ref="H441:H442"/>
    <mergeCell ref="J441:J442"/>
    <mergeCell ref="K441:K442"/>
    <mergeCell ref="L441:L442"/>
    <mergeCell ref="M441:M442"/>
    <mergeCell ref="B443:B444"/>
    <mergeCell ref="C443:C444"/>
    <mergeCell ref="D443:D444"/>
    <mergeCell ref="E443:E444"/>
    <mergeCell ref="F443:F444"/>
    <mergeCell ref="G443:G444"/>
    <mergeCell ref="H443:H444"/>
    <mergeCell ref="J443:J444"/>
    <mergeCell ref="K443:K444"/>
    <mergeCell ref="L443:L444"/>
    <mergeCell ref="M443:M444"/>
    <mergeCell ref="B437:B438"/>
    <mergeCell ref="C437:C438"/>
    <mergeCell ref="D437:D438"/>
    <mergeCell ref="E437:E438"/>
    <mergeCell ref="F437:F438"/>
    <mergeCell ref="G437:G438"/>
    <mergeCell ref="H437:H438"/>
    <mergeCell ref="J437:J438"/>
    <mergeCell ref="K437:K438"/>
    <mergeCell ref="L437:L438"/>
    <mergeCell ref="M437:M438"/>
    <mergeCell ref="B439:B440"/>
    <mergeCell ref="C439:C440"/>
    <mergeCell ref="D439:D440"/>
    <mergeCell ref="E439:E440"/>
    <mergeCell ref="F439:F440"/>
    <mergeCell ref="G439:G440"/>
    <mergeCell ref="H439:H440"/>
    <mergeCell ref="J439:J440"/>
    <mergeCell ref="K439:K440"/>
    <mergeCell ref="L439:L440"/>
    <mergeCell ref="M439:M440"/>
    <mergeCell ref="B433:B434"/>
    <mergeCell ref="C433:C434"/>
    <mergeCell ref="D433:D434"/>
    <mergeCell ref="E433:E434"/>
    <mergeCell ref="F433:F434"/>
    <mergeCell ref="G433:G434"/>
    <mergeCell ref="H433:H434"/>
    <mergeCell ref="J433:J434"/>
    <mergeCell ref="K433:K434"/>
    <mergeCell ref="L433:L434"/>
    <mergeCell ref="M433:M434"/>
    <mergeCell ref="B435:B436"/>
    <mergeCell ref="C435:C436"/>
    <mergeCell ref="D435:D436"/>
    <mergeCell ref="E435:E436"/>
    <mergeCell ref="F435:F436"/>
    <mergeCell ref="G435:G436"/>
    <mergeCell ref="H435:H436"/>
    <mergeCell ref="J435:J436"/>
    <mergeCell ref="K435:K436"/>
    <mergeCell ref="L435:L436"/>
    <mergeCell ref="M435:M436"/>
    <mergeCell ref="B429:B430"/>
    <mergeCell ref="C429:C430"/>
    <mergeCell ref="D429:D430"/>
    <mergeCell ref="E429:E430"/>
    <mergeCell ref="F429:F430"/>
    <mergeCell ref="G429:G430"/>
    <mergeCell ref="H429:H430"/>
    <mergeCell ref="J429:J430"/>
    <mergeCell ref="K429:K430"/>
    <mergeCell ref="L429:L430"/>
    <mergeCell ref="M429:M430"/>
    <mergeCell ref="B431:B432"/>
    <mergeCell ref="C431:C432"/>
    <mergeCell ref="D431:D432"/>
    <mergeCell ref="E431:E432"/>
    <mergeCell ref="F431:F432"/>
    <mergeCell ref="G431:G432"/>
    <mergeCell ref="H431:H432"/>
    <mergeCell ref="J431:J432"/>
    <mergeCell ref="K431:K432"/>
    <mergeCell ref="L431:L432"/>
    <mergeCell ref="M431:M432"/>
    <mergeCell ref="B425:B426"/>
    <mergeCell ref="C425:C426"/>
    <mergeCell ref="D425:D426"/>
    <mergeCell ref="E425:E426"/>
    <mergeCell ref="F425:F426"/>
    <mergeCell ref="G425:G426"/>
    <mergeCell ref="H425:H426"/>
    <mergeCell ref="J425:J426"/>
    <mergeCell ref="K425:K426"/>
    <mergeCell ref="L425:L426"/>
    <mergeCell ref="M425:M426"/>
    <mergeCell ref="B427:B428"/>
    <mergeCell ref="C427:C428"/>
    <mergeCell ref="D427:D428"/>
    <mergeCell ref="E427:E428"/>
    <mergeCell ref="F427:F428"/>
    <mergeCell ref="G427:G428"/>
    <mergeCell ref="H427:H428"/>
    <mergeCell ref="J427:J428"/>
    <mergeCell ref="K427:K428"/>
    <mergeCell ref="L427:L428"/>
    <mergeCell ref="M427:M428"/>
    <mergeCell ref="M238:M239"/>
    <mergeCell ref="G238:G239"/>
    <mergeCell ref="H238:H239"/>
    <mergeCell ref="J238:J239"/>
    <mergeCell ref="K238:K239"/>
    <mergeCell ref="L238:L239"/>
    <mergeCell ref="B238:B239"/>
    <mergeCell ref="C238:C239"/>
    <mergeCell ref="D238:D239"/>
    <mergeCell ref="E238:E239"/>
    <mergeCell ref="F238:F239"/>
    <mergeCell ref="M234:M235"/>
    <mergeCell ref="B236:B237"/>
    <mergeCell ref="C236:C237"/>
    <mergeCell ref="D236:D237"/>
    <mergeCell ref="E236:E237"/>
    <mergeCell ref="F236:F237"/>
    <mergeCell ref="G236:G237"/>
    <mergeCell ref="H236:H237"/>
    <mergeCell ref="J236:J237"/>
    <mergeCell ref="K236:K237"/>
    <mergeCell ref="L236:L237"/>
    <mergeCell ref="M236:M237"/>
    <mergeCell ref="G234:G235"/>
    <mergeCell ref="H234:H235"/>
    <mergeCell ref="J234:J235"/>
    <mergeCell ref="K234:K235"/>
    <mergeCell ref="L234:L235"/>
    <mergeCell ref="B234:B235"/>
    <mergeCell ref="C234:C235"/>
    <mergeCell ref="D234:D235"/>
    <mergeCell ref="E234:E235"/>
    <mergeCell ref="F234:F235"/>
    <mergeCell ref="M230:M231"/>
    <mergeCell ref="B232:B233"/>
    <mergeCell ref="C232:C233"/>
    <mergeCell ref="D232:D233"/>
    <mergeCell ref="E232:E233"/>
    <mergeCell ref="F232:F233"/>
    <mergeCell ref="G232:G233"/>
    <mergeCell ref="H232:H233"/>
    <mergeCell ref="J232:J233"/>
    <mergeCell ref="K232:K233"/>
    <mergeCell ref="L232:L233"/>
    <mergeCell ref="M232:M233"/>
    <mergeCell ref="G230:G231"/>
    <mergeCell ref="H230:H231"/>
    <mergeCell ref="J230:J231"/>
    <mergeCell ref="K230:K231"/>
    <mergeCell ref="L230:L231"/>
    <mergeCell ref="B230:B231"/>
    <mergeCell ref="C230:C231"/>
    <mergeCell ref="D230:D231"/>
    <mergeCell ref="E230:E231"/>
    <mergeCell ref="F230:F231"/>
    <mergeCell ref="M226:M227"/>
    <mergeCell ref="B228:B229"/>
    <mergeCell ref="C228:C229"/>
    <mergeCell ref="D228:D229"/>
    <mergeCell ref="E228:E229"/>
    <mergeCell ref="F228:F229"/>
    <mergeCell ref="G228:G229"/>
    <mergeCell ref="H228:H229"/>
    <mergeCell ref="J228:J229"/>
    <mergeCell ref="K228:K229"/>
    <mergeCell ref="L228:L229"/>
    <mergeCell ref="M228:M229"/>
    <mergeCell ref="G226:G227"/>
    <mergeCell ref="H226:H227"/>
    <mergeCell ref="J226:J227"/>
    <mergeCell ref="K226:K227"/>
    <mergeCell ref="L226:L227"/>
    <mergeCell ref="B226:B227"/>
    <mergeCell ref="C226:C227"/>
    <mergeCell ref="D226:D227"/>
    <mergeCell ref="E226:E227"/>
    <mergeCell ref="F226:F227"/>
    <mergeCell ref="M222:M223"/>
    <mergeCell ref="B224:B225"/>
    <mergeCell ref="C224:C225"/>
    <mergeCell ref="D224:D225"/>
    <mergeCell ref="E224:E225"/>
    <mergeCell ref="F224:F225"/>
    <mergeCell ref="G224:G225"/>
    <mergeCell ref="H224:H225"/>
    <mergeCell ref="J224:J225"/>
    <mergeCell ref="K224:K225"/>
    <mergeCell ref="L224:L225"/>
    <mergeCell ref="M224:M225"/>
    <mergeCell ref="G222:G223"/>
    <mergeCell ref="H222:H223"/>
    <mergeCell ref="J222:J223"/>
    <mergeCell ref="K222:K223"/>
    <mergeCell ref="L222:L223"/>
    <mergeCell ref="B222:B223"/>
    <mergeCell ref="C222:C223"/>
    <mergeCell ref="D222:D223"/>
    <mergeCell ref="E222:E223"/>
    <mergeCell ref="F222:F223"/>
    <mergeCell ref="M218:M219"/>
    <mergeCell ref="B220:B221"/>
    <mergeCell ref="C220:C221"/>
    <mergeCell ref="D220:D221"/>
    <mergeCell ref="E220:E221"/>
    <mergeCell ref="F220:F221"/>
    <mergeCell ref="G220:G221"/>
    <mergeCell ref="H220:H221"/>
    <mergeCell ref="J220:J221"/>
    <mergeCell ref="K220:K221"/>
    <mergeCell ref="L220:L221"/>
    <mergeCell ref="M220:M221"/>
    <mergeCell ref="G218:G219"/>
    <mergeCell ref="H218:H219"/>
    <mergeCell ref="J218:J219"/>
    <mergeCell ref="K218:K219"/>
    <mergeCell ref="L218:L219"/>
    <mergeCell ref="B218:B219"/>
    <mergeCell ref="C218:C219"/>
    <mergeCell ref="D218:D219"/>
    <mergeCell ref="E218:E219"/>
    <mergeCell ref="F218:F219"/>
    <mergeCell ref="M214:M215"/>
    <mergeCell ref="B216:B217"/>
    <mergeCell ref="C216:C217"/>
    <mergeCell ref="D216:D217"/>
    <mergeCell ref="E216:E217"/>
    <mergeCell ref="F216:F217"/>
    <mergeCell ref="G216:G217"/>
    <mergeCell ref="H216:H217"/>
    <mergeCell ref="J216:J217"/>
    <mergeCell ref="K216:K217"/>
    <mergeCell ref="L216:L217"/>
    <mergeCell ref="M216:M217"/>
    <mergeCell ref="G214:G215"/>
    <mergeCell ref="H214:H215"/>
    <mergeCell ref="J214:J215"/>
    <mergeCell ref="K214:K215"/>
    <mergeCell ref="L214:L215"/>
    <mergeCell ref="B214:B215"/>
    <mergeCell ref="C214:C215"/>
    <mergeCell ref="D214:D215"/>
    <mergeCell ref="E214:E215"/>
    <mergeCell ref="F214:F215"/>
    <mergeCell ref="M210:M211"/>
    <mergeCell ref="B212:B213"/>
    <mergeCell ref="C212:C213"/>
    <mergeCell ref="D212:D213"/>
    <mergeCell ref="E212:E213"/>
    <mergeCell ref="F212:F213"/>
    <mergeCell ref="G212:G213"/>
    <mergeCell ref="H212:H213"/>
    <mergeCell ref="J212:J213"/>
    <mergeCell ref="K212:K213"/>
    <mergeCell ref="L212:L213"/>
    <mergeCell ref="M212:M213"/>
    <mergeCell ref="G210:G211"/>
    <mergeCell ref="H210:H211"/>
    <mergeCell ref="J210:J211"/>
    <mergeCell ref="K210:K211"/>
    <mergeCell ref="L210:L211"/>
    <mergeCell ref="B210:B211"/>
    <mergeCell ref="C210:C211"/>
    <mergeCell ref="D210:D211"/>
    <mergeCell ref="E210:E211"/>
    <mergeCell ref="F210:F211"/>
    <mergeCell ref="M206:M207"/>
    <mergeCell ref="B208:B209"/>
    <mergeCell ref="C208:C209"/>
    <mergeCell ref="D208:D209"/>
    <mergeCell ref="E208:E209"/>
    <mergeCell ref="F208:F209"/>
    <mergeCell ref="G208:G209"/>
    <mergeCell ref="H208:H209"/>
    <mergeCell ref="J208:J209"/>
    <mergeCell ref="K208:K209"/>
    <mergeCell ref="L208:L209"/>
    <mergeCell ref="M208:M209"/>
    <mergeCell ref="G206:G207"/>
    <mergeCell ref="H206:H207"/>
    <mergeCell ref="J206:J207"/>
    <mergeCell ref="K206:K207"/>
    <mergeCell ref="L206:L207"/>
    <mergeCell ref="B206:B207"/>
    <mergeCell ref="C206:C207"/>
    <mergeCell ref="D206:D207"/>
    <mergeCell ref="E206:E207"/>
    <mergeCell ref="F206:F207"/>
    <mergeCell ref="M202:M203"/>
    <mergeCell ref="B204:B205"/>
    <mergeCell ref="C204:C205"/>
    <mergeCell ref="D204:D205"/>
    <mergeCell ref="E204:E205"/>
    <mergeCell ref="F204:F205"/>
    <mergeCell ref="G204:G205"/>
    <mergeCell ref="H204:H205"/>
    <mergeCell ref="J204:J205"/>
    <mergeCell ref="K204:K205"/>
    <mergeCell ref="L204:L205"/>
    <mergeCell ref="M204:M205"/>
    <mergeCell ref="G202:G203"/>
    <mergeCell ref="H202:H203"/>
    <mergeCell ref="J202:J203"/>
    <mergeCell ref="K202:K203"/>
    <mergeCell ref="L202:L203"/>
    <mergeCell ref="B202:B203"/>
    <mergeCell ref="C202:C203"/>
    <mergeCell ref="D202:D203"/>
    <mergeCell ref="E202:E203"/>
    <mergeCell ref="F202:F203"/>
    <mergeCell ref="M198:M199"/>
    <mergeCell ref="B200:B201"/>
    <mergeCell ref="C200:C201"/>
    <mergeCell ref="D200:D201"/>
    <mergeCell ref="E200:E201"/>
    <mergeCell ref="F200:F201"/>
    <mergeCell ref="G200:G201"/>
    <mergeCell ref="H200:H201"/>
    <mergeCell ref="J200:J201"/>
    <mergeCell ref="K200:K201"/>
    <mergeCell ref="L200:L201"/>
    <mergeCell ref="M200:M201"/>
    <mergeCell ref="G198:G199"/>
    <mergeCell ref="H198:H199"/>
    <mergeCell ref="J198:J199"/>
    <mergeCell ref="K198:K199"/>
    <mergeCell ref="L198:L199"/>
    <mergeCell ref="B198:B199"/>
    <mergeCell ref="C198:C199"/>
    <mergeCell ref="D198:D199"/>
    <mergeCell ref="E198:E199"/>
    <mergeCell ref="F198:F199"/>
    <mergeCell ref="M194:M195"/>
    <mergeCell ref="B196:B197"/>
    <mergeCell ref="C196:C197"/>
    <mergeCell ref="D196:D197"/>
    <mergeCell ref="E196:E197"/>
    <mergeCell ref="F196:F197"/>
    <mergeCell ref="G196:G197"/>
    <mergeCell ref="H196:H197"/>
    <mergeCell ref="J196:J197"/>
    <mergeCell ref="K196:K197"/>
    <mergeCell ref="L196:L197"/>
    <mergeCell ref="M196:M197"/>
    <mergeCell ref="G194:G195"/>
    <mergeCell ref="H194:H195"/>
    <mergeCell ref="J194:J195"/>
    <mergeCell ref="K194:K195"/>
    <mergeCell ref="L194:L195"/>
    <mergeCell ref="B194:B195"/>
    <mergeCell ref="C194:C195"/>
    <mergeCell ref="D194:D195"/>
    <mergeCell ref="E194:E195"/>
    <mergeCell ref="F194:F195"/>
    <mergeCell ref="M190:M191"/>
    <mergeCell ref="B192:B193"/>
    <mergeCell ref="C192:C193"/>
    <mergeCell ref="D192:D193"/>
    <mergeCell ref="E192:E193"/>
    <mergeCell ref="F192:F193"/>
    <mergeCell ref="G192:G193"/>
    <mergeCell ref="H192:H193"/>
    <mergeCell ref="J192:J193"/>
    <mergeCell ref="K192:K193"/>
    <mergeCell ref="L192:L193"/>
    <mergeCell ref="M192:M193"/>
    <mergeCell ref="G190:G191"/>
    <mergeCell ref="H190:H191"/>
    <mergeCell ref="J190:J191"/>
    <mergeCell ref="K190:K191"/>
    <mergeCell ref="L190:L191"/>
    <mergeCell ref="B190:B191"/>
    <mergeCell ref="C190:C191"/>
    <mergeCell ref="D190:D191"/>
    <mergeCell ref="E190:E191"/>
    <mergeCell ref="F190:F191"/>
    <mergeCell ref="M186:M187"/>
    <mergeCell ref="B188:B189"/>
    <mergeCell ref="C188:C189"/>
    <mergeCell ref="D188:D189"/>
    <mergeCell ref="E188:E189"/>
    <mergeCell ref="F188:F189"/>
    <mergeCell ref="G188:G189"/>
    <mergeCell ref="H188:H189"/>
    <mergeCell ref="J188:J189"/>
    <mergeCell ref="K188:K189"/>
    <mergeCell ref="L188:L189"/>
    <mergeCell ref="M188:M189"/>
    <mergeCell ref="G186:G187"/>
    <mergeCell ref="H186:H187"/>
    <mergeCell ref="J186:J187"/>
    <mergeCell ref="K186:K187"/>
    <mergeCell ref="L186:L187"/>
    <mergeCell ref="B186:B187"/>
    <mergeCell ref="C186:C187"/>
    <mergeCell ref="D186:D187"/>
    <mergeCell ref="E186:E187"/>
    <mergeCell ref="F186:F187"/>
    <mergeCell ref="M182:M183"/>
    <mergeCell ref="B184:B185"/>
    <mergeCell ref="C184:C185"/>
    <mergeCell ref="D184:D185"/>
    <mergeCell ref="E184:E185"/>
    <mergeCell ref="F184:F185"/>
    <mergeCell ref="G184:G185"/>
    <mergeCell ref="H184:H185"/>
    <mergeCell ref="J184:J185"/>
    <mergeCell ref="K184:K185"/>
    <mergeCell ref="L184:L185"/>
    <mergeCell ref="M184:M185"/>
    <mergeCell ref="G182:G183"/>
    <mergeCell ref="H182:H183"/>
    <mergeCell ref="J182:J183"/>
    <mergeCell ref="K182:K183"/>
    <mergeCell ref="L182:L183"/>
    <mergeCell ref="B182:B183"/>
    <mergeCell ref="C182:C183"/>
    <mergeCell ref="D182:D183"/>
    <mergeCell ref="E182:E183"/>
    <mergeCell ref="F182:F183"/>
    <mergeCell ref="M178:M179"/>
    <mergeCell ref="B180:B181"/>
    <mergeCell ref="C180:C181"/>
    <mergeCell ref="D180:D181"/>
    <mergeCell ref="E180:E181"/>
    <mergeCell ref="F180:F181"/>
    <mergeCell ref="G180:G181"/>
    <mergeCell ref="H180:H181"/>
    <mergeCell ref="J180:J181"/>
    <mergeCell ref="K180:K181"/>
    <mergeCell ref="L180:L181"/>
    <mergeCell ref="M180:M181"/>
    <mergeCell ref="G178:G179"/>
    <mergeCell ref="H178:H179"/>
    <mergeCell ref="J178:J179"/>
    <mergeCell ref="K178:K179"/>
    <mergeCell ref="L178:L179"/>
    <mergeCell ref="B178:B179"/>
    <mergeCell ref="C178:C179"/>
    <mergeCell ref="D178:D179"/>
    <mergeCell ref="E178:E179"/>
    <mergeCell ref="F178:F179"/>
    <mergeCell ref="M174:M175"/>
    <mergeCell ref="B176:B177"/>
    <mergeCell ref="C176:C177"/>
    <mergeCell ref="D176:D177"/>
    <mergeCell ref="E176:E177"/>
    <mergeCell ref="F176:F177"/>
    <mergeCell ref="G176:G177"/>
    <mergeCell ref="H176:H177"/>
    <mergeCell ref="J176:J177"/>
    <mergeCell ref="K176:K177"/>
    <mergeCell ref="L176:L177"/>
    <mergeCell ref="M176:M177"/>
    <mergeCell ref="G174:G175"/>
    <mergeCell ref="H174:H175"/>
    <mergeCell ref="J174:J175"/>
    <mergeCell ref="K174:K175"/>
    <mergeCell ref="L174:L175"/>
    <mergeCell ref="B174:B175"/>
    <mergeCell ref="C174:C175"/>
    <mergeCell ref="D174:D175"/>
    <mergeCell ref="E174:E175"/>
    <mergeCell ref="F174:F175"/>
    <mergeCell ref="M170:M171"/>
    <mergeCell ref="B172:B173"/>
    <mergeCell ref="C172:C173"/>
    <mergeCell ref="D172:D173"/>
    <mergeCell ref="E172:E173"/>
    <mergeCell ref="F172:F173"/>
    <mergeCell ref="G172:G173"/>
    <mergeCell ref="H172:H173"/>
    <mergeCell ref="J172:J173"/>
    <mergeCell ref="K172:K173"/>
    <mergeCell ref="L172:L173"/>
    <mergeCell ref="M172:M173"/>
    <mergeCell ref="G170:G171"/>
    <mergeCell ref="H170:H171"/>
    <mergeCell ref="J170:J171"/>
    <mergeCell ref="K170:K171"/>
    <mergeCell ref="L170:L171"/>
    <mergeCell ref="B170:B171"/>
    <mergeCell ref="C170:C171"/>
    <mergeCell ref="D170:D171"/>
    <mergeCell ref="E170:E171"/>
    <mergeCell ref="F170:F171"/>
    <mergeCell ref="M166:M167"/>
    <mergeCell ref="B168:B169"/>
    <mergeCell ref="C168:C169"/>
    <mergeCell ref="D168:D169"/>
    <mergeCell ref="E168:E169"/>
    <mergeCell ref="F168:F169"/>
    <mergeCell ref="G168:G169"/>
    <mergeCell ref="H168:H169"/>
    <mergeCell ref="J168:J169"/>
    <mergeCell ref="K168:K169"/>
    <mergeCell ref="L168:L169"/>
    <mergeCell ref="M168:M169"/>
    <mergeCell ref="G166:G167"/>
    <mergeCell ref="H166:H167"/>
    <mergeCell ref="J166:J167"/>
    <mergeCell ref="K166:K167"/>
    <mergeCell ref="L166:L167"/>
    <mergeCell ref="B166:B167"/>
    <mergeCell ref="C166:C167"/>
    <mergeCell ref="D166:D167"/>
    <mergeCell ref="E166:E167"/>
    <mergeCell ref="F166:F167"/>
    <mergeCell ref="M162:M163"/>
    <mergeCell ref="B164:B165"/>
    <mergeCell ref="C164:C165"/>
    <mergeCell ref="D164:D165"/>
    <mergeCell ref="E164:E165"/>
    <mergeCell ref="F164:F165"/>
    <mergeCell ref="G164:G165"/>
    <mergeCell ref="H164:H165"/>
    <mergeCell ref="J164:J165"/>
    <mergeCell ref="K164:K165"/>
    <mergeCell ref="L164:L165"/>
    <mergeCell ref="M164:M165"/>
    <mergeCell ref="G162:G163"/>
    <mergeCell ref="H162:H163"/>
    <mergeCell ref="J162:J163"/>
    <mergeCell ref="K162:K163"/>
    <mergeCell ref="L162:L163"/>
    <mergeCell ref="B162:B163"/>
    <mergeCell ref="C162:C163"/>
    <mergeCell ref="D162:D163"/>
    <mergeCell ref="E162:E163"/>
    <mergeCell ref="F162:F163"/>
    <mergeCell ref="M158:M159"/>
    <mergeCell ref="B160:B161"/>
    <mergeCell ref="C160:C161"/>
    <mergeCell ref="D160:D161"/>
    <mergeCell ref="E160:E161"/>
    <mergeCell ref="F160:F161"/>
    <mergeCell ref="G160:G161"/>
    <mergeCell ref="H160:H161"/>
    <mergeCell ref="J160:J161"/>
    <mergeCell ref="K160:K161"/>
    <mergeCell ref="L160:L161"/>
    <mergeCell ref="M160:M161"/>
    <mergeCell ref="G158:G159"/>
    <mergeCell ref="H158:H159"/>
    <mergeCell ref="J158:J159"/>
    <mergeCell ref="K158:K159"/>
    <mergeCell ref="L158:L159"/>
    <mergeCell ref="B158:B159"/>
    <mergeCell ref="C158:C159"/>
    <mergeCell ref="D158:D159"/>
    <mergeCell ref="E158:E159"/>
    <mergeCell ref="F158:F159"/>
    <mergeCell ref="M154:M155"/>
    <mergeCell ref="B156:B157"/>
    <mergeCell ref="C156:C157"/>
    <mergeCell ref="D156:D157"/>
    <mergeCell ref="E156:E157"/>
    <mergeCell ref="F156:F157"/>
    <mergeCell ref="G156:G157"/>
    <mergeCell ref="H156:H157"/>
    <mergeCell ref="J156:J157"/>
    <mergeCell ref="K156:K157"/>
    <mergeCell ref="L156:L157"/>
    <mergeCell ref="M156:M157"/>
    <mergeCell ref="G154:G155"/>
    <mergeCell ref="H154:H155"/>
    <mergeCell ref="J154:J155"/>
    <mergeCell ref="K154:K155"/>
    <mergeCell ref="L154:L155"/>
    <mergeCell ref="B154:B155"/>
    <mergeCell ref="C154:C155"/>
    <mergeCell ref="D154:D155"/>
    <mergeCell ref="E154:E155"/>
    <mergeCell ref="F154:F155"/>
    <mergeCell ref="M150:M151"/>
    <mergeCell ref="B152:B153"/>
    <mergeCell ref="C152:C153"/>
    <mergeCell ref="D152:D153"/>
    <mergeCell ref="E152:E153"/>
    <mergeCell ref="F152:F153"/>
    <mergeCell ref="G152:G153"/>
    <mergeCell ref="H152:H153"/>
    <mergeCell ref="J152:J153"/>
    <mergeCell ref="K152:K153"/>
    <mergeCell ref="L152:L153"/>
    <mergeCell ref="M152:M153"/>
    <mergeCell ref="G150:G151"/>
    <mergeCell ref="H150:H151"/>
    <mergeCell ref="J150:J151"/>
    <mergeCell ref="K150:K151"/>
    <mergeCell ref="L150:L151"/>
    <mergeCell ref="B150:B151"/>
    <mergeCell ref="C150:C151"/>
    <mergeCell ref="D150:D151"/>
    <mergeCell ref="E150:E151"/>
    <mergeCell ref="F150:F151"/>
    <mergeCell ref="M146:M147"/>
    <mergeCell ref="B148:B149"/>
    <mergeCell ref="C148:C149"/>
    <mergeCell ref="D148:D149"/>
    <mergeCell ref="E148:E149"/>
    <mergeCell ref="F148:F149"/>
    <mergeCell ref="G148:G149"/>
    <mergeCell ref="H148:H149"/>
    <mergeCell ref="J148:J149"/>
    <mergeCell ref="K148:K149"/>
    <mergeCell ref="L148:L149"/>
    <mergeCell ref="M148:M149"/>
    <mergeCell ref="G146:G147"/>
    <mergeCell ref="H146:H147"/>
    <mergeCell ref="J146:J147"/>
    <mergeCell ref="K146:K147"/>
    <mergeCell ref="L146:L147"/>
    <mergeCell ref="B146:B147"/>
    <mergeCell ref="C146:C147"/>
    <mergeCell ref="D146:D147"/>
    <mergeCell ref="E146:E147"/>
    <mergeCell ref="F146:F147"/>
    <mergeCell ref="M142:M143"/>
    <mergeCell ref="B144:B145"/>
    <mergeCell ref="C144:C145"/>
    <mergeCell ref="D144:D145"/>
    <mergeCell ref="E144:E145"/>
    <mergeCell ref="F144:F145"/>
    <mergeCell ref="G144:G145"/>
    <mergeCell ref="H144:H145"/>
    <mergeCell ref="J144:J145"/>
    <mergeCell ref="K144:K145"/>
    <mergeCell ref="L144:L145"/>
    <mergeCell ref="M144:M145"/>
    <mergeCell ref="G142:G143"/>
    <mergeCell ref="H142:H143"/>
    <mergeCell ref="J142:J143"/>
    <mergeCell ref="K142:K143"/>
    <mergeCell ref="L142:L143"/>
    <mergeCell ref="B142:B143"/>
    <mergeCell ref="C142:C143"/>
    <mergeCell ref="D142:D143"/>
    <mergeCell ref="E142:E143"/>
    <mergeCell ref="F142:F143"/>
    <mergeCell ref="M138:M139"/>
    <mergeCell ref="B140:B141"/>
    <mergeCell ref="C140:C141"/>
    <mergeCell ref="D140:D141"/>
    <mergeCell ref="E140:E141"/>
    <mergeCell ref="F140:F141"/>
    <mergeCell ref="G140:G141"/>
    <mergeCell ref="H140:H141"/>
    <mergeCell ref="J140:J141"/>
    <mergeCell ref="K140:K141"/>
    <mergeCell ref="L140:L141"/>
    <mergeCell ref="M140:M141"/>
    <mergeCell ref="G138:G139"/>
    <mergeCell ref="H138:H139"/>
    <mergeCell ref="J138:J139"/>
    <mergeCell ref="K138:K139"/>
    <mergeCell ref="L138:L139"/>
    <mergeCell ref="B138:B139"/>
    <mergeCell ref="C138:C139"/>
    <mergeCell ref="D138:D139"/>
    <mergeCell ref="E138:E139"/>
    <mergeCell ref="F138:F139"/>
    <mergeCell ref="M134:M135"/>
    <mergeCell ref="B136:B137"/>
    <mergeCell ref="C136:C137"/>
    <mergeCell ref="D136:D137"/>
    <mergeCell ref="E136:E137"/>
    <mergeCell ref="F136:F137"/>
    <mergeCell ref="G136:G137"/>
    <mergeCell ref="H136:H137"/>
    <mergeCell ref="J136:J137"/>
    <mergeCell ref="K136:K137"/>
    <mergeCell ref="L136:L137"/>
    <mergeCell ref="M136:M137"/>
    <mergeCell ref="G134:G135"/>
    <mergeCell ref="H134:H135"/>
    <mergeCell ref="J134:J135"/>
    <mergeCell ref="K134:K135"/>
    <mergeCell ref="L134:L135"/>
    <mergeCell ref="B134:B135"/>
    <mergeCell ref="C134:C135"/>
    <mergeCell ref="D134:D135"/>
    <mergeCell ref="E134:E135"/>
    <mergeCell ref="F134:F135"/>
    <mergeCell ref="M130:M131"/>
    <mergeCell ref="B132:B133"/>
    <mergeCell ref="C132:C133"/>
    <mergeCell ref="D132:D133"/>
    <mergeCell ref="E132:E133"/>
    <mergeCell ref="F132:F133"/>
    <mergeCell ref="G132:G133"/>
    <mergeCell ref="H132:H133"/>
    <mergeCell ref="J132:J133"/>
    <mergeCell ref="K132:K133"/>
    <mergeCell ref="L132:L133"/>
    <mergeCell ref="M132:M133"/>
    <mergeCell ref="G130:G131"/>
    <mergeCell ref="H130:H131"/>
    <mergeCell ref="J130:J131"/>
    <mergeCell ref="K130:K131"/>
    <mergeCell ref="L130:L131"/>
    <mergeCell ref="B130:B131"/>
    <mergeCell ref="C130:C131"/>
    <mergeCell ref="D130:D131"/>
    <mergeCell ref="E130:E131"/>
    <mergeCell ref="F130:F131"/>
    <mergeCell ref="M126:M127"/>
    <mergeCell ref="B128:B129"/>
    <mergeCell ref="C128:C129"/>
    <mergeCell ref="D128:D129"/>
    <mergeCell ref="E128:E129"/>
    <mergeCell ref="F128:F129"/>
    <mergeCell ref="G128:G129"/>
    <mergeCell ref="H128:H129"/>
    <mergeCell ref="J128:J129"/>
    <mergeCell ref="K128:K129"/>
    <mergeCell ref="L128:L129"/>
    <mergeCell ref="M128:M129"/>
    <mergeCell ref="G126:G127"/>
    <mergeCell ref="H126:H127"/>
    <mergeCell ref="J126:J127"/>
    <mergeCell ref="K126:K127"/>
    <mergeCell ref="L126:L127"/>
    <mergeCell ref="B126:B127"/>
    <mergeCell ref="C126:C127"/>
    <mergeCell ref="D126:D127"/>
    <mergeCell ref="E126:E127"/>
    <mergeCell ref="F126:F127"/>
    <mergeCell ref="M122:M123"/>
    <mergeCell ref="B124:B125"/>
    <mergeCell ref="C124:C125"/>
    <mergeCell ref="D124:D125"/>
    <mergeCell ref="E124:E125"/>
    <mergeCell ref="F124:F125"/>
    <mergeCell ref="G124:G125"/>
    <mergeCell ref="H124:H125"/>
    <mergeCell ref="J124:J125"/>
    <mergeCell ref="K124:K125"/>
    <mergeCell ref="L124:L125"/>
    <mergeCell ref="M124:M125"/>
    <mergeCell ref="G122:G123"/>
    <mergeCell ref="H122:H123"/>
    <mergeCell ref="J122:J123"/>
    <mergeCell ref="K122:K123"/>
    <mergeCell ref="L122:L123"/>
    <mergeCell ref="B122:B123"/>
    <mergeCell ref="C122:C123"/>
    <mergeCell ref="D122:D123"/>
    <mergeCell ref="E122:E123"/>
    <mergeCell ref="F122:F123"/>
    <mergeCell ref="M118:M119"/>
    <mergeCell ref="B120:B121"/>
    <mergeCell ref="C120:C121"/>
    <mergeCell ref="D120:D121"/>
    <mergeCell ref="E120:E121"/>
    <mergeCell ref="F120:F121"/>
    <mergeCell ref="G120:G121"/>
    <mergeCell ref="H120:H121"/>
    <mergeCell ref="J120:J121"/>
    <mergeCell ref="K120:K121"/>
    <mergeCell ref="L120:L121"/>
    <mergeCell ref="M120:M121"/>
    <mergeCell ref="G118:G119"/>
    <mergeCell ref="H118:H119"/>
    <mergeCell ref="J118:J119"/>
    <mergeCell ref="K118:K119"/>
    <mergeCell ref="L118:L119"/>
    <mergeCell ref="B118:B119"/>
    <mergeCell ref="C118:C119"/>
    <mergeCell ref="D118:D119"/>
    <mergeCell ref="E118:E119"/>
    <mergeCell ref="F118:F119"/>
    <mergeCell ref="M114:M115"/>
    <mergeCell ref="B116:B117"/>
    <mergeCell ref="C116:C117"/>
    <mergeCell ref="D116:D117"/>
    <mergeCell ref="E116:E117"/>
    <mergeCell ref="F116:F117"/>
    <mergeCell ref="G116:G117"/>
    <mergeCell ref="H116:H117"/>
    <mergeCell ref="J116:J117"/>
    <mergeCell ref="K116:K117"/>
    <mergeCell ref="L116:L117"/>
    <mergeCell ref="M116:M117"/>
    <mergeCell ref="G114:G115"/>
    <mergeCell ref="H114:H115"/>
    <mergeCell ref="J114:J115"/>
    <mergeCell ref="K114:K115"/>
    <mergeCell ref="L114:L115"/>
    <mergeCell ref="B114:B115"/>
    <mergeCell ref="C114:C115"/>
    <mergeCell ref="D114:D115"/>
    <mergeCell ref="E114:E115"/>
    <mergeCell ref="F114:F115"/>
    <mergeCell ref="M110:M111"/>
    <mergeCell ref="B112:B113"/>
    <mergeCell ref="C112:C113"/>
    <mergeCell ref="D112:D113"/>
    <mergeCell ref="E112:E113"/>
    <mergeCell ref="F112:F113"/>
    <mergeCell ref="G112:G113"/>
    <mergeCell ref="H112:H113"/>
    <mergeCell ref="J112:J113"/>
    <mergeCell ref="K112:K113"/>
    <mergeCell ref="L112:L113"/>
    <mergeCell ref="M112:M113"/>
    <mergeCell ref="G110:G111"/>
    <mergeCell ref="H110:H111"/>
    <mergeCell ref="J110:J111"/>
    <mergeCell ref="K110:K111"/>
    <mergeCell ref="L110:L111"/>
    <mergeCell ref="B110:B111"/>
    <mergeCell ref="C110:C111"/>
    <mergeCell ref="D110:D111"/>
    <mergeCell ref="E110:E111"/>
    <mergeCell ref="F110:F111"/>
    <mergeCell ref="M106:M107"/>
    <mergeCell ref="B108:B109"/>
    <mergeCell ref="C108:C109"/>
    <mergeCell ref="D108:D109"/>
    <mergeCell ref="E108:E109"/>
    <mergeCell ref="F108:F109"/>
    <mergeCell ref="G108:G109"/>
    <mergeCell ref="H108:H109"/>
    <mergeCell ref="J108:J109"/>
    <mergeCell ref="K108:K109"/>
    <mergeCell ref="L108:L109"/>
    <mergeCell ref="M108:M109"/>
    <mergeCell ref="G106:G107"/>
    <mergeCell ref="H106:H107"/>
    <mergeCell ref="J106:J107"/>
    <mergeCell ref="K106:K107"/>
    <mergeCell ref="L106:L107"/>
    <mergeCell ref="B106:B107"/>
    <mergeCell ref="C106:C107"/>
    <mergeCell ref="D106:D107"/>
    <mergeCell ref="E106:E107"/>
    <mergeCell ref="F106:F107"/>
    <mergeCell ref="M102:M103"/>
    <mergeCell ref="B104:B105"/>
    <mergeCell ref="C104:C105"/>
    <mergeCell ref="D104:D105"/>
    <mergeCell ref="E104:E105"/>
    <mergeCell ref="F104:F105"/>
    <mergeCell ref="G104:G105"/>
    <mergeCell ref="H104:H105"/>
    <mergeCell ref="J104:J105"/>
    <mergeCell ref="K104:K105"/>
    <mergeCell ref="L104:L105"/>
    <mergeCell ref="M104:M105"/>
    <mergeCell ref="G102:G103"/>
    <mergeCell ref="H102:H103"/>
    <mergeCell ref="J102:J103"/>
    <mergeCell ref="K102:K103"/>
    <mergeCell ref="L102:L103"/>
    <mergeCell ref="B102:B103"/>
    <mergeCell ref="C102:C103"/>
    <mergeCell ref="D102:D103"/>
    <mergeCell ref="E102:E103"/>
    <mergeCell ref="F102:F103"/>
    <mergeCell ref="M98:M99"/>
    <mergeCell ref="B100:B101"/>
    <mergeCell ref="C100:C101"/>
    <mergeCell ref="D100:D101"/>
    <mergeCell ref="E100:E101"/>
    <mergeCell ref="F100:F101"/>
    <mergeCell ref="G100:G101"/>
    <mergeCell ref="H100:H101"/>
    <mergeCell ref="J100:J101"/>
    <mergeCell ref="K100:K101"/>
    <mergeCell ref="L100:L101"/>
    <mergeCell ref="M100:M101"/>
    <mergeCell ref="G98:G99"/>
    <mergeCell ref="H98:H99"/>
    <mergeCell ref="J98:J99"/>
    <mergeCell ref="K98:K99"/>
    <mergeCell ref="L98:L99"/>
    <mergeCell ref="B98:B99"/>
    <mergeCell ref="C98:C99"/>
    <mergeCell ref="D98:D99"/>
    <mergeCell ref="E98:E99"/>
    <mergeCell ref="F98:F99"/>
    <mergeCell ref="M94:M95"/>
    <mergeCell ref="B96:B97"/>
    <mergeCell ref="C96:C97"/>
    <mergeCell ref="D96:D97"/>
    <mergeCell ref="E96:E97"/>
    <mergeCell ref="F96:F97"/>
    <mergeCell ref="G96:G97"/>
    <mergeCell ref="H96:H97"/>
    <mergeCell ref="J96:J97"/>
    <mergeCell ref="K96:K97"/>
    <mergeCell ref="L96:L97"/>
    <mergeCell ref="M96:M97"/>
    <mergeCell ref="G94:G95"/>
    <mergeCell ref="H94:H95"/>
    <mergeCell ref="J94:J95"/>
    <mergeCell ref="K94:K95"/>
    <mergeCell ref="L94:L95"/>
    <mergeCell ref="B94:B95"/>
    <mergeCell ref="C94:C95"/>
    <mergeCell ref="D94:D95"/>
    <mergeCell ref="E94:E95"/>
    <mergeCell ref="F94:F95"/>
    <mergeCell ref="M90:M91"/>
    <mergeCell ref="B92:B93"/>
    <mergeCell ref="C92:C93"/>
    <mergeCell ref="D92:D93"/>
    <mergeCell ref="E92:E93"/>
    <mergeCell ref="F92:F93"/>
    <mergeCell ref="G92:G93"/>
    <mergeCell ref="H92:H93"/>
    <mergeCell ref="J92:J93"/>
    <mergeCell ref="K92:K93"/>
    <mergeCell ref="L92:L93"/>
    <mergeCell ref="M92:M93"/>
    <mergeCell ref="G90:G91"/>
    <mergeCell ref="H90:H91"/>
    <mergeCell ref="J90:J91"/>
    <mergeCell ref="K90:K91"/>
    <mergeCell ref="L90:L91"/>
    <mergeCell ref="B90:B91"/>
    <mergeCell ref="C90:C91"/>
    <mergeCell ref="D90:D91"/>
    <mergeCell ref="E90:E91"/>
    <mergeCell ref="F90:F91"/>
    <mergeCell ref="M86:M87"/>
    <mergeCell ref="B88:B89"/>
    <mergeCell ref="C88:C89"/>
    <mergeCell ref="D88:D89"/>
    <mergeCell ref="E88:E89"/>
    <mergeCell ref="F88:F89"/>
    <mergeCell ref="G88:G89"/>
    <mergeCell ref="H88:H89"/>
    <mergeCell ref="J88:J89"/>
    <mergeCell ref="K88:K89"/>
    <mergeCell ref="L88:L89"/>
    <mergeCell ref="M88:M89"/>
    <mergeCell ref="G86:G87"/>
    <mergeCell ref="H86:H87"/>
    <mergeCell ref="J86:J87"/>
    <mergeCell ref="K86:K87"/>
    <mergeCell ref="L86:L87"/>
    <mergeCell ref="B86:B87"/>
    <mergeCell ref="C86:C87"/>
    <mergeCell ref="D86:D87"/>
    <mergeCell ref="E86:E87"/>
    <mergeCell ref="F86:F87"/>
    <mergeCell ref="M82:M83"/>
    <mergeCell ref="B84:B85"/>
    <mergeCell ref="C84:C85"/>
    <mergeCell ref="D84:D85"/>
    <mergeCell ref="E84:E85"/>
    <mergeCell ref="F84:F85"/>
    <mergeCell ref="G84:G85"/>
    <mergeCell ref="H84:H85"/>
    <mergeCell ref="J84:J85"/>
    <mergeCell ref="K84:K85"/>
    <mergeCell ref="L84:L85"/>
    <mergeCell ref="M84:M85"/>
    <mergeCell ref="G82:G83"/>
    <mergeCell ref="H82:H83"/>
    <mergeCell ref="J82:J83"/>
    <mergeCell ref="K82:K83"/>
    <mergeCell ref="L82:L83"/>
    <mergeCell ref="B82:B83"/>
    <mergeCell ref="C82:C83"/>
    <mergeCell ref="D82:D83"/>
    <mergeCell ref="E82:E83"/>
    <mergeCell ref="F82:F83"/>
    <mergeCell ref="M78:M79"/>
    <mergeCell ref="B80:B81"/>
    <mergeCell ref="C80:C81"/>
    <mergeCell ref="D80:D81"/>
    <mergeCell ref="E80:E81"/>
    <mergeCell ref="F80:F81"/>
    <mergeCell ref="G80:G81"/>
    <mergeCell ref="H80:H81"/>
    <mergeCell ref="J80:J81"/>
    <mergeCell ref="K80:K81"/>
    <mergeCell ref="L80:L81"/>
    <mergeCell ref="M80:M81"/>
    <mergeCell ref="G78:G79"/>
    <mergeCell ref="H78:H79"/>
    <mergeCell ref="J78:J79"/>
    <mergeCell ref="K78:K79"/>
    <mergeCell ref="L78:L79"/>
    <mergeCell ref="B78:B79"/>
    <mergeCell ref="C78:C79"/>
    <mergeCell ref="D78:D79"/>
    <mergeCell ref="E78:E79"/>
    <mergeCell ref="F78:F79"/>
    <mergeCell ref="M74:M75"/>
    <mergeCell ref="B76:B77"/>
    <mergeCell ref="C76:C77"/>
    <mergeCell ref="D76:D77"/>
    <mergeCell ref="E76:E77"/>
    <mergeCell ref="F76:F77"/>
    <mergeCell ref="G76:G77"/>
    <mergeCell ref="H76:H77"/>
    <mergeCell ref="J76:J77"/>
    <mergeCell ref="K76:K77"/>
    <mergeCell ref="L76:L77"/>
    <mergeCell ref="M76:M77"/>
    <mergeCell ref="G74:G75"/>
    <mergeCell ref="H74:H75"/>
    <mergeCell ref="J74:J75"/>
    <mergeCell ref="K74:K75"/>
    <mergeCell ref="L74:L75"/>
    <mergeCell ref="B74:B75"/>
    <mergeCell ref="C74:C75"/>
    <mergeCell ref="D74:D75"/>
    <mergeCell ref="E74:E75"/>
    <mergeCell ref="F74:F75"/>
    <mergeCell ref="M70:M71"/>
    <mergeCell ref="B72:B73"/>
    <mergeCell ref="C72:C73"/>
    <mergeCell ref="D72:D73"/>
    <mergeCell ref="E72:E73"/>
    <mergeCell ref="F72:F73"/>
    <mergeCell ref="G72:G73"/>
    <mergeCell ref="H72:H73"/>
    <mergeCell ref="J72:J73"/>
    <mergeCell ref="K72:K73"/>
    <mergeCell ref="L72:L73"/>
    <mergeCell ref="M72:M73"/>
    <mergeCell ref="G70:G71"/>
    <mergeCell ref="H70:H71"/>
    <mergeCell ref="J70:J71"/>
    <mergeCell ref="K70:K71"/>
    <mergeCell ref="L70:L71"/>
    <mergeCell ref="B70:B71"/>
    <mergeCell ref="C70:C71"/>
    <mergeCell ref="D70:D71"/>
    <mergeCell ref="E70:E71"/>
    <mergeCell ref="F70:F71"/>
    <mergeCell ref="M66:M67"/>
    <mergeCell ref="B68:B69"/>
    <mergeCell ref="C68:C69"/>
    <mergeCell ref="D68:D69"/>
    <mergeCell ref="E68:E69"/>
    <mergeCell ref="F68:F69"/>
    <mergeCell ref="G68:G69"/>
    <mergeCell ref="H68:H69"/>
    <mergeCell ref="J68:J69"/>
    <mergeCell ref="K68:K69"/>
    <mergeCell ref="L68:L69"/>
    <mergeCell ref="M68:M69"/>
    <mergeCell ref="G66:G67"/>
    <mergeCell ref="H66:H67"/>
    <mergeCell ref="J66:J67"/>
    <mergeCell ref="K66:K67"/>
    <mergeCell ref="L66:L67"/>
    <mergeCell ref="B66:B67"/>
    <mergeCell ref="C66:C67"/>
    <mergeCell ref="D66:D67"/>
    <mergeCell ref="E66:E67"/>
    <mergeCell ref="F66:F67"/>
    <mergeCell ref="M62:M63"/>
    <mergeCell ref="B64:B65"/>
    <mergeCell ref="C64:C65"/>
    <mergeCell ref="D64:D65"/>
    <mergeCell ref="E64:E65"/>
    <mergeCell ref="F64:F65"/>
    <mergeCell ref="G64:G65"/>
    <mergeCell ref="H64:H65"/>
    <mergeCell ref="J64:J65"/>
    <mergeCell ref="K64:K65"/>
    <mergeCell ref="L64:L65"/>
    <mergeCell ref="M64:M65"/>
    <mergeCell ref="G62:G63"/>
    <mergeCell ref="H62:H63"/>
    <mergeCell ref="J62:J63"/>
    <mergeCell ref="K62:K63"/>
    <mergeCell ref="L62:L63"/>
    <mergeCell ref="B62:B63"/>
    <mergeCell ref="C62:C63"/>
    <mergeCell ref="D62:D63"/>
    <mergeCell ref="E62:E63"/>
    <mergeCell ref="F62:F63"/>
    <mergeCell ref="M58:M59"/>
    <mergeCell ref="B60:B61"/>
    <mergeCell ref="C60:C61"/>
    <mergeCell ref="D60:D61"/>
    <mergeCell ref="E60:E61"/>
    <mergeCell ref="F60:F61"/>
    <mergeCell ref="G60:G61"/>
    <mergeCell ref="H60:H61"/>
    <mergeCell ref="J60:J61"/>
    <mergeCell ref="K60:K61"/>
    <mergeCell ref="L60:L61"/>
    <mergeCell ref="M60:M61"/>
    <mergeCell ref="G58:G59"/>
    <mergeCell ref="H58:H59"/>
    <mergeCell ref="J58:J59"/>
    <mergeCell ref="K58:K59"/>
    <mergeCell ref="L58:L59"/>
    <mergeCell ref="B58:B59"/>
    <mergeCell ref="C58:C59"/>
    <mergeCell ref="D58:D59"/>
    <mergeCell ref="E58:E59"/>
    <mergeCell ref="F58:F59"/>
    <mergeCell ref="M54:M55"/>
    <mergeCell ref="B56:B57"/>
    <mergeCell ref="C56:C57"/>
    <mergeCell ref="D56:D57"/>
    <mergeCell ref="E56:E57"/>
    <mergeCell ref="F56:F57"/>
    <mergeCell ref="G56:G57"/>
    <mergeCell ref="H56:H57"/>
    <mergeCell ref="J56:J57"/>
    <mergeCell ref="K56:K57"/>
    <mergeCell ref="L56:L57"/>
    <mergeCell ref="M56:M57"/>
    <mergeCell ref="G54:G55"/>
    <mergeCell ref="H54:H55"/>
    <mergeCell ref="J54:J55"/>
    <mergeCell ref="K54:K55"/>
    <mergeCell ref="L54:L55"/>
    <mergeCell ref="B54:B55"/>
    <mergeCell ref="C54:C55"/>
    <mergeCell ref="D54:D55"/>
    <mergeCell ref="E54:E55"/>
    <mergeCell ref="F54:F55"/>
    <mergeCell ref="M50:M51"/>
    <mergeCell ref="B52:B53"/>
    <mergeCell ref="C52:C53"/>
    <mergeCell ref="D52:D53"/>
    <mergeCell ref="E52:E53"/>
    <mergeCell ref="F52:F53"/>
    <mergeCell ref="G52:G53"/>
    <mergeCell ref="H52:H53"/>
    <mergeCell ref="J52:J53"/>
    <mergeCell ref="K52:K53"/>
    <mergeCell ref="L52:L53"/>
    <mergeCell ref="M52:M53"/>
    <mergeCell ref="G50:G51"/>
    <mergeCell ref="H50:H51"/>
    <mergeCell ref="J50:J51"/>
    <mergeCell ref="K50:K51"/>
    <mergeCell ref="L50:L51"/>
    <mergeCell ref="B50:B51"/>
    <mergeCell ref="C50:C51"/>
    <mergeCell ref="D50:D51"/>
    <mergeCell ref="E50:E51"/>
    <mergeCell ref="F50:F51"/>
    <mergeCell ref="M46:M47"/>
    <mergeCell ref="B48:B49"/>
    <mergeCell ref="C48:C49"/>
    <mergeCell ref="D48:D49"/>
    <mergeCell ref="E48:E49"/>
    <mergeCell ref="F48:F49"/>
    <mergeCell ref="G48:G49"/>
    <mergeCell ref="H48:H49"/>
    <mergeCell ref="J48:J49"/>
    <mergeCell ref="K48:K49"/>
    <mergeCell ref="L48:L49"/>
    <mergeCell ref="M48:M49"/>
    <mergeCell ref="G46:G47"/>
    <mergeCell ref="H46:H47"/>
    <mergeCell ref="J46:J47"/>
    <mergeCell ref="K46:K47"/>
    <mergeCell ref="L46:L47"/>
    <mergeCell ref="B46:B47"/>
    <mergeCell ref="C46:C47"/>
    <mergeCell ref="D46:D47"/>
    <mergeCell ref="E46:E47"/>
    <mergeCell ref="F46:F47"/>
    <mergeCell ref="M42:M43"/>
    <mergeCell ref="B44:B45"/>
    <mergeCell ref="C44:C45"/>
    <mergeCell ref="D44:D45"/>
    <mergeCell ref="E44:E45"/>
    <mergeCell ref="F44:F45"/>
    <mergeCell ref="G44:G45"/>
    <mergeCell ref="H44:H45"/>
    <mergeCell ref="J44:J45"/>
    <mergeCell ref="K44:K45"/>
    <mergeCell ref="L44:L45"/>
    <mergeCell ref="M44:M45"/>
    <mergeCell ref="G42:G43"/>
    <mergeCell ref="H42:H43"/>
    <mergeCell ref="J42:J43"/>
    <mergeCell ref="K42:K43"/>
    <mergeCell ref="L42:L43"/>
    <mergeCell ref="B42:B43"/>
    <mergeCell ref="C42:C43"/>
    <mergeCell ref="D42:D43"/>
    <mergeCell ref="E42:E43"/>
    <mergeCell ref="F42:F43"/>
    <mergeCell ref="M38:M39"/>
    <mergeCell ref="B40:B41"/>
    <mergeCell ref="C40:C41"/>
    <mergeCell ref="D40:D41"/>
    <mergeCell ref="E40:E41"/>
    <mergeCell ref="F40:F41"/>
    <mergeCell ref="G40:G41"/>
    <mergeCell ref="H40:H41"/>
    <mergeCell ref="J40:J41"/>
    <mergeCell ref="K40:K41"/>
    <mergeCell ref="L40:L41"/>
    <mergeCell ref="M40:M41"/>
    <mergeCell ref="G38:G39"/>
    <mergeCell ref="H38:H39"/>
    <mergeCell ref="J38:J39"/>
    <mergeCell ref="K38:K39"/>
    <mergeCell ref="L38:L39"/>
    <mergeCell ref="B38:B39"/>
    <mergeCell ref="C38:C39"/>
    <mergeCell ref="D38:D39"/>
    <mergeCell ref="E38:E39"/>
    <mergeCell ref="F38:F39"/>
    <mergeCell ref="M34:M35"/>
    <mergeCell ref="B36:B37"/>
    <mergeCell ref="C36:C37"/>
    <mergeCell ref="D36:D37"/>
    <mergeCell ref="E36:E37"/>
    <mergeCell ref="F36:F37"/>
    <mergeCell ref="G36:G37"/>
    <mergeCell ref="H36:H37"/>
    <mergeCell ref="J36:J37"/>
    <mergeCell ref="K36:K37"/>
    <mergeCell ref="L36:L37"/>
    <mergeCell ref="M36:M37"/>
    <mergeCell ref="G34:G35"/>
    <mergeCell ref="H34:H35"/>
    <mergeCell ref="J34:J35"/>
    <mergeCell ref="K34:K35"/>
    <mergeCell ref="L34:L35"/>
    <mergeCell ref="B34:B35"/>
    <mergeCell ref="C34:C35"/>
    <mergeCell ref="D34:D35"/>
    <mergeCell ref="E34:E35"/>
    <mergeCell ref="F34:F35"/>
    <mergeCell ref="M28:M29"/>
    <mergeCell ref="G30:G31"/>
    <mergeCell ref="H30:H31"/>
    <mergeCell ref="J30:J31"/>
    <mergeCell ref="K30:K31"/>
    <mergeCell ref="G24:G25"/>
    <mergeCell ref="B24:B25"/>
    <mergeCell ref="C24:C25"/>
    <mergeCell ref="D24:D25"/>
    <mergeCell ref="E24:E25"/>
    <mergeCell ref="F24:F25"/>
    <mergeCell ref="B26:B27"/>
    <mergeCell ref="C26:C27"/>
    <mergeCell ref="D26:D27"/>
    <mergeCell ref="E26:E27"/>
    <mergeCell ref="F26:F27"/>
    <mergeCell ref="L26:L27"/>
    <mergeCell ref="M26:M27"/>
    <mergeCell ref="H24:H25"/>
    <mergeCell ref="J24:J25"/>
    <mergeCell ref="K24:K25"/>
    <mergeCell ref="L24:L25"/>
    <mergeCell ref="M24:M25"/>
    <mergeCell ref="H32:H33"/>
    <mergeCell ref="J32:J33"/>
    <mergeCell ref="K32:K33"/>
    <mergeCell ref="L32:L33"/>
    <mergeCell ref="M32:M33"/>
    <mergeCell ref="B32:B33"/>
    <mergeCell ref="C32:C33"/>
    <mergeCell ref="D32:D33"/>
    <mergeCell ref="E32:E33"/>
    <mergeCell ref="F32:F33"/>
    <mergeCell ref="G32:G33"/>
    <mergeCell ref="G28:G29"/>
    <mergeCell ref="G26:G27"/>
    <mergeCell ref="H26:H27"/>
    <mergeCell ref="J26:J27"/>
    <mergeCell ref="K26:K27"/>
    <mergeCell ref="B28:B29"/>
    <mergeCell ref="C28:C29"/>
    <mergeCell ref="D28:D29"/>
    <mergeCell ref="E28:E29"/>
    <mergeCell ref="F28:F29"/>
    <mergeCell ref="B30:B31"/>
    <mergeCell ref="C30:C31"/>
    <mergeCell ref="D30:D31"/>
    <mergeCell ref="E30:E31"/>
    <mergeCell ref="F30:F31"/>
    <mergeCell ref="L30:L31"/>
    <mergeCell ref="M30:M31"/>
    <mergeCell ref="H28:H29"/>
    <mergeCell ref="J28:J29"/>
    <mergeCell ref="K28:K29"/>
    <mergeCell ref="L28:L29"/>
    <mergeCell ref="B240:B241"/>
    <mergeCell ref="C240:C241"/>
    <mergeCell ref="D240:D241"/>
    <mergeCell ref="E240:E241"/>
    <mergeCell ref="F240:F241"/>
    <mergeCell ref="G240:G241"/>
    <mergeCell ref="H240:H241"/>
    <mergeCell ref="J240:J241"/>
    <mergeCell ref="K240:K241"/>
    <mergeCell ref="L240:L241"/>
    <mergeCell ref="M240:M241"/>
    <mergeCell ref="B242:B243"/>
    <mergeCell ref="C242:C243"/>
    <mergeCell ref="D242:D243"/>
    <mergeCell ref="E242:E243"/>
    <mergeCell ref="F242:F243"/>
    <mergeCell ref="G242:G243"/>
    <mergeCell ref="H242:H243"/>
    <mergeCell ref="J242:J243"/>
    <mergeCell ref="K242:K243"/>
    <mergeCell ref="L242:L243"/>
    <mergeCell ref="M242:M243"/>
    <mergeCell ref="B244:B245"/>
    <mergeCell ref="C244:C245"/>
    <mergeCell ref="D244:D245"/>
    <mergeCell ref="E244:E245"/>
    <mergeCell ref="F244:F245"/>
    <mergeCell ref="G244:G245"/>
    <mergeCell ref="H244:H245"/>
    <mergeCell ref="J244:J245"/>
    <mergeCell ref="K244:K245"/>
    <mergeCell ref="L244:L245"/>
    <mergeCell ref="M244:M245"/>
    <mergeCell ref="B246:B247"/>
    <mergeCell ref="C246:C247"/>
    <mergeCell ref="D246:D247"/>
    <mergeCell ref="E246:E247"/>
    <mergeCell ref="F246:F247"/>
    <mergeCell ref="G246:G247"/>
    <mergeCell ref="H246:H247"/>
    <mergeCell ref="J246:J247"/>
    <mergeCell ref="K246:K247"/>
    <mergeCell ref="L246:L247"/>
    <mergeCell ref="M246:M247"/>
    <mergeCell ref="B248:B249"/>
    <mergeCell ref="C248:C249"/>
    <mergeCell ref="D248:D249"/>
    <mergeCell ref="E248:E249"/>
    <mergeCell ref="F248:F249"/>
    <mergeCell ref="G248:G249"/>
    <mergeCell ref="H248:H249"/>
    <mergeCell ref="J248:J249"/>
    <mergeCell ref="K248:K249"/>
    <mergeCell ref="L248:L249"/>
    <mergeCell ref="M248:M249"/>
    <mergeCell ref="B250:B251"/>
    <mergeCell ref="C250:C251"/>
    <mergeCell ref="D250:D251"/>
    <mergeCell ref="E250:E251"/>
    <mergeCell ref="F250:F251"/>
    <mergeCell ref="G250:G251"/>
    <mergeCell ref="H250:H251"/>
    <mergeCell ref="J250:J251"/>
    <mergeCell ref="K250:K251"/>
    <mergeCell ref="L250:L251"/>
    <mergeCell ref="M250:M251"/>
    <mergeCell ref="B252:B253"/>
    <mergeCell ref="C252:C253"/>
    <mergeCell ref="D252:D253"/>
    <mergeCell ref="E252:E253"/>
    <mergeCell ref="F252:F253"/>
    <mergeCell ref="G252:G253"/>
    <mergeCell ref="H252:H253"/>
    <mergeCell ref="J252:J253"/>
    <mergeCell ref="K252:K253"/>
    <mergeCell ref="L252:L253"/>
    <mergeCell ref="M252:M253"/>
    <mergeCell ref="B254:B255"/>
    <mergeCell ref="C254:C255"/>
    <mergeCell ref="D254:D255"/>
    <mergeCell ref="E254:E255"/>
    <mergeCell ref="F254:F255"/>
    <mergeCell ref="G254:G255"/>
    <mergeCell ref="H254:H255"/>
    <mergeCell ref="J254:J255"/>
    <mergeCell ref="K254:K255"/>
    <mergeCell ref="L254:L255"/>
    <mergeCell ref="M254:M255"/>
    <mergeCell ref="B256:B257"/>
    <mergeCell ref="C256:C257"/>
    <mergeCell ref="D256:D257"/>
    <mergeCell ref="E256:E257"/>
    <mergeCell ref="F256:F257"/>
    <mergeCell ref="G256:G257"/>
    <mergeCell ref="H256:H257"/>
    <mergeCell ref="J256:J257"/>
    <mergeCell ref="K256:K257"/>
    <mergeCell ref="L256:L257"/>
    <mergeCell ref="M256:M257"/>
    <mergeCell ref="B258:B259"/>
    <mergeCell ref="C258:C259"/>
    <mergeCell ref="D258:D259"/>
    <mergeCell ref="E258:E259"/>
    <mergeCell ref="F258:F259"/>
    <mergeCell ref="G258:G259"/>
    <mergeCell ref="H258:H259"/>
    <mergeCell ref="J258:J259"/>
    <mergeCell ref="K258:K259"/>
    <mergeCell ref="L258:L259"/>
    <mergeCell ref="M258:M259"/>
    <mergeCell ref="B260:B261"/>
    <mergeCell ref="C260:C261"/>
    <mergeCell ref="D260:D261"/>
    <mergeCell ref="E260:E261"/>
    <mergeCell ref="F260:F261"/>
    <mergeCell ref="G260:G261"/>
    <mergeCell ref="H260:H261"/>
    <mergeCell ref="J260:J261"/>
    <mergeCell ref="K260:K261"/>
    <mergeCell ref="L260:L261"/>
    <mergeCell ref="M260:M261"/>
    <mergeCell ref="B262:B263"/>
    <mergeCell ref="C262:C263"/>
    <mergeCell ref="D262:D263"/>
    <mergeCell ref="E262:E263"/>
    <mergeCell ref="F262:F263"/>
    <mergeCell ref="G262:G263"/>
    <mergeCell ref="H262:H263"/>
    <mergeCell ref="J262:J263"/>
    <mergeCell ref="K262:K263"/>
    <mergeCell ref="L262:L263"/>
    <mergeCell ref="M262:M263"/>
    <mergeCell ref="B264:B265"/>
    <mergeCell ref="C264:C265"/>
    <mergeCell ref="D264:D265"/>
    <mergeCell ref="E264:E265"/>
    <mergeCell ref="F264:F265"/>
    <mergeCell ref="G264:G265"/>
    <mergeCell ref="H264:H265"/>
    <mergeCell ref="J264:J265"/>
    <mergeCell ref="K264:K265"/>
    <mergeCell ref="L264:L265"/>
    <mergeCell ref="M264:M265"/>
    <mergeCell ref="B266:B267"/>
    <mergeCell ref="C266:C267"/>
    <mergeCell ref="D266:D267"/>
    <mergeCell ref="E266:E267"/>
    <mergeCell ref="F266:F267"/>
    <mergeCell ref="G266:G267"/>
    <mergeCell ref="H266:H267"/>
    <mergeCell ref="J266:J267"/>
    <mergeCell ref="K266:K267"/>
    <mergeCell ref="L266:L267"/>
    <mergeCell ref="M266:M267"/>
    <mergeCell ref="B268:B269"/>
    <mergeCell ref="C268:C269"/>
    <mergeCell ref="D268:D269"/>
    <mergeCell ref="E268:E269"/>
    <mergeCell ref="F268:F269"/>
    <mergeCell ref="G268:G269"/>
    <mergeCell ref="H268:H269"/>
    <mergeCell ref="J268:J269"/>
    <mergeCell ref="K268:K269"/>
    <mergeCell ref="L268:L269"/>
    <mergeCell ref="M268:M269"/>
    <mergeCell ref="B270:B271"/>
    <mergeCell ref="C270:C271"/>
    <mergeCell ref="D270:D271"/>
    <mergeCell ref="E270:E271"/>
    <mergeCell ref="F270:F271"/>
    <mergeCell ref="G270:G271"/>
    <mergeCell ref="H270:H271"/>
    <mergeCell ref="J270:J271"/>
    <mergeCell ref="K270:K271"/>
    <mergeCell ref="L270:L271"/>
    <mergeCell ref="M270:M271"/>
    <mergeCell ref="B272:B273"/>
    <mergeCell ref="C272:C273"/>
    <mergeCell ref="D272:D273"/>
    <mergeCell ref="E272:E273"/>
    <mergeCell ref="F272:F273"/>
    <mergeCell ref="G272:G273"/>
    <mergeCell ref="H272:H273"/>
    <mergeCell ref="J272:J273"/>
    <mergeCell ref="K272:K273"/>
    <mergeCell ref="L272:L273"/>
    <mergeCell ref="M272:M273"/>
    <mergeCell ref="B274:B275"/>
    <mergeCell ref="C274:C275"/>
    <mergeCell ref="D274:D275"/>
    <mergeCell ref="E274:E275"/>
    <mergeCell ref="F274:F275"/>
    <mergeCell ref="G274:G275"/>
    <mergeCell ref="H274:H275"/>
    <mergeCell ref="J274:J275"/>
    <mergeCell ref="K274:K275"/>
    <mergeCell ref="L274:L275"/>
    <mergeCell ref="M274:M275"/>
    <mergeCell ref="B276:B277"/>
    <mergeCell ref="C276:C277"/>
    <mergeCell ref="D276:D277"/>
    <mergeCell ref="E276:E277"/>
    <mergeCell ref="F276:F277"/>
    <mergeCell ref="G276:G277"/>
    <mergeCell ref="H276:H277"/>
    <mergeCell ref="J276:J277"/>
    <mergeCell ref="K276:K277"/>
    <mergeCell ref="L276:L277"/>
    <mergeCell ref="M276:M277"/>
    <mergeCell ref="B278:B279"/>
    <mergeCell ref="C278:C279"/>
    <mergeCell ref="D278:D279"/>
    <mergeCell ref="E278:E279"/>
    <mergeCell ref="F278:F279"/>
    <mergeCell ref="G278:G279"/>
    <mergeCell ref="H278:H279"/>
    <mergeCell ref="J278:J279"/>
    <mergeCell ref="K278:K279"/>
    <mergeCell ref="L278:L279"/>
    <mergeCell ref="M278:M279"/>
    <mergeCell ref="B280:B281"/>
    <mergeCell ref="C280:C281"/>
    <mergeCell ref="D280:D281"/>
    <mergeCell ref="E280:E281"/>
    <mergeCell ref="F280:F281"/>
    <mergeCell ref="G280:G281"/>
    <mergeCell ref="H280:H281"/>
    <mergeCell ref="J280:J281"/>
    <mergeCell ref="K280:K281"/>
    <mergeCell ref="L280:L281"/>
    <mergeCell ref="M280:M281"/>
    <mergeCell ref="B282:B283"/>
    <mergeCell ref="C282:C283"/>
    <mergeCell ref="D282:D283"/>
    <mergeCell ref="E282:E283"/>
    <mergeCell ref="F282:F283"/>
    <mergeCell ref="G282:G283"/>
    <mergeCell ref="H282:H283"/>
    <mergeCell ref="J282:J283"/>
    <mergeCell ref="K282:K283"/>
    <mergeCell ref="L282:L283"/>
    <mergeCell ref="M282:M283"/>
    <mergeCell ref="B284:B285"/>
    <mergeCell ref="C284:C285"/>
    <mergeCell ref="D284:D285"/>
    <mergeCell ref="E284:E285"/>
    <mergeCell ref="F284:F285"/>
    <mergeCell ref="G284:G285"/>
    <mergeCell ref="H284:H285"/>
    <mergeCell ref="J284:J285"/>
    <mergeCell ref="K284:K285"/>
    <mergeCell ref="L284:L285"/>
    <mergeCell ref="M284:M285"/>
    <mergeCell ref="B286:B287"/>
    <mergeCell ref="C286:C287"/>
    <mergeCell ref="D286:D287"/>
    <mergeCell ref="E286:E287"/>
    <mergeCell ref="F286:F287"/>
    <mergeCell ref="G286:G287"/>
    <mergeCell ref="H286:H287"/>
    <mergeCell ref="J286:J287"/>
    <mergeCell ref="K286:K287"/>
    <mergeCell ref="L286:L287"/>
    <mergeCell ref="M286:M287"/>
    <mergeCell ref="B288:B289"/>
    <mergeCell ref="C288:C289"/>
    <mergeCell ref="D288:D289"/>
    <mergeCell ref="E288:E289"/>
    <mergeCell ref="F288:F289"/>
    <mergeCell ref="G288:G289"/>
    <mergeCell ref="H288:H289"/>
    <mergeCell ref="J288:J289"/>
    <mergeCell ref="K288:K289"/>
    <mergeCell ref="L288:L289"/>
    <mergeCell ref="M288:M289"/>
    <mergeCell ref="B290:B291"/>
    <mergeCell ref="C290:C291"/>
    <mergeCell ref="D290:D291"/>
    <mergeCell ref="E290:E291"/>
    <mergeCell ref="F290:F291"/>
    <mergeCell ref="G290:G291"/>
    <mergeCell ref="H290:H291"/>
    <mergeCell ref="J290:J291"/>
    <mergeCell ref="K290:K291"/>
    <mergeCell ref="L290:L291"/>
    <mergeCell ref="M290:M291"/>
    <mergeCell ref="B292:B293"/>
    <mergeCell ref="C292:C293"/>
    <mergeCell ref="D292:D293"/>
    <mergeCell ref="E292:E293"/>
    <mergeCell ref="F292:F293"/>
    <mergeCell ref="G292:G293"/>
    <mergeCell ref="H292:H293"/>
    <mergeCell ref="J292:J293"/>
    <mergeCell ref="K292:K293"/>
    <mergeCell ref="L292:L293"/>
    <mergeCell ref="M292:M293"/>
    <mergeCell ref="B294:B295"/>
    <mergeCell ref="C294:C295"/>
    <mergeCell ref="D294:D295"/>
    <mergeCell ref="E294:E295"/>
    <mergeCell ref="F294:F295"/>
    <mergeCell ref="G294:G295"/>
    <mergeCell ref="H294:H295"/>
    <mergeCell ref="J294:J295"/>
    <mergeCell ref="K294:K295"/>
    <mergeCell ref="L294:L295"/>
    <mergeCell ref="M294:M295"/>
    <mergeCell ref="B296:B297"/>
    <mergeCell ref="C296:C297"/>
    <mergeCell ref="D296:D297"/>
    <mergeCell ref="E296:E297"/>
    <mergeCell ref="F296:F297"/>
    <mergeCell ref="G296:G297"/>
    <mergeCell ref="H296:H297"/>
    <mergeCell ref="J296:J297"/>
    <mergeCell ref="K296:K297"/>
    <mergeCell ref="L296:L297"/>
    <mergeCell ref="M296:M297"/>
    <mergeCell ref="B298:B299"/>
    <mergeCell ref="C298:C299"/>
    <mergeCell ref="D298:D299"/>
    <mergeCell ref="E298:E299"/>
    <mergeCell ref="F298:F299"/>
    <mergeCell ref="G298:G299"/>
    <mergeCell ref="H298:H299"/>
    <mergeCell ref="J298:J299"/>
    <mergeCell ref="K298:K299"/>
    <mergeCell ref="L298:L299"/>
    <mergeCell ref="M298:M299"/>
    <mergeCell ref="B300:B301"/>
    <mergeCell ref="C300:C301"/>
    <mergeCell ref="D300:D301"/>
    <mergeCell ref="E300:E301"/>
    <mergeCell ref="F300:F301"/>
    <mergeCell ref="G300:G301"/>
    <mergeCell ref="H300:H301"/>
    <mergeCell ref="J300:J301"/>
    <mergeCell ref="K300:K301"/>
    <mergeCell ref="L300:L301"/>
    <mergeCell ref="M300:M301"/>
    <mergeCell ref="B302:B303"/>
    <mergeCell ref="C302:C303"/>
    <mergeCell ref="D302:D303"/>
    <mergeCell ref="E302:E303"/>
    <mergeCell ref="F302:F303"/>
    <mergeCell ref="G302:G303"/>
    <mergeCell ref="H302:H303"/>
    <mergeCell ref="J302:J303"/>
    <mergeCell ref="K302:K303"/>
    <mergeCell ref="L302:L303"/>
    <mergeCell ref="M302:M303"/>
    <mergeCell ref="B304:B305"/>
    <mergeCell ref="C304:C305"/>
    <mergeCell ref="D304:D305"/>
    <mergeCell ref="E304:E305"/>
    <mergeCell ref="F304:F305"/>
    <mergeCell ref="G304:G305"/>
    <mergeCell ref="H304:H305"/>
    <mergeCell ref="J304:J305"/>
    <mergeCell ref="K304:K305"/>
    <mergeCell ref="L304:L305"/>
    <mergeCell ref="M304:M305"/>
    <mergeCell ref="B306:B307"/>
    <mergeCell ref="C306:C307"/>
    <mergeCell ref="D306:D307"/>
    <mergeCell ref="E306:E307"/>
    <mergeCell ref="F306:F307"/>
    <mergeCell ref="G306:G307"/>
    <mergeCell ref="H306:H307"/>
    <mergeCell ref="J306:J307"/>
    <mergeCell ref="K306:K307"/>
    <mergeCell ref="L306:L307"/>
    <mergeCell ref="M306:M307"/>
    <mergeCell ref="B308:B309"/>
    <mergeCell ref="C308:C309"/>
    <mergeCell ref="D308:D309"/>
    <mergeCell ref="E308:E309"/>
    <mergeCell ref="F308:F309"/>
    <mergeCell ref="G308:G309"/>
    <mergeCell ref="H308:H309"/>
    <mergeCell ref="J308:J309"/>
    <mergeCell ref="K308:K309"/>
    <mergeCell ref="L308:L309"/>
    <mergeCell ref="M308:M309"/>
    <mergeCell ref="B310:B311"/>
    <mergeCell ref="C310:C311"/>
    <mergeCell ref="D310:D311"/>
    <mergeCell ref="E310:E311"/>
    <mergeCell ref="F310:F311"/>
    <mergeCell ref="G310:G311"/>
    <mergeCell ref="H310:H311"/>
    <mergeCell ref="J310:J311"/>
    <mergeCell ref="K310:K311"/>
    <mergeCell ref="L310:L311"/>
    <mergeCell ref="M310:M311"/>
    <mergeCell ref="B312:B313"/>
    <mergeCell ref="C312:C313"/>
    <mergeCell ref="D312:D313"/>
    <mergeCell ref="E312:E313"/>
    <mergeCell ref="F312:F313"/>
    <mergeCell ref="G312:G313"/>
    <mergeCell ref="H312:H313"/>
    <mergeCell ref="J312:J313"/>
    <mergeCell ref="K312:K313"/>
    <mergeCell ref="L312:L313"/>
    <mergeCell ref="M312:M313"/>
    <mergeCell ref="B314:B315"/>
    <mergeCell ref="C314:C315"/>
    <mergeCell ref="D314:D315"/>
    <mergeCell ref="E314:E315"/>
    <mergeCell ref="F314:F315"/>
    <mergeCell ref="G314:G315"/>
    <mergeCell ref="H314:H315"/>
    <mergeCell ref="J314:J315"/>
    <mergeCell ref="K314:K315"/>
    <mergeCell ref="L314:L315"/>
    <mergeCell ref="M314:M315"/>
    <mergeCell ref="B316:B317"/>
    <mergeCell ref="C316:C317"/>
    <mergeCell ref="D316:D317"/>
    <mergeCell ref="E316:E317"/>
    <mergeCell ref="F316:F317"/>
    <mergeCell ref="G316:G317"/>
    <mergeCell ref="H316:H317"/>
    <mergeCell ref="J316:J317"/>
    <mergeCell ref="K316:K317"/>
    <mergeCell ref="L316:L317"/>
    <mergeCell ref="M316:M317"/>
    <mergeCell ref="B318:B319"/>
    <mergeCell ref="C318:C319"/>
    <mergeCell ref="D318:D319"/>
    <mergeCell ref="E318:E319"/>
    <mergeCell ref="F318:F319"/>
    <mergeCell ref="G318:G319"/>
    <mergeCell ref="H318:H319"/>
    <mergeCell ref="J318:J319"/>
    <mergeCell ref="K318:K319"/>
    <mergeCell ref="L318:L319"/>
    <mergeCell ref="M318:M319"/>
    <mergeCell ref="B320:B321"/>
    <mergeCell ref="C320:C321"/>
    <mergeCell ref="D320:D321"/>
    <mergeCell ref="E320:E321"/>
    <mergeCell ref="F320:F321"/>
    <mergeCell ref="G320:G321"/>
    <mergeCell ref="H320:H321"/>
    <mergeCell ref="J320:J321"/>
    <mergeCell ref="K320:K321"/>
    <mergeCell ref="L320:L321"/>
    <mergeCell ref="M320:M321"/>
    <mergeCell ref="B322:B323"/>
    <mergeCell ref="C322:C323"/>
    <mergeCell ref="D322:D323"/>
    <mergeCell ref="E322:E323"/>
    <mergeCell ref="F322:F323"/>
    <mergeCell ref="G322:G323"/>
    <mergeCell ref="H322:H323"/>
    <mergeCell ref="J322:J323"/>
    <mergeCell ref="K322:K323"/>
    <mergeCell ref="L322:L323"/>
    <mergeCell ref="M322:M323"/>
    <mergeCell ref="B324:B325"/>
    <mergeCell ref="C324:C325"/>
    <mergeCell ref="D324:D325"/>
    <mergeCell ref="E324:E325"/>
    <mergeCell ref="F324:F325"/>
    <mergeCell ref="G324:G325"/>
    <mergeCell ref="H324:H325"/>
    <mergeCell ref="J324:J325"/>
    <mergeCell ref="K324:K325"/>
    <mergeCell ref="L324:L325"/>
    <mergeCell ref="M324:M325"/>
    <mergeCell ref="B326:B327"/>
    <mergeCell ref="C326:C327"/>
    <mergeCell ref="D326:D327"/>
    <mergeCell ref="E326:E327"/>
    <mergeCell ref="F326:F327"/>
    <mergeCell ref="G326:G327"/>
    <mergeCell ref="H326:H327"/>
    <mergeCell ref="J326:J327"/>
    <mergeCell ref="K326:K327"/>
    <mergeCell ref="L326:L327"/>
    <mergeCell ref="M326:M327"/>
    <mergeCell ref="B328:B329"/>
    <mergeCell ref="C328:C329"/>
    <mergeCell ref="D328:D329"/>
    <mergeCell ref="E328:E329"/>
    <mergeCell ref="F328:F329"/>
    <mergeCell ref="G328:G329"/>
    <mergeCell ref="H328:H329"/>
    <mergeCell ref="J328:J329"/>
    <mergeCell ref="K328:K329"/>
    <mergeCell ref="L328:L329"/>
    <mergeCell ref="M328:M329"/>
    <mergeCell ref="B330:B331"/>
    <mergeCell ref="C330:C331"/>
    <mergeCell ref="D330:D331"/>
    <mergeCell ref="E330:E331"/>
    <mergeCell ref="F330:F331"/>
    <mergeCell ref="G330:G331"/>
    <mergeCell ref="H330:H331"/>
    <mergeCell ref="J330:J331"/>
    <mergeCell ref="K330:K331"/>
    <mergeCell ref="L330:L331"/>
    <mergeCell ref="M330:M331"/>
    <mergeCell ref="B332:B333"/>
    <mergeCell ref="C332:C333"/>
    <mergeCell ref="D332:D333"/>
    <mergeCell ref="E332:E333"/>
    <mergeCell ref="F332:F333"/>
    <mergeCell ref="G332:G333"/>
    <mergeCell ref="H332:H333"/>
    <mergeCell ref="J332:J333"/>
    <mergeCell ref="K332:K333"/>
    <mergeCell ref="L332:L333"/>
    <mergeCell ref="M332:M333"/>
    <mergeCell ref="B334:B335"/>
    <mergeCell ref="C334:C335"/>
    <mergeCell ref="D334:D335"/>
    <mergeCell ref="E334:E335"/>
    <mergeCell ref="F334:F335"/>
    <mergeCell ref="G334:G335"/>
    <mergeCell ref="H334:H335"/>
    <mergeCell ref="J334:J335"/>
    <mergeCell ref="K334:K335"/>
    <mergeCell ref="L334:L335"/>
    <mergeCell ref="M334:M335"/>
    <mergeCell ref="B336:B337"/>
    <mergeCell ref="C336:C337"/>
    <mergeCell ref="D336:D337"/>
    <mergeCell ref="E336:E337"/>
    <mergeCell ref="F336:F337"/>
    <mergeCell ref="G336:G337"/>
    <mergeCell ref="H336:H337"/>
    <mergeCell ref="J336:J337"/>
    <mergeCell ref="K336:K337"/>
    <mergeCell ref="L336:L337"/>
    <mergeCell ref="M336:M337"/>
    <mergeCell ref="B338:B339"/>
    <mergeCell ref="C338:C339"/>
    <mergeCell ref="D338:D339"/>
    <mergeCell ref="E338:E339"/>
    <mergeCell ref="F338:F339"/>
    <mergeCell ref="G338:G339"/>
    <mergeCell ref="H338:H339"/>
    <mergeCell ref="J338:J339"/>
    <mergeCell ref="K338:K339"/>
    <mergeCell ref="L338:L339"/>
    <mergeCell ref="M338:M339"/>
    <mergeCell ref="B340:B341"/>
    <mergeCell ref="C340:C341"/>
    <mergeCell ref="D340:D341"/>
    <mergeCell ref="E340:E341"/>
    <mergeCell ref="F340:F341"/>
    <mergeCell ref="G340:G341"/>
    <mergeCell ref="H340:H341"/>
    <mergeCell ref="J340:J341"/>
    <mergeCell ref="K340:K341"/>
    <mergeCell ref="L340:L341"/>
    <mergeCell ref="M340:M341"/>
    <mergeCell ref="B342:B343"/>
    <mergeCell ref="C342:C343"/>
    <mergeCell ref="D342:D343"/>
    <mergeCell ref="E342:E343"/>
    <mergeCell ref="F342:F343"/>
    <mergeCell ref="G342:G343"/>
    <mergeCell ref="H342:H343"/>
    <mergeCell ref="J342:J343"/>
    <mergeCell ref="K342:K343"/>
    <mergeCell ref="L342:L343"/>
    <mergeCell ref="M342:M343"/>
    <mergeCell ref="B344:B345"/>
    <mergeCell ref="C344:C345"/>
    <mergeCell ref="D344:D345"/>
    <mergeCell ref="E344:E345"/>
    <mergeCell ref="F344:F345"/>
    <mergeCell ref="G344:G345"/>
    <mergeCell ref="H344:H345"/>
    <mergeCell ref="J344:J345"/>
    <mergeCell ref="K344:K345"/>
    <mergeCell ref="L344:L345"/>
    <mergeCell ref="M344:M345"/>
    <mergeCell ref="B346:B347"/>
    <mergeCell ref="C346:C347"/>
    <mergeCell ref="D346:D347"/>
    <mergeCell ref="E346:E347"/>
    <mergeCell ref="F346:F347"/>
    <mergeCell ref="G346:G347"/>
    <mergeCell ref="H346:H347"/>
    <mergeCell ref="J346:J347"/>
    <mergeCell ref="K346:K347"/>
    <mergeCell ref="L346:L347"/>
    <mergeCell ref="M346:M347"/>
    <mergeCell ref="B348:B349"/>
    <mergeCell ref="C348:C349"/>
    <mergeCell ref="D348:D349"/>
    <mergeCell ref="E348:E349"/>
    <mergeCell ref="F348:F349"/>
    <mergeCell ref="G348:G349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G350:G351"/>
    <mergeCell ref="H350:H351"/>
    <mergeCell ref="J350:J351"/>
    <mergeCell ref="K350:K351"/>
    <mergeCell ref="L350:L351"/>
    <mergeCell ref="M350:M351"/>
    <mergeCell ref="B352:B353"/>
    <mergeCell ref="C352:C353"/>
    <mergeCell ref="D352:D353"/>
    <mergeCell ref="E352:E353"/>
    <mergeCell ref="F352:F353"/>
    <mergeCell ref="G352:G353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G354:G355"/>
    <mergeCell ref="H354:H355"/>
    <mergeCell ref="J354:J355"/>
    <mergeCell ref="K354:K355"/>
    <mergeCell ref="L354:L355"/>
    <mergeCell ref="M354:M355"/>
    <mergeCell ref="B356:B357"/>
    <mergeCell ref="C356:C357"/>
    <mergeCell ref="D356:D357"/>
    <mergeCell ref="E356:E357"/>
    <mergeCell ref="F356:F357"/>
    <mergeCell ref="G356:G357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G358:G359"/>
    <mergeCell ref="H358:H359"/>
    <mergeCell ref="J358:J359"/>
    <mergeCell ref="K358:K359"/>
    <mergeCell ref="L358:L359"/>
    <mergeCell ref="M358:M359"/>
    <mergeCell ref="B360:B361"/>
    <mergeCell ref="C360:C361"/>
    <mergeCell ref="D360:D361"/>
    <mergeCell ref="E360:E361"/>
    <mergeCell ref="F360:F361"/>
    <mergeCell ref="G360:G361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G362:G363"/>
    <mergeCell ref="H362:H363"/>
    <mergeCell ref="J362:J363"/>
    <mergeCell ref="K362:K363"/>
    <mergeCell ref="L362:L363"/>
    <mergeCell ref="M362:M363"/>
    <mergeCell ref="B364:B365"/>
    <mergeCell ref="C364:C365"/>
    <mergeCell ref="D364:D365"/>
    <mergeCell ref="E364:E365"/>
    <mergeCell ref="F364:F365"/>
    <mergeCell ref="G364:G365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G366:G367"/>
    <mergeCell ref="H366:H367"/>
    <mergeCell ref="J366:J367"/>
    <mergeCell ref="K366:K367"/>
    <mergeCell ref="L366:L367"/>
    <mergeCell ref="M366:M367"/>
    <mergeCell ref="B368:B369"/>
    <mergeCell ref="C368:C369"/>
    <mergeCell ref="D368:D369"/>
    <mergeCell ref="E368:E369"/>
    <mergeCell ref="F368:F369"/>
    <mergeCell ref="G368:G369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G370:G371"/>
    <mergeCell ref="H370:H371"/>
    <mergeCell ref="J370:J371"/>
    <mergeCell ref="K370:K371"/>
    <mergeCell ref="L370:L371"/>
    <mergeCell ref="M370:M371"/>
    <mergeCell ref="B372:B373"/>
    <mergeCell ref="C372:C373"/>
    <mergeCell ref="D372:D373"/>
    <mergeCell ref="E372:E373"/>
    <mergeCell ref="F372:F373"/>
    <mergeCell ref="G372:G373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G374:G375"/>
    <mergeCell ref="H374:H375"/>
    <mergeCell ref="J374:J375"/>
    <mergeCell ref="K374:K375"/>
    <mergeCell ref="L374:L375"/>
    <mergeCell ref="M374:M375"/>
    <mergeCell ref="M382:M383"/>
    <mergeCell ref="B376:B377"/>
    <mergeCell ref="C376:C377"/>
    <mergeCell ref="D376:D377"/>
    <mergeCell ref="E376:E377"/>
    <mergeCell ref="F376:F377"/>
    <mergeCell ref="G376:G377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G378:G379"/>
    <mergeCell ref="H378:H379"/>
    <mergeCell ref="J378:J379"/>
    <mergeCell ref="K378:K379"/>
    <mergeCell ref="L378:L379"/>
    <mergeCell ref="M378:M379"/>
    <mergeCell ref="B384:B385"/>
    <mergeCell ref="C384:C385"/>
    <mergeCell ref="D384:D385"/>
    <mergeCell ref="E384:E385"/>
    <mergeCell ref="F384:F385"/>
    <mergeCell ref="G384:G385"/>
    <mergeCell ref="H384:H385"/>
    <mergeCell ref="J384:J385"/>
    <mergeCell ref="K384:K385"/>
    <mergeCell ref="L384:L385"/>
    <mergeCell ref="M384:M385"/>
    <mergeCell ref="B380:B381"/>
    <mergeCell ref="C380:C381"/>
    <mergeCell ref="D380:D381"/>
    <mergeCell ref="E380:E381"/>
    <mergeCell ref="F380:F381"/>
    <mergeCell ref="G380:G381"/>
    <mergeCell ref="H380:H381"/>
    <mergeCell ref="J380:J381"/>
    <mergeCell ref="K380:K381"/>
    <mergeCell ref="L380:L381"/>
    <mergeCell ref="M380:M381"/>
    <mergeCell ref="B382:B383"/>
    <mergeCell ref="C382:C383"/>
    <mergeCell ref="D382:D383"/>
    <mergeCell ref="E382:E383"/>
    <mergeCell ref="F382:F383"/>
    <mergeCell ref="G382:G383"/>
    <mergeCell ref="H382:H383"/>
    <mergeCell ref="J382:J383"/>
    <mergeCell ref="K382:K383"/>
    <mergeCell ref="L382:L383"/>
    <mergeCell ref="B787:B788"/>
    <mergeCell ref="C787:C788"/>
    <mergeCell ref="D787:D788"/>
    <mergeCell ref="E787:E788"/>
    <mergeCell ref="F787:F788"/>
    <mergeCell ref="G787:G788"/>
    <mergeCell ref="H787:H788"/>
    <mergeCell ref="J787:J788"/>
    <mergeCell ref="K787:K788"/>
    <mergeCell ref="L787:L788"/>
    <mergeCell ref="M787:M788"/>
    <mergeCell ref="B789:B790"/>
    <mergeCell ref="C789:C790"/>
    <mergeCell ref="D789:D790"/>
    <mergeCell ref="E789:E790"/>
    <mergeCell ref="F789:F790"/>
    <mergeCell ref="G789:G790"/>
    <mergeCell ref="H789:H790"/>
    <mergeCell ref="J789:J790"/>
    <mergeCell ref="K789:K790"/>
    <mergeCell ref="L789:L790"/>
    <mergeCell ref="M789:M790"/>
    <mergeCell ref="B791:B792"/>
    <mergeCell ref="C791:C792"/>
    <mergeCell ref="D791:D792"/>
    <mergeCell ref="E791:E792"/>
    <mergeCell ref="F791:F792"/>
    <mergeCell ref="G791:G792"/>
    <mergeCell ref="H791:H792"/>
    <mergeCell ref="J791:J792"/>
    <mergeCell ref="K791:K792"/>
    <mergeCell ref="L791:L792"/>
    <mergeCell ref="M791:M792"/>
    <mergeCell ref="B793:B794"/>
    <mergeCell ref="C793:C794"/>
    <mergeCell ref="D793:D794"/>
    <mergeCell ref="E793:E794"/>
    <mergeCell ref="F793:F794"/>
    <mergeCell ref="G793:G794"/>
    <mergeCell ref="H793:H794"/>
    <mergeCell ref="J793:J794"/>
    <mergeCell ref="K793:K794"/>
    <mergeCell ref="L793:L794"/>
    <mergeCell ref="M793:M794"/>
    <mergeCell ref="B795:B796"/>
    <mergeCell ref="C795:C796"/>
    <mergeCell ref="D795:D796"/>
    <mergeCell ref="E795:E796"/>
    <mergeCell ref="F795:F796"/>
    <mergeCell ref="G795:G796"/>
    <mergeCell ref="H795:H796"/>
    <mergeCell ref="J795:J796"/>
    <mergeCell ref="K795:K796"/>
    <mergeCell ref="L795:L796"/>
    <mergeCell ref="M795:M796"/>
    <mergeCell ref="B797:B798"/>
    <mergeCell ref="C797:C798"/>
    <mergeCell ref="D797:D798"/>
    <mergeCell ref="E797:E798"/>
    <mergeCell ref="F797:F798"/>
    <mergeCell ref="G797:G798"/>
    <mergeCell ref="H797:H798"/>
    <mergeCell ref="J797:J798"/>
    <mergeCell ref="K797:K798"/>
    <mergeCell ref="L797:L798"/>
    <mergeCell ref="M797:M798"/>
    <mergeCell ref="B799:B800"/>
    <mergeCell ref="C799:C800"/>
    <mergeCell ref="D799:D800"/>
    <mergeCell ref="E799:E800"/>
    <mergeCell ref="F799:F800"/>
    <mergeCell ref="G799:G800"/>
    <mergeCell ref="H799:H800"/>
    <mergeCell ref="J799:J800"/>
    <mergeCell ref="K799:K800"/>
    <mergeCell ref="L799:L800"/>
    <mergeCell ref="M799:M800"/>
    <mergeCell ref="B801:B802"/>
    <mergeCell ref="C801:C802"/>
    <mergeCell ref="D801:D802"/>
    <mergeCell ref="E801:E802"/>
    <mergeCell ref="F801:F802"/>
    <mergeCell ref="G801:G802"/>
    <mergeCell ref="H801:H802"/>
    <mergeCell ref="J801:J802"/>
    <mergeCell ref="K801:K802"/>
    <mergeCell ref="L801:L802"/>
    <mergeCell ref="M801:M802"/>
    <mergeCell ref="B803:B804"/>
    <mergeCell ref="C803:C804"/>
    <mergeCell ref="D803:D804"/>
    <mergeCell ref="E803:E804"/>
    <mergeCell ref="F803:F804"/>
    <mergeCell ref="G803:G804"/>
    <mergeCell ref="H803:H804"/>
    <mergeCell ref="J803:J804"/>
    <mergeCell ref="K803:K804"/>
    <mergeCell ref="L803:L804"/>
    <mergeCell ref="M803:M804"/>
    <mergeCell ref="B805:B806"/>
    <mergeCell ref="C805:C806"/>
    <mergeCell ref="D805:D806"/>
    <mergeCell ref="E805:E806"/>
    <mergeCell ref="F805:F806"/>
    <mergeCell ref="G805:G806"/>
    <mergeCell ref="H805:H806"/>
    <mergeCell ref="J805:J806"/>
    <mergeCell ref="K805:K806"/>
    <mergeCell ref="L805:L806"/>
    <mergeCell ref="M805:M806"/>
    <mergeCell ref="B807:B808"/>
    <mergeCell ref="C807:C808"/>
    <mergeCell ref="D807:D808"/>
    <mergeCell ref="E807:E808"/>
    <mergeCell ref="F807:F808"/>
    <mergeCell ref="G807:G808"/>
    <mergeCell ref="H807:H808"/>
    <mergeCell ref="J807:J808"/>
    <mergeCell ref="K807:K808"/>
    <mergeCell ref="L807:L808"/>
    <mergeCell ref="M807:M808"/>
    <mergeCell ref="B809:B810"/>
    <mergeCell ref="C809:C810"/>
    <mergeCell ref="D809:D810"/>
    <mergeCell ref="E809:E810"/>
    <mergeCell ref="F809:F810"/>
    <mergeCell ref="G809:G810"/>
    <mergeCell ref="H809:H810"/>
    <mergeCell ref="J809:J810"/>
    <mergeCell ref="K809:K810"/>
    <mergeCell ref="L809:L810"/>
    <mergeCell ref="M809:M810"/>
    <mergeCell ref="B811:B812"/>
    <mergeCell ref="C811:C812"/>
    <mergeCell ref="D811:D812"/>
    <mergeCell ref="E811:E812"/>
    <mergeCell ref="F811:F812"/>
    <mergeCell ref="G811:G812"/>
    <mergeCell ref="H811:H812"/>
    <mergeCell ref="J811:J812"/>
    <mergeCell ref="K811:K812"/>
    <mergeCell ref="L811:L812"/>
    <mergeCell ref="M811:M812"/>
    <mergeCell ref="B813:B814"/>
    <mergeCell ref="C813:C814"/>
    <mergeCell ref="D813:D814"/>
    <mergeCell ref="E813:E814"/>
    <mergeCell ref="F813:F814"/>
    <mergeCell ref="G813:G814"/>
    <mergeCell ref="H813:H814"/>
    <mergeCell ref="J813:J814"/>
    <mergeCell ref="K813:K814"/>
    <mergeCell ref="L813:L814"/>
    <mergeCell ref="M813:M814"/>
    <mergeCell ref="B815:B816"/>
    <mergeCell ref="C815:C816"/>
    <mergeCell ref="D815:D816"/>
    <mergeCell ref="E815:E816"/>
    <mergeCell ref="F815:F816"/>
    <mergeCell ref="G815:G816"/>
    <mergeCell ref="H815:H816"/>
    <mergeCell ref="J815:J816"/>
    <mergeCell ref="K815:K816"/>
    <mergeCell ref="L815:L816"/>
    <mergeCell ref="M815:M816"/>
    <mergeCell ref="B817:B818"/>
    <mergeCell ref="C817:C818"/>
    <mergeCell ref="D817:D818"/>
    <mergeCell ref="E817:E818"/>
    <mergeCell ref="F817:F818"/>
    <mergeCell ref="G817:G818"/>
    <mergeCell ref="H817:H818"/>
    <mergeCell ref="J817:J818"/>
    <mergeCell ref="K817:K818"/>
    <mergeCell ref="L817:L818"/>
    <mergeCell ref="M817:M818"/>
    <mergeCell ref="B819:B820"/>
    <mergeCell ref="C819:C820"/>
    <mergeCell ref="D819:D820"/>
    <mergeCell ref="E819:E820"/>
    <mergeCell ref="F819:F820"/>
    <mergeCell ref="G819:G820"/>
    <mergeCell ref="H819:H820"/>
    <mergeCell ref="J819:J820"/>
    <mergeCell ref="K819:K820"/>
    <mergeCell ref="L819:L820"/>
    <mergeCell ref="M819:M820"/>
    <mergeCell ref="B821:B822"/>
    <mergeCell ref="C821:C822"/>
    <mergeCell ref="D821:D822"/>
    <mergeCell ref="E821:E822"/>
    <mergeCell ref="F821:F822"/>
    <mergeCell ref="G821:G822"/>
    <mergeCell ref="H821:H822"/>
    <mergeCell ref="J821:J822"/>
    <mergeCell ref="K821:K822"/>
    <mergeCell ref="L821:L822"/>
    <mergeCell ref="M821:M822"/>
    <mergeCell ref="B823:B824"/>
    <mergeCell ref="C823:C824"/>
    <mergeCell ref="D823:D824"/>
    <mergeCell ref="E823:E824"/>
    <mergeCell ref="F823:F824"/>
    <mergeCell ref="G823:G824"/>
    <mergeCell ref="H823:H824"/>
    <mergeCell ref="J823:J824"/>
    <mergeCell ref="K823:K824"/>
    <mergeCell ref="L823:L824"/>
    <mergeCell ref="M823:M824"/>
    <mergeCell ref="B825:B826"/>
    <mergeCell ref="C825:C826"/>
    <mergeCell ref="D825:D826"/>
    <mergeCell ref="E825:E826"/>
    <mergeCell ref="F825:F826"/>
    <mergeCell ref="G825:G826"/>
    <mergeCell ref="H825:H826"/>
    <mergeCell ref="J825:J826"/>
    <mergeCell ref="K825:K826"/>
    <mergeCell ref="L825:L826"/>
    <mergeCell ref="M825:M826"/>
    <mergeCell ref="B827:B828"/>
    <mergeCell ref="C827:C828"/>
    <mergeCell ref="D827:D828"/>
    <mergeCell ref="E827:E828"/>
    <mergeCell ref="F827:F828"/>
    <mergeCell ref="G827:G828"/>
    <mergeCell ref="H827:H828"/>
    <mergeCell ref="J827:J828"/>
    <mergeCell ref="K827:K828"/>
    <mergeCell ref="L827:L828"/>
    <mergeCell ref="M827:M828"/>
    <mergeCell ref="B829:B830"/>
    <mergeCell ref="C829:C830"/>
    <mergeCell ref="D829:D830"/>
    <mergeCell ref="E829:E830"/>
    <mergeCell ref="F829:F830"/>
    <mergeCell ref="G829:G830"/>
    <mergeCell ref="H829:H830"/>
    <mergeCell ref="J829:J830"/>
    <mergeCell ref="K829:K830"/>
    <mergeCell ref="L829:L830"/>
    <mergeCell ref="M829:M830"/>
    <mergeCell ref="B831:B832"/>
    <mergeCell ref="C831:C832"/>
    <mergeCell ref="D831:D832"/>
    <mergeCell ref="E831:E832"/>
    <mergeCell ref="F831:F832"/>
    <mergeCell ref="G831:G832"/>
    <mergeCell ref="H831:H832"/>
    <mergeCell ref="J831:J832"/>
    <mergeCell ref="K831:K832"/>
    <mergeCell ref="L831:L832"/>
    <mergeCell ref="M831:M832"/>
    <mergeCell ref="B833:B834"/>
    <mergeCell ref="C833:C834"/>
    <mergeCell ref="D833:D834"/>
    <mergeCell ref="E833:E834"/>
    <mergeCell ref="F833:F834"/>
    <mergeCell ref="G833:G834"/>
    <mergeCell ref="H833:H834"/>
    <mergeCell ref="J833:J834"/>
    <mergeCell ref="K833:K834"/>
    <mergeCell ref="L833:L834"/>
    <mergeCell ref="M833:M834"/>
    <mergeCell ref="B835:B836"/>
    <mergeCell ref="C835:C836"/>
    <mergeCell ref="D835:D836"/>
    <mergeCell ref="E835:E836"/>
    <mergeCell ref="F835:F836"/>
    <mergeCell ref="G835:G836"/>
    <mergeCell ref="H835:H836"/>
    <mergeCell ref="J835:J836"/>
    <mergeCell ref="K835:K836"/>
    <mergeCell ref="L835:L836"/>
    <mergeCell ref="M835:M836"/>
    <mergeCell ref="B837:B838"/>
    <mergeCell ref="C837:C838"/>
    <mergeCell ref="D837:D838"/>
    <mergeCell ref="E837:E838"/>
    <mergeCell ref="F837:F838"/>
    <mergeCell ref="G837:G838"/>
    <mergeCell ref="H837:H838"/>
    <mergeCell ref="J837:J838"/>
    <mergeCell ref="K837:K838"/>
    <mergeCell ref="L837:L838"/>
    <mergeCell ref="M837:M838"/>
    <mergeCell ref="B839:B840"/>
    <mergeCell ref="C839:C840"/>
    <mergeCell ref="D839:D840"/>
    <mergeCell ref="E839:E840"/>
    <mergeCell ref="F839:F840"/>
    <mergeCell ref="G839:G840"/>
    <mergeCell ref="H839:H840"/>
    <mergeCell ref="J839:J840"/>
    <mergeCell ref="K839:K840"/>
    <mergeCell ref="L839:L840"/>
    <mergeCell ref="M839:M840"/>
    <mergeCell ref="B841:B842"/>
    <mergeCell ref="C841:C842"/>
    <mergeCell ref="D841:D842"/>
    <mergeCell ref="E841:E842"/>
    <mergeCell ref="F841:F842"/>
    <mergeCell ref="G841:G842"/>
    <mergeCell ref="H841:H842"/>
    <mergeCell ref="J841:J842"/>
    <mergeCell ref="K841:K842"/>
    <mergeCell ref="L841:L842"/>
    <mergeCell ref="M841:M842"/>
    <mergeCell ref="B843:B844"/>
    <mergeCell ref="C843:C844"/>
    <mergeCell ref="D843:D844"/>
    <mergeCell ref="E843:E844"/>
    <mergeCell ref="F843:F844"/>
    <mergeCell ref="G843:G844"/>
    <mergeCell ref="H843:H844"/>
    <mergeCell ref="J843:J844"/>
    <mergeCell ref="K843:K844"/>
    <mergeCell ref="L843:L844"/>
    <mergeCell ref="M843:M844"/>
    <mergeCell ref="B845:B846"/>
    <mergeCell ref="C845:C846"/>
    <mergeCell ref="D845:D846"/>
    <mergeCell ref="E845:E846"/>
    <mergeCell ref="F845:F846"/>
    <mergeCell ref="G845:G846"/>
    <mergeCell ref="H845:H846"/>
    <mergeCell ref="J845:J846"/>
    <mergeCell ref="K845:K846"/>
    <mergeCell ref="L845:L846"/>
    <mergeCell ref="M845:M846"/>
    <mergeCell ref="B847:B848"/>
    <mergeCell ref="C847:C848"/>
    <mergeCell ref="D847:D848"/>
    <mergeCell ref="E847:E848"/>
    <mergeCell ref="F847:F848"/>
    <mergeCell ref="G847:G848"/>
    <mergeCell ref="H847:H848"/>
    <mergeCell ref="J847:J848"/>
    <mergeCell ref="K847:K848"/>
    <mergeCell ref="L847:L848"/>
    <mergeCell ref="M847:M848"/>
    <mergeCell ref="B849:B850"/>
    <mergeCell ref="C849:C850"/>
    <mergeCell ref="D849:D850"/>
    <mergeCell ref="E849:E850"/>
    <mergeCell ref="F849:F850"/>
    <mergeCell ref="G849:G850"/>
    <mergeCell ref="H849:H850"/>
    <mergeCell ref="J849:J850"/>
    <mergeCell ref="K849:K850"/>
    <mergeCell ref="L849:L850"/>
    <mergeCell ref="M849:M850"/>
    <mergeCell ref="B851:B852"/>
    <mergeCell ref="C851:C852"/>
    <mergeCell ref="D851:D852"/>
    <mergeCell ref="E851:E852"/>
    <mergeCell ref="F851:F852"/>
    <mergeCell ref="G851:G852"/>
    <mergeCell ref="H851:H852"/>
    <mergeCell ref="J851:J852"/>
    <mergeCell ref="K851:K852"/>
    <mergeCell ref="L851:L852"/>
    <mergeCell ref="M851:M852"/>
    <mergeCell ref="B853:B854"/>
    <mergeCell ref="C853:C854"/>
    <mergeCell ref="D853:D854"/>
    <mergeCell ref="E853:E854"/>
    <mergeCell ref="F853:F854"/>
    <mergeCell ref="G853:G854"/>
    <mergeCell ref="H853:H854"/>
    <mergeCell ref="J853:J854"/>
    <mergeCell ref="K853:K854"/>
    <mergeCell ref="L853:L854"/>
    <mergeCell ref="M853:M854"/>
    <mergeCell ref="B855:B856"/>
    <mergeCell ref="C855:C856"/>
    <mergeCell ref="D855:D856"/>
    <mergeCell ref="E855:E856"/>
    <mergeCell ref="F855:F856"/>
    <mergeCell ref="G855:G856"/>
    <mergeCell ref="H855:H856"/>
    <mergeCell ref="J855:J856"/>
    <mergeCell ref="K855:K856"/>
    <mergeCell ref="L855:L856"/>
    <mergeCell ref="M855:M856"/>
    <mergeCell ref="B857:B858"/>
    <mergeCell ref="C857:C858"/>
    <mergeCell ref="D857:D858"/>
    <mergeCell ref="E857:E858"/>
    <mergeCell ref="F857:F858"/>
    <mergeCell ref="G857:G858"/>
    <mergeCell ref="H857:H858"/>
    <mergeCell ref="J857:J858"/>
    <mergeCell ref="K857:K858"/>
    <mergeCell ref="L857:L858"/>
    <mergeCell ref="M857:M858"/>
    <mergeCell ref="B859:B860"/>
    <mergeCell ref="C859:C860"/>
    <mergeCell ref="D859:D860"/>
    <mergeCell ref="E859:E860"/>
    <mergeCell ref="F859:F860"/>
    <mergeCell ref="G859:G860"/>
    <mergeCell ref="H859:H860"/>
    <mergeCell ref="J859:J860"/>
    <mergeCell ref="K859:K860"/>
    <mergeCell ref="L859:L860"/>
    <mergeCell ref="M859:M860"/>
    <mergeCell ref="B861:B862"/>
    <mergeCell ref="C861:C862"/>
    <mergeCell ref="D861:D862"/>
    <mergeCell ref="E861:E862"/>
    <mergeCell ref="F861:F862"/>
    <mergeCell ref="G861:G862"/>
    <mergeCell ref="H861:H862"/>
    <mergeCell ref="J861:J862"/>
    <mergeCell ref="K861:K862"/>
    <mergeCell ref="L861:L862"/>
    <mergeCell ref="M861:M862"/>
    <mergeCell ref="B863:B864"/>
    <mergeCell ref="C863:C864"/>
    <mergeCell ref="D863:D864"/>
    <mergeCell ref="E863:E864"/>
    <mergeCell ref="F863:F864"/>
    <mergeCell ref="G863:G864"/>
    <mergeCell ref="H863:H864"/>
    <mergeCell ref="J863:J864"/>
    <mergeCell ref="K863:K864"/>
    <mergeCell ref="L863:L864"/>
    <mergeCell ref="M863:M864"/>
    <mergeCell ref="B865:B866"/>
    <mergeCell ref="C865:C866"/>
    <mergeCell ref="D865:D866"/>
    <mergeCell ref="E865:E866"/>
    <mergeCell ref="F865:F866"/>
    <mergeCell ref="G865:G866"/>
    <mergeCell ref="H865:H866"/>
    <mergeCell ref="J865:J866"/>
    <mergeCell ref="K865:K866"/>
    <mergeCell ref="L865:L866"/>
    <mergeCell ref="M865:M866"/>
    <mergeCell ref="B867:B868"/>
    <mergeCell ref="C867:C868"/>
    <mergeCell ref="D867:D868"/>
    <mergeCell ref="E867:E868"/>
    <mergeCell ref="F867:F868"/>
    <mergeCell ref="G867:G868"/>
    <mergeCell ref="H867:H868"/>
    <mergeCell ref="J867:J868"/>
    <mergeCell ref="K867:K868"/>
    <mergeCell ref="L867:L868"/>
    <mergeCell ref="M867:M868"/>
    <mergeCell ref="B869:B870"/>
    <mergeCell ref="C869:C870"/>
    <mergeCell ref="D869:D870"/>
    <mergeCell ref="E869:E870"/>
    <mergeCell ref="F869:F870"/>
    <mergeCell ref="G869:G870"/>
    <mergeCell ref="H869:H870"/>
    <mergeCell ref="J869:J870"/>
    <mergeCell ref="K869:K870"/>
    <mergeCell ref="L869:L870"/>
    <mergeCell ref="M869:M870"/>
    <mergeCell ref="B871:B872"/>
    <mergeCell ref="C871:C872"/>
    <mergeCell ref="D871:D872"/>
    <mergeCell ref="E871:E872"/>
    <mergeCell ref="F871:F872"/>
    <mergeCell ref="G871:G872"/>
    <mergeCell ref="H871:H872"/>
    <mergeCell ref="J871:J872"/>
    <mergeCell ref="K871:K872"/>
    <mergeCell ref="L871:L872"/>
    <mergeCell ref="M871:M872"/>
    <mergeCell ref="B873:B874"/>
    <mergeCell ref="C873:C874"/>
    <mergeCell ref="D873:D874"/>
    <mergeCell ref="E873:E874"/>
    <mergeCell ref="F873:F874"/>
    <mergeCell ref="G873:G874"/>
    <mergeCell ref="H873:H874"/>
    <mergeCell ref="J873:J874"/>
    <mergeCell ref="K873:K874"/>
    <mergeCell ref="L873:L874"/>
    <mergeCell ref="M873:M874"/>
    <mergeCell ref="B875:B876"/>
    <mergeCell ref="C875:C876"/>
    <mergeCell ref="D875:D876"/>
    <mergeCell ref="E875:E876"/>
    <mergeCell ref="F875:F876"/>
    <mergeCell ref="G875:G876"/>
    <mergeCell ref="H875:H876"/>
    <mergeCell ref="J875:J876"/>
    <mergeCell ref="K875:K876"/>
    <mergeCell ref="L875:L876"/>
    <mergeCell ref="M875:M876"/>
    <mergeCell ref="B877:B878"/>
    <mergeCell ref="C877:C878"/>
    <mergeCell ref="D877:D878"/>
    <mergeCell ref="E877:E878"/>
    <mergeCell ref="F877:F878"/>
    <mergeCell ref="G877:G878"/>
    <mergeCell ref="H877:H878"/>
    <mergeCell ref="J877:J878"/>
    <mergeCell ref="K877:K878"/>
    <mergeCell ref="L877:L878"/>
    <mergeCell ref="M877:M878"/>
    <mergeCell ref="B879:B880"/>
    <mergeCell ref="C879:C880"/>
    <mergeCell ref="D879:D880"/>
    <mergeCell ref="E879:E880"/>
    <mergeCell ref="F879:F880"/>
    <mergeCell ref="G879:G880"/>
    <mergeCell ref="H879:H880"/>
    <mergeCell ref="J879:J880"/>
    <mergeCell ref="K879:K880"/>
    <mergeCell ref="L879:L880"/>
    <mergeCell ref="M879:M880"/>
    <mergeCell ref="B881:B882"/>
    <mergeCell ref="C881:C882"/>
    <mergeCell ref="D881:D882"/>
    <mergeCell ref="E881:E882"/>
    <mergeCell ref="F881:F882"/>
    <mergeCell ref="G881:G882"/>
    <mergeCell ref="H881:H882"/>
    <mergeCell ref="J881:J882"/>
    <mergeCell ref="K881:K882"/>
    <mergeCell ref="L881:L882"/>
    <mergeCell ref="M881:M882"/>
    <mergeCell ref="B883:B884"/>
    <mergeCell ref="C883:C884"/>
    <mergeCell ref="D883:D884"/>
    <mergeCell ref="E883:E884"/>
    <mergeCell ref="F883:F884"/>
    <mergeCell ref="G883:G884"/>
    <mergeCell ref="H883:H884"/>
    <mergeCell ref="J883:J884"/>
    <mergeCell ref="K883:K884"/>
    <mergeCell ref="L883:L884"/>
    <mergeCell ref="M883:M884"/>
    <mergeCell ref="B885:B886"/>
    <mergeCell ref="C885:C886"/>
    <mergeCell ref="D885:D886"/>
    <mergeCell ref="E885:E886"/>
    <mergeCell ref="F885:F886"/>
    <mergeCell ref="G885:G886"/>
    <mergeCell ref="H885:H886"/>
    <mergeCell ref="J885:J886"/>
    <mergeCell ref="K885:K886"/>
    <mergeCell ref="L885:L886"/>
    <mergeCell ref="M885:M886"/>
    <mergeCell ref="B887:B888"/>
    <mergeCell ref="C887:C888"/>
    <mergeCell ref="D887:D888"/>
    <mergeCell ref="E887:E888"/>
    <mergeCell ref="F887:F888"/>
    <mergeCell ref="G887:G888"/>
    <mergeCell ref="H887:H888"/>
    <mergeCell ref="J887:J888"/>
    <mergeCell ref="K887:K888"/>
    <mergeCell ref="L887:L888"/>
    <mergeCell ref="M887:M888"/>
    <mergeCell ref="B889:B890"/>
    <mergeCell ref="C889:C890"/>
    <mergeCell ref="D889:D890"/>
    <mergeCell ref="E889:E890"/>
    <mergeCell ref="F889:F890"/>
    <mergeCell ref="G889:G890"/>
    <mergeCell ref="H889:H890"/>
    <mergeCell ref="J889:J890"/>
    <mergeCell ref="K889:K890"/>
    <mergeCell ref="L889:L890"/>
    <mergeCell ref="M889:M890"/>
    <mergeCell ref="B891:B892"/>
    <mergeCell ref="C891:C892"/>
    <mergeCell ref="D891:D892"/>
    <mergeCell ref="E891:E892"/>
    <mergeCell ref="F891:F892"/>
    <mergeCell ref="G891:G892"/>
    <mergeCell ref="H891:H892"/>
    <mergeCell ref="J891:J892"/>
    <mergeCell ref="K891:K892"/>
    <mergeCell ref="L891:L892"/>
    <mergeCell ref="M891:M892"/>
    <mergeCell ref="B893:B894"/>
    <mergeCell ref="C893:C894"/>
    <mergeCell ref="D893:D894"/>
    <mergeCell ref="E893:E894"/>
    <mergeCell ref="F893:F894"/>
    <mergeCell ref="G893:G894"/>
    <mergeCell ref="H893:H894"/>
    <mergeCell ref="J893:J894"/>
    <mergeCell ref="K893:K894"/>
    <mergeCell ref="L893:L894"/>
    <mergeCell ref="M893:M894"/>
    <mergeCell ref="B895:B896"/>
    <mergeCell ref="C895:C896"/>
    <mergeCell ref="D895:D896"/>
    <mergeCell ref="E895:E896"/>
    <mergeCell ref="F895:F896"/>
    <mergeCell ref="G895:G896"/>
    <mergeCell ref="H895:H896"/>
    <mergeCell ref="J895:J896"/>
    <mergeCell ref="K895:K896"/>
    <mergeCell ref="L895:L896"/>
    <mergeCell ref="M895:M896"/>
    <mergeCell ref="B897:B898"/>
    <mergeCell ref="C897:C898"/>
    <mergeCell ref="D897:D898"/>
    <mergeCell ref="E897:E898"/>
    <mergeCell ref="F897:F898"/>
    <mergeCell ref="G897:G898"/>
    <mergeCell ref="H897:H898"/>
    <mergeCell ref="J897:J898"/>
    <mergeCell ref="K897:K898"/>
    <mergeCell ref="L897:L898"/>
    <mergeCell ref="M897:M898"/>
    <mergeCell ref="B899:B900"/>
    <mergeCell ref="C899:C900"/>
    <mergeCell ref="D899:D900"/>
    <mergeCell ref="E899:E900"/>
    <mergeCell ref="F899:F900"/>
    <mergeCell ref="G899:G900"/>
    <mergeCell ref="H899:H900"/>
    <mergeCell ref="J899:J900"/>
    <mergeCell ref="K899:K900"/>
    <mergeCell ref="L899:L900"/>
    <mergeCell ref="M899:M900"/>
    <mergeCell ref="B901:B902"/>
    <mergeCell ref="C901:C902"/>
    <mergeCell ref="D901:D902"/>
    <mergeCell ref="E901:E902"/>
    <mergeCell ref="F901:F902"/>
    <mergeCell ref="G901:G902"/>
    <mergeCell ref="H901:H902"/>
    <mergeCell ref="J901:J902"/>
    <mergeCell ref="K901:K902"/>
    <mergeCell ref="L901:L902"/>
    <mergeCell ref="M901:M902"/>
    <mergeCell ref="B903:B904"/>
    <mergeCell ref="C903:C904"/>
    <mergeCell ref="D903:D904"/>
    <mergeCell ref="E903:E904"/>
    <mergeCell ref="F903:F904"/>
    <mergeCell ref="G903:G904"/>
    <mergeCell ref="H903:H904"/>
    <mergeCell ref="J903:J904"/>
    <mergeCell ref="K903:K904"/>
    <mergeCell ref="L903:L904"/>
    <mergeCell ref="M903:M904"/>
    <mergeCell ref="B905:B906"/>
    <mergeCell ref="C905:C906"/>
    <mergeCell ref="D905:D906"/>
    <mergeCell ref="E905:E906"/>
    <mergeCell ref="F905:F906"/>
    <mergeCell ref="G905:G906"/>
    <mergeCell ref="H905:H906"/>
    <mergeCell ref="J905:J906"/>
    <mergeCell ref="K905:K906"/>
    <mergeCell ref="L905:L906"/>
    <mergeCell ref="M905:M906"/>
    <mergeCell ref="B907:B908"/>
    <mergeCell ref="C907:C908"/>
    <mergeCell ref="D907:D908"/>
    <mergeCell ref="E907:E908"/>
    <mergeCell ref="F907:F908"/>
    <mergeCell ref="G907:G908"/>
    <mergeCell ref="H907:H908"/>
    <mergeCell ref="J907:J908"/>
    <mergeCell ref="K907:K908"/>
    <mergeCell ref="L907:L908"/>
    <mergeCell ref="M907:M908"/>
    <mergeCell ref="B909:B910"/>
    <mergeCell ref="C909:C910"/>
    <mergeCell ref="D909:D910"/>
    <mergeCell ref="E909:E910"/>
    <mergeCell ref="F909:F910"/>
    <mergeCell ref="G909:G910"/>
    <mergeCell ref="H909:H910"/>
    <mergeCell ref="J909:J910"/>
    <mergeCell ref="K909:K910"/>
    <mergeCell ref="L909:L910"/>
    <mergeCell ref="M909:M910"/>
    <mergeCell ref="B911:B912"/>
    <mergeCell ref="C911:C912"/>
    <mergeCell ref="D911:D912"/>
    <mergeCell ref="E911:E912"/>
    <mergeCell ref="F911:F912"/>
    <mergeCell ref="G911:G912"/>
    <mergeCell ref="H911:H912"/>
    <mergeCell ref="J911:J912"/>
    <mergeCell ref="K911:K912"/>
    <mergeCell ref="L911:L912"/>
    <mergeCell ref="M911:M912"/>
    <mergeCell ref="B913:B914"/>
    <mergeCell ref="C913:C914"/>
    <mergeCell ref="D913:D914"/>
    <mergeCell ref="E913:E914"/>
    <mergeCell ref="F913:F914"/>
    <mergeCell ref="G913:G914"/>
    <mergeCell ref="H913:H914"/>
    <mergeCell ref="J913:J914"/>
    <mergeCell ref="K913:K914"/>
    <mergeCell ref="L913:L914"/>
    <mergeCell ref="M913:M914"/>
    <mergeCell ref="B915:B916"/>
    <mergeCell ref="C915:C916"/>
    <mergeCell ref="D915:D916"/>
    <mergeCell ref="E915:E916"/>
    <mergeCell ref="F915:F916"/>
    <mergeCell ref="G915:G916"/>
    <mergeCell ref="H915:H916"/>
    <mergeCell ref="J915:J916"/>
    <mergeCell ref="K915:K916"/>
    <mergeCell ref="L915:L916"/>
    <mergeCell ref="M915:M916"/>
    <mergeCell ref="B917:B918"/>
    <mergeCell ref="C917:C918"/>
    <mergeCell ref="D917:D918"/>
    <mergeCell ref="E917:E918"/>
    <mergeCell ref="F917:F918"/>
    <mergeCell ref="G917:G918"/>
    <mergeCell ref="H917:H918"/>
    <mergeCell ref="J917:J918"/>
    <mergeCell ref="K917:K918"/>
    <mergeCell ref="L917:L918"/>
    <mergeCell ref="M917:M918"/>
    <mergeCell ref="B919:B920"/>
    <mergeCell ref="C919:C920"/>
    <mergeCell ref="D919:D920"/>
    <mergeCell ref="E919:E920"/>
    <mergeCell ref="F919:F920"/>
    <mergeCell ref="G919:G920"/>
    <mergeCell ref="H919:H920"/>
    <mergeCell ref="J919:J920"/>
    <mergeCell ref="K919:K920"/>
    <mergeCell ref="L919:L920"/>
    <mergeCell ref="M919:M920"/>
    <mergeCell ref="B921:B922"/>
    <mergeCell ref="C921:C922"/>
    <mergeCell ref="D921:D922"/>
    <mergeCell ref="E921:E922"/>
    <mergeCell ref="F921:F922"/>
    <mergeCell ref="G921:G922"/>
    <mergeCell ref="H921:H922"/>
    <mergeCell ref="J921:J922"/>
    <mergeCell ref="K921:K922"/>
    <mergeCell ref="L921:L922"/>
    <mergeCell ref="M921:M922"/>
    <mergeCell ref="B923:B924"/>
    <mergeCell ref="C923:C924"/>
    <mergeCell ref="D923:D924"/>
    <mergeCell ref="E923:E924"/>
    <mergeCell ref="F923:F924"/>
    <mergeCell ref="G923:G924"/>
    <mergeCell ref="H923:H924"/>
    <mergeCell ref="J923:J924"/>
    <mergeCell ref="K923:K924"/>
    <mergeCell ref="L923:L924"/>
    <mergeCell ref="M923:M924"/>
    <mergeCell ref="B925:B926"/>
    <mergeCell ref="C925:C926"/>
    <mergeCell ref="D925:D926"/>
    <mergeCell ref="E925:E926"/>
    <mergeCell ref="F925:F926"/>
    <mergeCell ref="G925:G926"/>
    <mergeCell ref="H925:H926"/>
    <mergeCell ref="J925:J926"/>
    <mergeCell ref="K925:K926"/>
    <mergeCell ref="L925:L926"/>
    <mergeCell ref="M925:M926"/>
    <mergeCell ref="M933:M934"/>
    <mergeCell ref="B927:B928"/>
    <mergeCell ref="C927:C928"/>
    <mergeCell ref="D927:D928"/>
    <mergeCell ref="E927:E928"/>
    <mergeCell ref="F927:F928"/>
    <mergeCell ref="G927:G928"/>
    <mergeCell ref="H927:H928"/>
    <mergeCell ref="J927:J928"/>
    <mergeCell ref="K927:K928"/>
    <mergeCell ref="L927:L928"/>
    <mergeCell ref="M927:M928"/>
    <mergeCell ref="B929:B930"/>
    <mergeCell ref="C929:C930"/>
    <mergeCell ref="D929:D930"/>
    <mergeCell ref="E929:E930"/>
    <mergeCell ref="F929:F930"/>
    <mergeCell ref="G929:G930"/>
    <mergeCell ref="H929:H930"/>
    <mergeCell ref="J929:J930"/>
    <mergeCell ref="K929:K930"/>
    <mergeCell ref="L929:L930"/>
    <mergeCell ref="M929:M930"/>
    <mergeCell ref="B935:B936"/>
    <mergeCell ref="C935:C936"/>
    <mergeCell ref="D935:D936"/>
    <mergeCell ref="E935:E936"/>
    <mergeCell ref="F935:F936"/>
    <mergeCell ref="G935:G936"/>
    <mergeCell ref="H935:H936"/>
    <mergeCell ref="J935:J936"/>
    <mergeCell ref="K935:K936"/>
    <mergeCell ref="L935:L936"/>
    <mergeCell ref="M935:M936"/>
    <mergeCell ref="B931:B932"/>
    <mergeCell ref="C931:C932"/>
    <mergeCell ref="D931:D932"/>
    <mergeCell ref="E931:E932"/>
    <mergeCell ref="F931:F932"/>
    <mergeCell ref="G931:G932"/>
    <mergeCell ref="H931:H932"/>
    <mergeCell ref="J931:J932"/>
    <mergeCell ref="K931:K932"/>
    <mergeCell ref="L931:L932"/>
    <mergeCell ref="M931:M932"/>
    <mergeCell ref="B933:B934"/>
    <mergeCell ref="C933:C934"/>
    <mergeCell ref="D933:D934"/>
    <mergeCell ref="E933:E934"/>
    <mergeCell ref="F933:F934"/>
    <mergeCell ref="G933:G934"/>
    <mergeCell ref="H933:H934"/>
    <mergeCell ref="J933:J934"/>
    <mergeCell ref="K933:K934"/>
    <mergeCell ref="L933:L93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9A56-A5D3-40D5-85A0-0A02113CEA6E}">
  <dimension ref="A1:CA38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8" sqref="Q28"/>
    </sheetView>
  </sheetViews>
  <sheetFormatPr defaultRowHeight="14.4" x14ac:dyDescent="0.3"/>
  <cols>
    <col min="2" max="2" width="41.5546875" customWidth="1"/>
    <col min="3" max="3" width="67.5546875" customWidth="1"/>
    <col min="4" max="4" width="19" customWidth="1"/>
    <col min="5" max="5" width="11.6640625" customWidth="1"/>
    <col min="9" max="9" width="14.5546875" customWidth="1"/>
    <col min="10" max="10" width="14.5546875" style="7" customWidth="1"/>
    <col min="11" max="11" width="13.109375" customWidth="1"/>
    <col min="14" max="14" width="13.44140625" customWidth="1"/>
    <col min="15" max="15" width="10.109375" customWidth="1"/>
    <col min="16" max="16" width="13.33203125" customWidth="1"/>
  </cols>
  <sheetData>
    <row r="1" spans="1:79" x14ac:dyDescent="0.3">
      <c r="O1" t="s">
        <v>44</v>
      </c>
      <c r="P1" s="5">
        <v>45404</v>
      </c>
      <c r="Q1" s="5">
        <v>45405</v>
      </c>
      <c r="R1" s="5">
        <v>45406</v>
      </c>
      <c r="S1" s="5">
        <v>45407</v>
      </c>
      <c r="T1" s="5">
        <v>45408</v>
      </c>
      <c r="U1" s="5">
        <v>45409</v>
      </c>
      <c r="V1" s="5">
        <v>45410</v>
      </c>
      <c r="W1" s="5">
        <v>45411</v>
      </c>
      <c r="X1" s="5">
        <v>45412</v>
      </c>
      <c r="Y1" s="5"/>
      <c r="Z1" s="5"/>
      <c r="AA1" s="5"/>
      <c r="AB1" s="5"/>
      <c r="AC1" s="5"/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  <c r="AU1" s="5"/>
    </row>
    <row r="2" spans="1:79" s="4" customFormat="1" ht="24" customHeight="1" x14ac:dyDescent="0.3">
      <c r="A2" s="4" t="s">
        <v>105</v>
      </c>
      <c r="B2" s="4" t="s">
        <v>106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6" t="s">
        <v>52</v>
      </c>
      <c r="K2" s="4" t="s">
        <v>53</v>
      </c>
      <c r="L2" s="4" t="s">
        <v>54</v>
      </c>
      <c r="M2" s="4" t="s">
        <v>55</v>
      </c>
      <c r="N2" s="4" t="s">
        <v>56</v>
      </c>
      <c r="O2" s="6">
        <f>SUM(P2:AT2)</f>
        <v>143.82000000000002</v>
      </c>
      <c r="P2" s="6">
        <f>SUM(H5:H26)</f>
        <v>19.93</v>
      </c>
      <c r="Q2" s="6">
        <f>SUM(H27:H44)</f>
        <v>8.16</v>
      </c>
      <c r="R2" s="6">
        <f>SUM(H43:H56)</f>
        <v>14.95</v>
      </c>
      <c r="S2" s="6">
        <f>SUM(H57:H63)</f>
        <v>47.32</v>
      </c>
      <c r="T2" s="6">
        <f>SUM(H64:H113)</f>
        <v>20.949999999999996</v>
      </c>
      <c r="U2" s="6">
        <f>SUM(H114:H145)</f>
        <v>21.420000000000005</v>
      </c>
      <c r="V2" s="6"/>
      <c r="W2" s="6">
        <f>SUM(H146:H189)</f>
        <v>11.089999999999998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</row>
    <row r="3" spans="1:79" x14ac:dyDescent="0.3">
      <c r="A3" s="3"/>
      <c r="N3" s="1" t="s">
        <v>60</v>
      </c>
      <c r="O3" s="6">
        <f>SUM(P3:AT3)</f>
        <v>870.40000000000009</v>
      </c>
      <c r="P3" s="6">
        <f>SUM(J5:J26)</f>
        <v>93.65</v>
      </c>
      <c r="Q3" s="6">
        <f>SUM(J27:J44)</f>
        <v>42.75</v>
      </c>
      <c r="R3" s="6">
        <f>SUM(J43:J56)</f>
        <v>45.85</v>
      </c>
      <c r="S3" s="6">
        <f>SUM(J57:J63)</f>
        <v>358.7</v>
      </c>
      <c r="T3" s="6">
        <f>SUM(J64:J113)</f>
        <v>176.70000000000002</v>
      </c>
      <c r="U3" s="6">
        <f>SUM(J114:J145)</f>
        <v>79.399999999999991</v>
      </c>
      <c r="V3" s="6"/>
      <c r="W3" s="6">
        <f>SUM(J146:J189)</f>
        <v>73.350000000000009</v>
      </c>
      <c r="X3" s="6">
        <f>SUM(J306:J327)</f>
        <v>0</v>
      </c>
      <c r="Y3" s="6"/>
    </row>
    <row r="4" spans="1:79" x14ac:dyDescent="0.3">
      <c r="A4" s="3"/>
    </row>
    <row r="5" spans="1:79" x14ac:dyDescent="0.3">
      <c r="A5" s="3">
        <v>45404</v>
      </c>
      <c r="B5" s="58" t="s">
        <v>57</v>
      </c>
      <c r="C5" s="58" t="s">
        <v>315</v>
      </c>
      <c r="D5" s="58">
        <v>10004241</v>
      </c>
      <c r="E5" s="58">
        <v>3</v>
      </c>
      <c r="F5" s="58" t="s">
        <v>59</v>
      </c>
      <c r="G5" s="58">
        <v>0.75</v>
      </c>
      <c r="H5" s="58">
        <v>2.2400000000000002</v>
      </c>
      <c r="I5" s="2">
        <v>2</v>
      </c>
      <c r="J5" s="58">
        <v>6.9</v>
      </c>
      <c r="K5" s="58"/>
      <c r="L5" s="58"/>
      <c r="M5" s="58">
        <v>52714038</v>
      </c>
    </row>
    <row r="6" spans="1:79" x14ac:dyDescent="0.3">
      <c r="B6" s="58"/>
      <c r="C6" s="58"/>
      <c r="D6" s="58"/>
      <c r="E6" s="58"/>
      <c r="F6" s="58"/>
      <c r="G6" s="58"/>
      <c r="H6" s="58"/>
      <c r="I6" s="2" t="s">
        <v>61</v>
      </c>
      <c r="J6" s="58"/>
      <c r="K6" s="58"/>
      <c r="L6" s="58"/>
      <c r="M6" s="58"/>
    </row>
    <row r="7" spans="1:79" x14ac:dyDescent="0.3">
      <c r="B7" s="58" t="s">
        <v>57</v>
      </c>
      <c r="C7" s="58" t="s">
        <v>247</v>
      </c>
      <c r="D7" s="58">
        <v>10098752</v>
      </c>
      <c r="E7" s="58">
        <v>9</v>
      </c>
      <c r="F7" s="58" t="s">
        <v>59</v>
      </c>
      <c r="G7" s="58">
        <v>0.5</v>
      </c>
      <c r="H7" s="58">
        <v>4.49</v>
      </c>
      <c r="I7" s="2">
        <v>1.4</v>
      </c>
      <c r="J7" s="58">
        <v>12.6</v>
      </c>
      <c r="K7" s="58"/>
      <c r="L7" s="58"/>
      <c r="M7" s="58">
        <v>65268091</v>
      </c>
    </row>
    <row r="8" spans="1:79" x14ac:dyDescent="0.3">
      <c r="B8" s="58"/>
      <c r="C8" s="58"/>
      <c r="D8" s="58"/>
      <c r="E8" s="58"/>
      <c r="F8" s="58"/>
      <c r="G8" s="58"/>
      <c r="H8" s="58"/>
      <c r="I8" s="2" t="s">
        <v>61</v>
      </c>
      <c r="J8" s="58"/>
      <c r="K8" s="58"/>
      <c r="L8" s="58"/>
      <c r="M8" s="58"/>
    </row>
    <row r="9" spans="1:79" x14ac:dyDescent="0.3">
      <c r="B9" s="58" t="s">
        <v>57</v>
      </c>
      <c r="C9" s="58" t="s">
        <v>432</v>
      </c>
      <c r="D9" s="58">
        <v>3249499</v>
      </c>
      <c r="E9" s="58">
        <v>3</v>
      </c>
      <c r="F9" s="58" t="s">
        <v>59</v>
      </c>
      <c r="G9" s="58">
        <v>0.87</v>
      </c>
      <c r="H9" s="58">
        <v>2.6</v>
      </c>
      <c r="I9" s="2">
        <v>1.95</v>
      </c>
      <c r="J9" s="58">
        <v>5.85</v>
      </c>
      <c r="K9" s="58"/>
      <c r="L9" s="58"/>
      <c r="M9" s="58">
        <v>77090707</v>
      </c>
    </row>
    <row r="10" spans="1:79" x14ac:dyDescent="0.3">
      <c r="B10" s="58"/>
      <c r="C10" s="58"/>
      <c r="D10" s="58"/>
      <c r="E10" s="58"/>
      <c r="F10" s="58"/>
      <c r="G10" s="58"/>
      <c r="H10" s="58"/>
      <c r="I10" s="2" t="s">
        <v>61</v>
      </c>
      <c r="J10" s="58"/>
      <c r="K10" s="58"/>
      <c r="L10" s="58"/>
      <c r="M10" s="58"/>
    </row>
    <row r="11" spans="1:79" x14ac:dyDescent="0.3">
      <c r="B11" s="58" t="s">
        <v>57</v>
      </c>
      <c r="C11" s="58" t="s">
        <v>433</v>
      </c>
      <c r="D11" s="58">
        <v>3285541</v>
      </c>
      <c r="E11" s="58">
        <v>10</v>
      </c>
      <c r="F11" s="58" t="s">
        <v>59</v>
      </c>
      <c r="G11" s="58">
        <v>0.18</v>
      </c>
      <c r="H11" s="58">
        <v>1.8</v>
      </c>
      <c r="I11" s="2">
        <v>2</v>
      </c>
      <c r="J11" s="58">
        <v>20</v>
      </c>
      <c r="K11" s="58"/>
      <c r="L11" s="58"/>
      <c r="M11" s="58">
        <v>85428557</v>
      </c>
    </row>
    <row r="12" spans="1:79" x14ac:dyDescent="0.3">
      <c r="B12" s="58"/>
      <c r="C12" s="58"/>
      <c r="D12" s="58"/>
      <c r="E12" s="58"/>
      <c r="F12" s="58"/>
      <c r="G12" s="58"/>
      <c r="H12" s="58"/>
      <c r="I12" s="2" t="s">
        <v>61</v>
      </c>
      <c r="J12" s="58"/>
      <c r="K12" s="58"/>
      <c r="L12" s="58"/>
      <c r="M12" s="58"/>
    </row>
    <row r="13" spans="1:79" x14ac:dyDescent="0.3">
      <c r="B13" s="58" t="s">
        <v>68</v>
      </c>
      <c r="C13" s="58" t="s">
        <v>140</v>
      </c>
      <c r="D13" s="58">
        <v>5010044005577</v>
      </c>
      <c r="E13" s="58">
        <v>1</v>
      </c>
      <c r="F13" s="58" t="s">
        <v>59</v>
      </c>
      <c r="G13" s="58">
        <v>0.3</v>
      </c>
      <c r="H13" s="58">
        <v>0.3</v>
      </c>
      <c r="I13" s="2">
        <v>1.85</v>
      </c>
      <c r="J13" s="58">
        <v>1.85</v>
      </c>
      <c r="K13" s="58"/>
      <c r="L13" s="58"/>
      <c r="M13" s="58">
        <v>78775835</v>
      </c>
    </row>
    <row r="14" spans="1:79" x14ac:dyDescent="0.3">
      <c r="B14" s="58"/>
      <c r="C14" s="58"/>
      <c r="D14" s="58"/>
      <c r="E14" s="58"/>
      <c r="F14" s="58"/>
      <c r="G14" s="58"/>
      <c r="H14" s="58"/>
      <c r="I14" s="2" t="s">
        <v>61</v>
      </c>
      <c r="J14" s="58"/>
      <c r="K14" s="58"/>
      <c r="L14" s="58"/>
      <c r="M14" s="58"/>
    </row>
    <row r="15" spans="1:79" x14ac:dyDescent="0.3">
      <c r="B15" s="58" t="s">
        <v>68</v>
      </c>
      <c r="C15" s="58" t="s">
        <v>217</v>
      </c>
      <c r="D15" s="58">
        <v>5057545889619</v>
      </c>
      <c r="E15" s="58">
        <v>2</v>
      </c>
      <c r="F15" s="58" t="s">
        <v>59</v>
      </c>
      <c r="G15" s="58">
        <v>0.3</v>
      </c>
      <c r="H15" s="58">
        <v>0.59</v>
      </c>
      <c r="I15" s="2">
        <v>0.9</v>
      </c>
      <c r="J15" s="58">
        <v>1.8</v>
      </c>
      <c r="K15" s="58"/>
      <c r="L15" s="58"/>
      <c r="M15" s="58">
        <v>84827904</v>
      </c>
    </row>
    <row r="16" spans="1:79" x14ac:dyDescent="0.3">
      <c r="B16" s="58"/>
      <c r="C16" s="58"/>
      <c r="D16" s="58"/>
      <c r="E16" s="58"/>
      <c r="F16" s="58"/>
      <c r="G16" s="58"/>
      <c r="H16" s="58"/>
      <c r="I16" s="2" t="s">
        <v>61</v>
      </c>
      <c r="J16" s="58"/>
      <c r="K16" s="58"/>
      <c r="L16" s="58"/>
      <c r="M16" s="58"/>
    </row>
    <row r="17" spans="1:13" x14ac:dyDescent="0.3">
      <c r="B17" s="58" t="s">
        <v>68</v>
      </c>
      <c r="C17" s="58" t="s">
        <v>434</v>
      </c>
      <c r="D17" s="58">
        <v>5010044002958</v>
      </c>
      <c r="E17" s="58">
        <v>1</v>
      </c>
      <c r="F17" s="58" t="s">
        <v>59</v>
      </c>
      <c r="G17" s="58">
        <v>0.32</v>
      </c>
      <c r="H17" s="58">
        <v>0.32</v>
      </c>
      <c r="I17" s="2">
        <v>1.25</v>
      </c>
      <c r="J17" s="58">
        <v>1.45</v>
      </c>
      <c r="K17" s="58"/>
      <c r="L17" s="58"/>
      <c r="M17" s="58">
        <v>63961413</v>
      </c>
    </row>
    <row r="18" spans="1:13" x14ac:dyDescent="0.3">
      <c r="B18" s="58"/>
      <c r="C18" s="58"/>
      <c r="D18" s="58"/>
      <c r="E18" s="58"/>
      <c r="F18" s="58"/>
      <c r="G18" s="58"/>
      <c r="H18" s="58"/>
      <c r="I18" s="2" t="s">
        <v>61</v>
      </c>
      <c r="J18" s="58"/>
      <c r="K18" s="58"/>
      <c r="L18" s="58"/>
      <c r="M18" s="58"/>
    </row>
    <row r="19" spans="1:13" x14ac:dyDescent="0.3">
      <c r="B19" s="58" t="s">
        <v>68</v>
      </c>
      <c r="C19" s="58" t="s">
        <v>337</v>
      </c>
      <c r="D19" s="58">
        <v>5010204248202</v>
      </c>
      <c r="E19" s="58">
        <v>3</v>
      </c>
      <c r="F19" s="58" t="s">
        <v>59</v>
      </c>
      <c r="G19" s="58">
        <v>0.28000000000000003</v>
      </c>
      <c r="H19" s="58">
        <v>0.84</v>
      </c>
      <c r="I19" s="2">
        <v>2</v>
      </c>
      <c r="J19" s="58">
        <v>6.3</v>
      </c>
      <c r="K19" s="58"/>
      <c r="L19" s="58"/>
      <c r="M19" s="58">
        <v>56875347</v>
      </c>
    </row>
    <row r="20" spans="1:13" x14ac:dyDescent="0.3">
      <c r="B20" s="58"/>
      <c r="C20" s="58"/>
      <c r="D20" s="58"/>
      <c r="E20" s="58"/>
      <c r="F20" s="58"/>
      <c r="G20" s="58"/>
      <c r="H20" s="58"/>
      <c r="I20" s="2" t="s">
        <v>61</v>
      </c>
      <c r="J20" s="58"/>
      <c r="K20" s="58"/>
      <c r="L20" s="58"/>
      <c r="M20" s="58"/>
    </row>
    <row r="21" spans="1:13" x14ac:dyDescent="0.3">
      <c r="B21" s="58" t="s">
        <v>68</v>
      </c>
      <c r="C21" s="58" t="s">
        <v>127</v>
      </c>
      <c r="D21" s="58">
        <v>5057967341054</v>
      </c>
      <c r="E21" s="58">
        <v>2</v>
      </c>
      <c r="F21" s="58" t="s">
        <v>59</v>
      </c>
      <c r="G21" s="58">
        <v>0.28999999999999998</v>
      </c>
      <c r="H21" s="58">
        <v>0.59</v>
      </c>
      <c r="I21" s="2">
        <v>1.5</v>
      </c>
      <c r="J21" s="58">
        <v>3.2</v>
      </c>
      <c r="K21" s="58"/>
      <c r="L21" s="58"/>
      <c r="M21" s="58">
        <v>86475222</v>
      </c>
    </row>
    <row r="22" spans="1:13" x14ac:dyDescent="0.3">
      <c r="B22" s="58"/>
      <c r="C22" s="58"/>
      <c r="D22" s="58"/>
      <c r="E22" s="58"/>
      <c r="F22" s="58"/>
      <c r="G22" s="58"/>
      <c r="H22" s="58"/>
      <c r="I22" s="2" t="s">
        <v>61</v>
      </c>
      <c r="J22" s="58"/>
      <c r="K22" s="58"/>
      <c r="L22" s="58"/>
      <c r="M22" s="58"/>
    </row>
    <row r="23" spans="1:13" x14ac:dyDescent="0.3">
      <c r="B23" s="58" t="s">
        <v>68</v>
      </c>
      <c r="C23" s="58" t="s">
        <v>115</v>
      </c>
      <c r="D23" s="58">
        <v>5012121004336</v>
      </c>
      <c r="E23" s="58">
        <v>14</v>
      </c>
      <c r="F23" s="58" t="s">
        <v>59</v>
      </c>
      <c r="G23" s="58">
        <v>0.33</v>
      </c>
      <c r="H23" s="58">
        <v>4.66</v>
      </c>
      <c r="I23" s="2">
        <v>1.85</v>
      </c>
      <c r="J23" s="58">
        <v>30.1</v>
      </c>
      <c r="K23" s="58"/>
      <c r="L23" s="58"/>
      <c r="M23" s="58">
        <v>87586924</v>
      </c>
    </row>
    <row r="24" spans="1:13" x14ac:dyDescent="0.3">
      <c r="B24" s="58"/>
      <c r="C24" s="58"/>
      <c r="D24" s="58"/>
      <c r="E24" s="58"/>
      <c r="F24" s="58"/>
      <c r="G24" s="58"/>
      <c r="H24" s="58"/>
      <c r="I24" s="2" t="s">
        <v>61</v>
      </c>
      <c r="J24" s="58"/>
      <c r="K24" s="58"/>
      <c r="L24" s="58"/>
      <c r="M24" s="58"/>
    </row>
    <row r="25" spans="1:13" x14ac:dyDescent="0.3">
      <c r="B25" s="58" t="s">
        <v>68</v>
      </c>
      <c r="C25" s="58" t="s">
        <v>146</v>
      </c>
      <c r="D25" s="58">
        <v>3012369</v>
      </c>
      <c r="E25" s="58">
        <v>4</v>
      </c>
      <c r="F25" s="58" t="s">
        <v>59</v>
      </c>
      <c r="G25" s="58">
        <v>0.37</v>
      </c>
      <c r="H25" s="58">
        <v>1.5</v>
      </c>
      <c r="I25" s="2">
        <v>0.9</v>
      </c>
      <c r="J25" s="58">
        <v>3.6</v>
      </c>
      <c r="K25" s="58"/>
      <c r="L25" s="58"/>
      <c r="M25" s="58">
        <v>51345211</v>
      </c>
    </row>
    <row r="26" spans="1:13" x14ac:dyDescent="0.3">
      <c r="B26" s="58"/>
      <c r="C26" s="58"/>
      <c r="D26" s="58"/>
      <c r="E26" s="58"/>
      <c r="F26" s="58"/>
      <c r="G26" s="58"/>
      <c r="H26" s="58"/>
      <c r="I26" s="2" t="s">
        <v>61</v>
      </c>
      <c r="J26" s="58"/>
      <c r="K26" s="58"/>
      <c r="L26" s="58"/>
      <c r="M26" s="58"/>
    </row>
    <row r="27" spans="1:13" x14ac:dyDescent="0.3">
      <c r="A27" s="3">
        <v>45405</v>
      </c>
      <c r="B27" s="58" t="s">
        <v>57</v>
      </c>
      <c r="C27" s="58" t="s">
        <v>435</v>
      </c>
      <c r="D27" s="58">
        <v>10064382</v>
      </c>
      <c r="E27" s="58">
        <v>3</v>
      </c>
      <c r="F27" s="58" t="s">
        <v>59</v>
      </c>
      <c r="G27" s="58">
        <v>0.54</v>
      </c>
      <c r="H27" s="58">
        <v>1.62</v>
      </c>
      <c r="I27" s="2">
        <v>2.1</v>
      </c>
      <c r="J27" s="58">
        <v>6.3</v>
      </c>
      <c r="K27" s="58"/>
      <c r="L27" s="58"/>
      <c r="M27" s="58">
        <v>56255350</v>
      </c>
    </row>
    <row r="28" spans="1:13" x14ac:dyDescent="0.3">
      <c r="B28" s="58"/>
      <c r="C28" s="58"/>
      <c r="D28" s="58"/>
      <c r="E28" s="58"/>
      <c r="F28" s="58"/>
      <c r="G28" s="58"/>
      <c r="H28" s="58"/>
      <c r="I28" s="2" t="s">
        <v>61</v>
      </c>
      <c r="J28" s="58"/>
      <c r="K28" s="58"/>
      <c r="L28" s="58"/>
      <c r="M28" s="58"/>
    </row>
    <row r="29" spans="1:13" x14ac:dyDescent="0.3">
      <c r="B29" s="58" t="s">
        <v>57</v>
      </c>
      <c r="C29" s="58" t="s">
        <v>304</v>
      </c>
      <c r="D29" s="58">
        <v>3420997</v>
      </c>
      <c r="E29" s="58">
        <v>1</v>
      </c>
      <c r="F29" s="58" t="s">
        <v>59</v>
      </c>
      <c r="G29" s="58">
        <v>0.09</v>
      </c>
      <c r="H29" s="58">
        <v>0.32</v>
      </c>
      <c r="I29" s="2">
        <v>2.75</v>
      </c>
      <c r="J29" s="58">
        <v>2.75</v>
      </c>
      <c r="K29" s="58"/>
      <c r="L29" s="58"/>
      <c r="M29" s="58">
        <v>90505165</v>
      </c>
    </row>
    <row r="30" spans="1:13" x14ac:dyDescent="0.3">
      <c r="B30" s="58"/>
      <c r="C30" s="58"/>
      <c r="D30" s="58"/>
      <c r="E30" s="58"/>
      <c r="F30" s="58"/>
      <c r="G30" s="58"/>
      <c r="H30" s="58"/>
      <c r="I30" s="2" t="s">
        <v>61</v>
      </c>
      <c r="J30" s="58"/>
      <c r="K30" s="58"/>
      <c r="L30" s="58"/>
      <c r="M30" s="58"/>
    </row>
    <row r="31" spans="1:13" x14ac:dyDescent="0.3">
      <c r="B31" s="58" t="s">
        <v>68</v>
      </c>
      <c r="C31" s="58" t="s">
        <v>223</v>
      </c>
      <c r="D31" s="58">
        <v>5057967342105</v>
      </c>
      <c r="E31" s="58">
        <v>1</v>
      </c>
      <c r="F31" s="58" t="s">
        <v>59</v>
      </c>
      <c r="G31" s="58">
        <v>0.26</v>
      </c>
      <c r="H31" s="58">
        <v>0.26</v>
      </c>
      <c r="I31" s="2">
        <v>1.2</v>
      </c>
      <c r="J31" s="58">
        <v>1.3</v>
      </c>
      <c r="K31" s="58"/>
      <c r="L31" s="58"/>
      <c r="M31" s="58">
        <v>86489085</v>
      </c>
    </row>
    <row r="32" spans="1:13" x14ac:dyDescent="0.3">
      <c r="B32" s="58"/>
      <c r="C32" s="58"/>
      <c r="D32" s="58"/>
      <c r="E32" s="58"/>
      <c r="F32" s="58"/>
      <c r="G32" s="58"/>
      <c r="H32" s="58"/>
      <c r="I32" s="2" t="s">
        <v>61</v>
      </c>
      <c r="J32" s="58"/>
      <c r="K32" s="58"/>
      <c r="L32" s="58"/>
      <c r="M32" s="58"/>
    </row>
    <row r="33" spans="1:13" x14ac:dyDescent="0.3">
      <c r="B33" s="58" t="s">
        <v>68</v>
      </c>
      <c r="C33" s="58" t="s">
        <v>145</v>
      </c>
      <c r="D33" s="58">
        <v>5059512103650</v>
      </c>
      <c r="E33" s="58">
        <v>1</v>
      </c>
      <c r="F33" s="58" t="s">
        <v>59</v>
      </c>
      <c r="G33" s="58">
        <v>0.14000000000000001</v>
      </c>
      <c r="H33" s="58">
        <v>0.15</v>
      </c>
      <c r="I33" s="2">
        <v>1.1000000000000001</v>
      </c>
      <c r="J33" s="58">
        <v>1.1000000000000001</v>
      </c>
      <c r="K33" s="58"/>
      <c r="L33" s="58"/>
      <c r="M33" s="58">
        <v>88303971</v>
      </c>
    </row>
    <row r="34" spans="1:13" x14ac:dyDescent="0.3">
      <c r="B34" s="58"/>
      <c r="C34" s="58"/>
      <c r="D34" s="58"/>
      <c r="E34" s="58"/>
      <c r="F34" s="58"/>
      <c r="G34" s="58"/>
      <c r="H34" s="58"/>
      <c r="I34" s="2" t="s">
        <v>61</v>
      </c>
      <c r="J34" s="58"/>
      <c r="K34" s="58"/>
      <c r="L34" s="58"/>
      <c r="M34" s="58"/>
    </row>
    <row r="35" spans="1:13" x14ac:dyDescent="0.3">
      <c r="B35" s="58" t="s">
        <v>68</v>
      </c>
      <c r="C35" s="58" t="s">
        <v>436</v>
      </c>
      <c r="D35" s="58">
        <v>5059697745805</v>
      </c>
      <c r="E35" s="58">
        <v>2</v>
      </c>
      <c r="F35" s="58" t="s">
        <v>59</v>
      </c>
      <c r="G35" s="58">
        <v>0.28999999999999998</v>
      </c>
      <c r="H35" s="58">
        <v>0.57999999999999996</v>
      </c>
      <c r="I35" s="2">
        <v>1.75</v>
      </c>
      <c r="J35" s="58">
        <v>2.8</v>
      </c>
      <c r="K35" s="58"/>
      <c r="L35" s="58"/>
      <c r="M35" s="58">
        <v>92126587</v>
      </c>
    </row>
    <row r="36" spans="1:13" x14ac:dyDescent="0.3">
      <c r="B36" s="58"/>
      <c r="C36" s="58"/>
      <c r="D36" s="58"/>
      <c r="E36" s="58"/>
      <c r="F36" s="58"/>
      <c r="G36" s="58"/>
      <c r="H36" s="58"/>
      <c r="I36" s="2" t="s">
        <v>61</v>
      </c>
      <c r="J36" s="58"/>
      <c r="K36" s="58"/>
      <c r="L36" s="58"/>
      <c r="M36" s="58"/>
    </row>
    <row r="37" spans="1:13" x14ac:dyDescent="0.3">
      <c r="B37" s="58" t="s">
        <v>68</v>
      </c>
      <c r="C37" s="58" t="s">
        <v>127</v>
      </c>
      <c r="D37" s="58">
        <v>5057967341054</v>
      </c>
      <c r="E37" s="58">
        <v>13</v>
      </c>
      <c r="F37" s="58" t="s">
        <v>59</v>
      </c>
      <c r="G37" s="58">
        <v>0.28999999999999998</v>
      </c>
      <c r="H37" s="58">
        <v>3.81</v>
      </c>
      <c r="I37" s="2">
        <v>1.5</v>
      </c>
      <c r="J37" s="58">
        <v>20.8</v>
      </c>
      <c r="K37" s="58"/>
      <c r="L37" s="58"/>
      <c r="M37" s="58">
        <v>86475222</v>
      </c>
    </row>
    <row r="38" spans="1:13" x14ac:dyDescent="0.3">
      <c r="B38" s="58"/>
      <c r="C38" s="58"/>
      <c r="D38" s="58"/>
      <c r="E38" s="58"/>
      <c r="F38" s="58"/>
      <c r="G38" s="58"/>
      <c r="H38" s="58"/>
      <c r="I38" s="2" t="s">
        <v>61</v>
      </c>
      <c r="J38" s="58"/>
      <c r="K38" s="58"/>
      <c r="L38" s="58"/>
      <c r="M38" s="58"/>
    </row>
    <row r="39" spans="1:13" x14ac:dyDescent="0.3">
      <c r="B39" s="58" t="s">
        <v>68</v>
      </c>
      <c r="C39" s="58" t="s">
        <v>186</v>
      </c>
      <c r="D39" s="58">
        <v>5059512103643</v>
      </c>
      <c r="E39" s="58">
        <v>1</v>
      </c>
      <c r="F39" s="58" t="s">
        <v>59</v>
      </c>
      <c r="G39" s="58">
        <v>0.17</v>
      </c>
      <c r="H39" s="58">
        <v>0.17</v>
      </c>
      <c r="I39" s="2">
        <v>1.1000000000000001</v>
      </c>
      <c r="J39" s="58">
        <v>1.1000000000000001</v>
      </c>
      <c r="K39" s="58"/>
      <c r="L39" s="58"/>
      <c r="M39" s="58">
        <v>87799776</v>
      </c>
    </row>
    <row r="40" spans="1:13" x14ac:dyDescent="0.3">
      <c r="B40" s="58"/>
      <c r="C40" s="58"/>
      <c r="D40" s="58"/>
      <c r="E40" s="58"/>
      <c r="F40" s="58"/>
      <c r="G40" s="58"/>
      <c r="H40" s="58"/>
      <c r="I40" s="2" t="s">
        <v>61</v>
      </c>
      <c r="J40" s="58"/>
      <c r="K40" s="58"/>
      <c r="L40" s="58"/>
      <c r="M40" s="58"/>
    </row>
    <row r="41" spans="1:13" x14ac:dyDescent="0.3">
      <c r="B41" s="58" t="s">
        <v>68</v>
      </c>
      <c r="C41" s="58" t="s">
        <v>434</v>
      </c>
      <c r="D41" s="58">
        <v>5010044002958</v>
      </c>
      <c r="E41" s="58">
        <v>2</v>
      </c>
      <c r="F41" s="58" t="s">
        <v>59</v>
      </c>
      <c r="G41" s="58">
        <v>0.32</v>
      </c>
      <c r="H41" s="58">
        <v>0.65</v>
      </c>
      <c r="I41" s="2">
        <v>1.25</v>
      </c>
      <c r="J41" s="58">
        <v>2.9</v>
      </c>
      <c r="K41" s="58"/>
      <c r="L41" s="58"/>
      <c r="M41" s="58">
        <v>63961413</v>
      </c>
    </row>
    <row r="42" spans="1:13" x14ac:dyDescent="0.3">
      <c r="B42" s="58"/>
      <c r="C42" s="58"/>
      <c r="D42" s="58"/>
      <c r="E42" s="58"/>
      <c r="F42" s="58"/>
      <c r="G42" s="58"/>
      <c r="H42" s="58"/>
      <c r="I42" s="2" t="s">
        <v>61</v>
      </c>
      <c r="J42" s="58"/>
      <c r="K42" s="58"/>
      <c r="L42" s="58"/>
      <c r="M42" s="58"/>
    </row>
    <row r="43" spans="1:13" x14ac:dyDescent="0.3">
      <c r="A43" s="3">
        <v>45406</v>
      </c>
      <c r="B43" s="58" t="s">
        <v>68</v>
      </c>
      <c r="C43" s="58" t="s">
        <v>140</v>
      </c>
      <c r="D43" s="58">
        <v>5010044005577</v>
      </c>
      <c r="E43" s="58">
        <v>2</v>
      </c>
      <c r="F43" s="58" t="s">
        <v>59</v>
      </c>
      <c r="G43" s="58">
        <v>0.3</v>
      </c>
      <c r="H43" s="58">
        <v>0.6</v>
      </c>
      <c r="I43" s="2">
        <v>1.85</v>
      </c>
      <c r="J43" s="58">
        <v>3.7</v>
      </c>
      <c r="K43" s="58"/>
      <c r="L43" s="58"/>
      <c r="M43" s="58">
        <v>78775835</v>
      </c>
    </row>
    <row r="44" spans="1:13" x14ac:dyDescent="0.3">
      <c r="B44" s="58"/>
      <c r="C44" s="58"/>
      <c r="D44" s="58"/>
      <c r="E44" s="58"/>
      <c r="F44" s="58"/>
      <c r="G44" s="58"/>
      <c r="H44" s="58"/>
      <c r="I44" s="2" t="s">
        <v>61</v>
      </c>
      <c r="J44" s="58"/>
      <c r="K44" s="58"/>
      <c r="L44" s="58"/>
      <c r="M44" s="58"/>
    </row>
    <row r="45" spans="1:13" x14ac:dyDescent="0.3">
      <c r="B45" s="58" t="s">
        <v>68</v>
      </c>
      <c r="C45" s="58" t="s">
        <v>437</v>
      </c>
      <c r="D45" s="58">
        <v>5010044000039</v>
      </c>
      <c r="E45" s="58">
        <v>6</v>
      </c>
      <c r="F45" s="58" t="s">
        <v>59</v>
      </c>
      <c r="G45" s="58">
        <v>198.05</v>
      </c>
      <c r="H45" s="58">
        <v>4.8899999999999997</v>
      </c>
      <c r="I45" s="2">
        <v>1.55</v>
      </c>
      <c r="J45" s="58">
        <v>9.3000000000000007</v>
      </c>
      <c r="K45" s="58"/>
      <c r="L45" s="58"/>
      <c r="M45" s="58">
        <v>50606947</v>
      </c>
    </row>
    <row r="46" spans="1:13" x14ac:dyDescent="0.3">
      <c r="B46" s="58"/>
      <c r="C46" s="58"/>
      <c r="D46" s="58"/>
      <c r="E46" s="58"/>
      <c r="F46" s="58"/>
      <c r="G46" s="58"/>
      <c r="H46" s="58"/>
      <c r="I46" s="2" t="s">
        <v>61</v>
      </c>
      <c r="J46" s="58"/>
      <c r="K46" s="58"/>
      <c r="L46" s="58"/>
      <c r="M46" s="58"/>
    </row>
    <row r="47" spans="1:13" x14ac:dyDescent="0.3">
      <c r="B47" s="58" t="s">
        <v>68</v>
      </c>
      <c r="C47" s="58" t="s">
        <v>145</v>
      </c>
      <c r="D47" s="58">
        <v>5059512103650</v>
      </c>
      <c r="E47" s="58">
        <v>2</v>
      </c>
      <c r="F47" s="58" t="s">
        <v>59</v>
      </c>
      <c r="G47" s="58">
        <v>0.14000000000000001</v>
      </c>
      <c r="H47" s="58">
        <v>0.28999999999999998</v>
      </c>
      <c r="I47" s="2">
        <v>1.1000000000000001</v>
      </c>
      <c r="J47" s="58">
        <v>2.2000000000000002</v>
      </c>
      <c r="K47" s="58"/>
      <c r="L47" s="58"/>
      <c r="M47" s="58">
        <v>88303971</v>
      </c>
    </row>
    <row r="48" spans="1:13" x14ac:dyDescent="0.3">
      <c r="B48" s="58"/>
      <c r="C48" s="58"/>
      <c r="D48" s="58"/>
      <c r="E48" s="58"/>
      <c r="F48" s="58"/>
      <c r="G48" s="58"/>
      <c r="H48" s="58"/>
      <c r="I48" s="2" t="s">
        <v>61</v>
      </c>
      <c r="J48" s="58"/>
      <c r="K48" s="58"/>
      <c r="L48" s="58"/>
      <c r="M48" s="58"/>
    </row>
    <row r="49" spans="1:13" x14ac:dyDescent="0.3">
      <c r="B49" s="58" t="s">
        <v>68</v>
      </c>
      <c r="C49" s="58" t="s">
        <v>438</v>
      </c>
      <c r="D49" s="58">
        <v>5057753932664</v>
      </c>
      <c r="E49" s="58">
        <v>11</v>
      </c>
      <c r="F49" s="58" t="s">
        <v>59</v>
      </c>
      <c r="G49" s="58">
        <v>0.26</v>
      </c>
      <c r="H49" s="58">
        <v>2.83</v>
      </c>
      <c r="I49" s="2">
        <v>1.1499999999999999</v>
      </c>
      <c r="J49" s="58">
        <v>12.65</v>
      </c>
      <c r="K49" s="58"/>
      <c r="L49" s="58"/>
      <c r="M49" s="58">
        <v>87229421</v>
      </c>
    </row>
    <row r="50" spans="1:13" x14ac:dyDescent="0.3">
      <c r="B50" s="58"/>
      <c r="C50" s="58"/>
      <c r="D50" s="58"/>
      <c r="E50" s="58"/>
      <c r="F50" s="58"/>
      <c r="G50" s="58"/>
      <c r="H50" s="58"/>
      <c r="I50" s="2" t="s">
        <v>61</v>
      </c>
      <c r="J50" s="58"/>
      <c r="K50" s="58"/>
      <c r="L50" s="58"/>
      <c r="M50" s="58"/>
    </row>
    <row r="51" spans="1:13" x14ac:dyDescent="0.3">
      <c r="B51" s="58" t="s">
        <v>68</v>
      </c>
      <c r="C51" s="58" t="s">
        <v>144</v>
      </c>
      <c r="D51" s="58">
        <v>5010044000275</v>
      </c>
      <c r="E51" s="58">
        <v>1</v>
      </c>
      <c r="F51" s="58" t="s">
        <v>59</v>
      </c>
      <c r="G51" s="58">
        <v>0.41</v>
      </c>
      <c r="H51" s="58">
        <v>0.41</v>
      </c>
      <c r="I51" s="2">
        <v>1.1000000000000001</v>
      </c>
      <c r="J51" s="58">
        <v>1.1000000000000001</v>
      </c>
      <c r="K51" s="58"/>
      <c r="L51" s="58"/>
      <c r="M51" s="58">
        <v>50688895</v>
      </c>
    </row>
    <row r="52" spans="1:13" x14ac:dyDescent="0.3">
      <c r="B52" s="58"/>
      <c r="C52" s="58"/>
      <c r="D52" s="58"/>
      <c r="E52" s="58"/>
      <c r="F52" s="58"/>
      <c r="G52" s="58"/>
      <c r="H52" s="58"/>
      <c r="I52" s="2" t="s">
        <v>61</v>
      </c>
      <c r="J52" s="58"/>
      <c r="K52" s="58"/>
      <c r="L52" s="58"/>
      <c r="M52" s="58"/>
    </row>
    <row r="53" spans="1:13" x14ac:dyDescent="0.3">
      <c r="B53" s="58" t="s">
        <v>68</v>
      </c>
      <c r="C53" s="58" t="s">
        <v>171</v>
      </c>
      <c r="D53" s="58">
        <v>5022824240061</v>
      </c>
      <c r="E53" s="58">
        <v>2</v>
      </c>
      <c r="F53" s="58" t="s">
        <v>59</v>
      </c>
      <c r="G53" s="58">
        <v>0.5</v>
      </c>
      <c r="H53" s="58">
        <v>1</v>
      </c>
      <c r="I53" s="2">
        <v>1.1000000000000001</v>
      </c>
      <c r="J53" s="58">
        <v>2.5</v>
      </c>
      <c r="K53" s="58"/>
      <c r="L53" s="58"/>
      <c r="M53" s="58">
        <v>61699364</v>
      </c>
    </row>
    <row r="54" spans="1:13" x14ac:dyDescent="0.3">
      <c r="B54" s="58"/>
      <c r="C54" s="58"/>
      <c r="D54" s="58"/>
      <c r="E54" s="58"/>
      <c r="F54" s="58"/>
      <c r="G54" s="58"/>
      <c r="H54" s="58"/>
      <c r="I54" s="2" t="s">
        <v>61</v>
      </c>
      <c r="J54" s="58"/>
      <c r="K54" s="58"/>
      <c r="L54" s="58"/>
      <c r="M54" s="58"/>
    </row>
    <row r="55" spans="1:13" x14ac:dyDescent="0.3">
      <c r="B55" s="58" t="s">
        <v>57</v>
      </c>
      <c r="C55" s="58" t="s">
        <v>439</v>
      </c>
      <c r="D55" s="58">
        <v>10056547</v>
      </c>
      <c r="E55" s="58">
        <v>16</v>
      </c>
      <c r="F55" s="58" t="s">
        <v>59</v>
      </c>
      <c r="G55" s="58">
        <v>0.31</v>
      </c>
      <c r="H55" s="58">
        <v>4.93</v>
      </c>
      <c r="I55" s="2">
        <v>0.9</v>
      </c>
      <c r="J55" s="58">
        <v>14.4</v>
      </c>
      <c r="K55" s="58"/>
      <c r="L55" s="58"/>
      <c r="M55" s="58">
        <v>57477477</v>
      </c>
    </row>
    <row r="56" spans="1:13" x14ac:dyDescent="0.3">
      <c r="B56" s="58"/>
      <c r="C56" s="58"/>
      <c r="D56" s="58"/>
      <c r="E56" s="58"/>
      <c r="F56" s="58"/>
      <c r="G56" s="58"/>
      <c r="H56" s="58"/>
      <c r="I56" s="2" t="s">
        <v>61</v>
      </c>
      <c r="J56" s="58"/>
      <c r="K56" s="58"/>
      <c r="L56" s="58"/>
      <c r="M56" s="58"/>
    </row>
    <row r="57" spans="1:13" x14ac:dyDescent="0.3">
      <c r="A57" s="3">
        <v>45407</v>
      </c>
      <c r="B57" s="58" t="s">
        <v>440</v>
      </c>
      <c r="C57" s="58" t="s">
        <v>441</v>
      </c>
      <c r="D57" s="58">
        <v>5000358240344</v>
      </c>
      <c r="E57" s="58">
        <v>4</v>
      </c>
      <c r="F57" s="58" t="s">
        <v>59</v>
      </c>
      <c r="G57" s="58">
        <v>0.36</v>
      </c>
      <c r="H57" s="58">
        <v>1.43</v>
      </c>
      <c r="I57" s="2">
        <v>0.9</v>
      </c>
      <c r="J57" s="58">
        <v>3.6</v>
      </c>
      <c r="K57" s="58"/>
      <c r="L57" s="58"/>
      <c r="M57" s="58">
        <v>50751618</v>
      </c>
    </row>
    <row r="58" spans="1:13" x14ac:dyDescent="0.3">
      <c r="B58" s="58"/>
      <c r="C58" s="58"/>
      <c r="D58" s="58"/>
      <c r="E58" s="58"/>
      <c r="F58" s="58"/>
      <c r="G58" s="58"/>
      <c r="H58" s="58"/>
      <c r="I58" s="2" t="s">
        <v>61</v>
      </c>
      <c r="J58" s="58"/>
      <c r="K58" s="58"/>
      <c r="L58" s="58"/>
      <c r="M58" s="58"/>
    </row>
    <row r="59" spans="1:13" x14ac:dyDescent="0.3">
      <c r="B59" s="58" t="s">
        <v>68</v>
      </c>
      <c r="C59" s="58" t="s">
        <v>119</v>
      </c>
      <c r="D59" s="58">
        <v>5059512729744</v>
      </c>
      <c r="E59" s="58">
        <v>1</v>
      </c>
      <c r="F59" s="58" t="s">
        <v>59</v>
      </c>
      <c r="G59" s="58">
        <v>0.39</v>
      </c>
      <c r="H59" s="58">
        <v>0.39</v>
      </c>
      <c r="I59" s="2">
        <v>0.9</v>
      </c>
      <c r="J59" s="58">
        <v>0.9</v>
      </c>
      <c r="K59" s="58"/>
      <c r="L59" s="58"/>
      <c r="M59" s="58">
        <v>88887702</v>
      </c>
    </row>
    <row r="60" spans="1:13" x14ac:dyDescent="0.3">
      <c r="B60" s="58"/>
      <c r="C60" s="58"/>
      <c r="D60" s="58"/>
      <c r="E60" s="58"/>
      <c r="F60" s="58"/>
      <c r="G60" s="58"/>
      <c r="H60" s="58"/>
      <c r="I60" s="2" t="s">
        <v>61</v>
      </c>
      <c r="J60" s="58"/>
      <c r="K60" s="58"/>
      <c r="L60" s="58"/>
      <c r="M60" s="58"/>
    </row>
    <row r="61" spans="1:13" x14ac:dyDescent="0.3">
      <c r="B61" s="58" t="s">
        <v>68</v>
      </c>
      <c r="C61" s="58" t="s">
        <v>330</v>
      </c>
      <c r="D61" s="58">
        <v>5057967342082</v>
      </c>
      <c r="E61" s="58">
        <v>14</v>
      </c>
      <c r="F61" s="58" t="s">
        <v>59</v>
      </c>
      <c r="G61" s="58">
        <v>0.51</v>
      </c>
      <c r="H61" s="58">
        <v>7.1</v>
      </c>
      <c r="I61" s="2">
        <v>1.2</v>
      </c>
      <c r="J61" s="58">
        <v>18.2</v>
      </c>
      <c r="K61" s="58"/>
      <c r="L61" s="58"/>
      <c r="M61" s="58">
        <v>86489079</v>
      </c>
    </row>
    <row r="62" spans="1:13" x14ac:dyDescent="0.3">
      <c r="B62" s="58"/>
      <c r="C62" s="58"/>
      <c r="D62" s="58"/>
      <c r="E62" s="58"/>
      <c r="F62" s="58"/>
      <c r="G62" s="58"/>
      <c r="H62" s="58"/>
      <c r="I62" s="2" t="s">
        <v>61</v>
      </c>
      <c r="J62" s="58"/>
      <c r="K62" s="58"/>
      <c r="L62" s="58"/>
      <c r="M62" s="58"/>
    </row>
    <row r="63" spans="1:13" x14ac:dyDescent="0.3">
      <c r="C63" t="s">
        <v>442</v>
      </c>
      <c r="E63">
        <v>96</v>
      </c>
      <c r="H63">
        <v>38.4</v>
      </c>
      <c r="I63">
        <v>3.5</v>
      </c>
      <c r="J63" s="7">
        <f>E63*I63</f>
        <v>336</v>
      </c>
    </row>
    <row r="64" spans="1:13" x14ac:dyDescent="0.3">
      <c r="A64" s="3">
        <v>45408</v>
      </c>
      <c r="B64" s="58" t="s">
        <v>57</v>
      </c>
      <c r="C64" s="58" t="s">
        <v>443</v>
      </c>
      <c r="D64" s="58">
        <v>10004647</v>
      </c>
      <c r="E64" s="58">
        <v>7</v>
      </c>
      <c r="F64" s="58" t="s">
        <v>59</v>
      </c>
      <c r="G64" s="58">
        <v>0.22</v>
      </c>
      <c r="H64" s="58">
        <v>1.51</v>
      </c>
      <c r="I64" s="2">
        <v>1.4</v>
      </c>
      <c r="J64" s="58">
        <v>9.8000000000000007</v>
      </c>
      <c r="K64" s="58"/>
      <c r="L64" s="58"/>
      <c r="M64" s="58">
        <v>66081384</v>
      </c>
    </row>
    <row r="65" spans="2:13" x14ac:dyDescent="0.3">
      <c r="B65" s="58"/>
      <c r="C65" s="58"/>
      <c r="D65" s="58"/>
      <c r="E65" s="58"/>
      <c r="F65" s="58"/>
      <c r="G65" s="58"/>
      <c r="H65" s="58"/>
      <c r="I65" s="2" t="s">
        <v>61</v>
      </c>
      <c r="J65" s="58"/>
      <c r="K65" s="58"/>
      <c r="L65" s="58"/>
      <c r="M65" s="58"/>
    </row>
    <row r="66" spans="2:13" x14ac:dyDescent="0.3">
      <c r="B66" s="58" t="s">
        <v>57</v>
      </c>
      <c r="C66" s="58" t="s">
        <v>380</v>
      </c>
      <c r="D66" s="58">
        <v>10111420</v>
      </c>
      <c r="E66" s="58">
        <v>1</v>
      </c>
      <c r="F66" s="58" t="s">
        <v>59</v>
      </c>
      <c r="G66" s="58">
        <v>0.32</v>
      </c>
      <c r="H66" s="58">
        <v>0.32</v>
      </c>
      <c r="I66" s="2">
        <v>1</v>
      </c>
      <c r="J66" s="58">
        <v>1</v>
      </c>
      <c r="K66" s="58"/>
      <c r="L66" s="58"/>
      <c r="M66" s="58">
        <v>67754468</v>
      </c>
    </row>
    <row r="67" spans="2:13" x14ac:dyDescent="0.3">
      <c r="B67" s="58"/>
      <c r="C67" s="58"/>
      <c r="D67" s="58"/>
      <c r="E67" s="58"/>
      <c r="F67" s="58"/>
      <c r="G67" s="58"/>
      <c r="H67" s="58"/>
      <c r="I67" s="2" t="s">
        <v>61</v>
      </c>
      <c r="J67" s="58"/>
      <c r="K67" s="58"/>
      <c r="L67" s="58"/>
      <c r="M67" s="58"/>
    </row>
    <row r="68" spans="2:13" x14ac:dyDescent="0.3">
      <c r="B68" s="58" t="s">
        <v>57</v>
      </c>
      <c r="C68" s="58" t="s">
        <v>444</v>
      </c>
      <c r="D68" s="58">
        <v>3287804</v>
      </c>
      <c r="E68" s="58">
        <v>2</v>
      </c>
      <c r="F68" s="58" t="s">
        <v>59</v>
      </c>
      <c r="G68" s="58">
        <v>0.02</v>
      </c>
      <c r="H68" s="58">
        <v>0.05</v>
      </c>
      <c r="I68" s="2">
        <v>0.85</v>
      </c>
      <c r="J68" s="58">
        <v>1.7</v>
      </c>
      <c r="K68" s="58"/>
      <c r="L68" s="58"/>
      <c r="M68" s="58">
        <v>85935233</v>
      </c>
    </row>
    <row r="69" spans="2:13" x14ac:dyDescent="0.3">
      <c r="B69" s="58"/>
      <c r="C69" s="58"/>
      <c r="D69" s="58"/>
      <c r="E69" s="58"/>
      <c r="F69" s="58"/>
      <c r="G69" s="58"/>
      <c r="H69" s="58"/>
      <c r="I69" s="2" t="s">
        <v>61</v>
      </c>
      <c r="J69" s="58"/>
      <c r="K69" s="58"/>
      <c r="L69" s="58"/>
      <c r="M69" s="58"/>
    </row>
    <row r="70" spans="2:13" x14ac:dyDescent="0.3">
      <c r="B70" s="58" t="s">
        <v>57</v>
      </c>
      <c r="C70" s="58" t="s">
        <v>343</v>
      </c>
      <c r="D70" s="58">
        <v>3267158</v>
      </c>
      <c r="E70" s="58">
        <v>4</v>
      </c>
      <c r="F70" s="58" t="s">
        <v>59</v>
      </c>
      <c r="G70" s="58">
        <v>0.16</v>
      </c>
      <c r="H70" s="58">
        <v>0.63</v>
      </c>
      <c r="I70" s="2">
        <v>1.05</v>
      </c>
      <c r="J70" s="58">
        <v>4.5999999999999996</v>
      </c>
      <c r="K70" s="58"/>
      <c r="L70" s="58"/>
      <c r="M70" s="58">
        <v>81117350</v>
      </c>
    </row>
    <row r="71" spans="2:13" x14ac:dyDescent="0.3">
      <c r="B71" s="58"/>
      <c r="C71" s="58"/>
      <c r="D71" s="58"/>
      <c r="E71" s="58"/>
      <c r="F71" s="58"/>
      <c r="G71" s="58"/>
      <c r="H71" s="58"/>
      <c r="I71" s="2" t="s">
        <v>61</v>
      </c>
      <c r="J71" s="58"/>
      <c r="K71" s="58"/>
      <c r="L71" s="58"/>
      <c r="M71" s="58"/>
    </row>
    <row r="72" spans="2:13" x14ac:dyDescent="0.3">
      <c r="B72" s="58" t="s">
        <v>57</v>
      </c>
      <c r="C72" s="58" t="s">
        <v>326</v>
      </c>
      <c r="D72" s="58">
        <v>3268650</v>
      </c>
      <c r="E72" s="58">
        <v>1</v>
      </c>
      <c r="F72" s="58" t="s">
        <v>59</v>
      </c>
      <c r="G72" s="58">
        <v>0.02</v>
      </c>
      <c r="H72" s="58">
        <v>0.02</v>
      </c>
      <c r="I72" s="2">
        <v>0.9</v>
      </c>
      <c r="J72" s="58">
        <v>0.85</v>
      </c>
      <c r="K72" s="58"/>
      <c r="L72" s="58"/>
      <c r="M72" s="58">
        <v>81203680</v>
      </c>
    </row>
    <row r="73" spans="2:13" x14ac:dyDescent="0.3">
      <c r="B73" s="58"/>
      <c r="C73" s="58"/>
      <c r="D73" s="58"/>
      <c r="E73" s="58"/>
      <c r="F73" s="58"/>
      <c r="G73" s="58"/>
      <c r="H73" s="58"/>
      <c r="I73" s="2" t="s">
        <v>61</v>
      </c>
      <c r="J73" s="58"/>
      <c r="K73" s="58"/>
      <c r="L73" s="58"/>
      <c r="M73" s="58"/>
    </row>
    <row r="74" spans="2:13" x14ac:dyDescent="0.3">
      <c r="B74" s="58" t="s">
        <v>57</v>
      </c>
      <c r="C74" s="58" t="s">
        <v>151</v>
      </c>
      <c r="D74" s="58">
        <v>3336922</v>
      </c>
      <c r="E74" s="58">
        <v>1</v>
      </c>
      <c r="F74" s="58" t="s">
        <v>59</v>
      </c>
      <c r="G74" s="58">
        <v>0.25</v>
      </c>
      <c r="H74" s="58">
        <v>0.25</v>
      </c>
      <c r="I74" s="2">
        <v>0.85</v>
      </c>
      <c r="J74" s="58">
        <v>0.85</v>
      </c>
      <c r="K74" s="58"/>
      <c r="L74" s="58"/>
      <c r="M74" s="58">
        <v>88304852</v>
      </c>
    </row>
    <row r="75" spans="2:13" x14ac:dyDescent="0.3">
      <c r="B75" s="58"/>
      <c r="C75" s="58"/>
      <c r="D75" s="58"/>
      <c r="E75" s="58"/>
      <c r="F75" s="58"/>
      <c r="G75" s="58"/>
      <c r="H75" s="58"/>
      <c r="I75" s="2" t="s">
        <v>61</v>
      </c>
      <c r="J75" s="58"/>
      <c r="K75" s="58"/>
      <c r="L75" s="58"/>
      <c r="M75" s="58"/>
    </row>
    <row r="76" spans="2:13" x14ac:dyDescent="0.3">
      <c r="B76" s="58" t="s">
        <v>57</v>
      </c>
      <c r="C76" s="58" t="s">
        <v>98</v>
      </c>
      <c r="D76" s="58">
        <v>3424773</v>
      </c>
      <c r="E76" s="58">
        <v>2</v>
      </c>
      <c r="F76" s="58" t="s">
        <v>59</v>
      </c>
      <c r="G76" s="58">
        <v>0.33</v>
      </c>
      <c r="H76" s="58">
        <v>0.65</v>
      </c>
      <c r="I76" s="2">
        <v>1.5</v>
      </c>
      <c r="J76" s="58">
        <v>3</v>
      </c>
      <c r="K76" s="58"/>
      <c r="L76" s="58"/>
      <c r="M76" s="58">
        <v>92332446</v>
      </c>
    </row>
    <row r="77" spans="2:13" x14ac:dyDescent="0.3">
      <c r="B77" s="58"/>
      <c r="C77" s="58"/>
      <c r="D77" s="58"/>
      <c r="E77" s="58"/>
      <c r="F77" s="58"/>
      <c r="G77" s="58"/>
      <c r="H77" s="58"/>
      <c r="I77" s="2" t="s">
        <v>61</v>
      </c>
      <c r="J77" s="58"/>
      <c r="K77" s="58"/>
      <c r="L77" s="58"/>
      <c r="M77" s="58"/>
    </row>
    <row r="78" spans="2:13" x14ac:dyDescent="0.3">
      <c r="B78" s="58" t="s">
        <v>83</v>
      </c>
      <c r="C78" s="58" t="s">
        <v>445</v>
      </c>
      <c r="D78" s="58">
        <v>5059697743849</v>
      </c>
      <c r="E78" s="58">
        <v>1</v>
      </c>
      <c r="F78" s="58" t="s">
        <v>59</v>
      </c>
      <c r="G78" s="58">
        <v>0.44</v>
      </c>
      <c r="H78" s="58">
        <v>0.44</v>
      </c>
      <c r="I78" s="2">
        <v>3.5</v>
      </c>
      <c r="J78" s="58">
        <v>3.5</v>
      </c>
      <c r="K78" s="58"/>
      <c r="L78" s="58"/>
      <c r="M78" s="58">
        <v>89968922</v>
      </c>
    </row>
    <row r="79" spans="2:13" x14ac:dyDescent="0.3">
      <c r="B79" s="58"/>
      <c r="C79" s="58"/>
      <c r="D79" s="58"/>
      <c r="E79" s="58"/>
      <c r="F79" s="58"/>
      <c r="G79" s="58"/>
      <c r="H79" s="58"/>
      <c r="I79" s="2" t="s">
        <v>61</v>
      </c>
      <c r="J79" s="58"/>
      <c r="K79" s="58"/>
      <c r="L79" s="58"/>
      <c r="M79" s="58"/>
    </row>
    <row r="80" spans="2:13" x14ac:dyDescent="0.3">
      <c r="B80" s="58" t="s">
        <v>83</v>
      </c>
      <c r="C80" s="58" t="s">
        <v>85</v>
      </c>
      <c r="D80" s="58">
        <v>5059697683732</v>
      </c>
      <c r="E80" s="58">
        <v>3</v>
      </c>
      <c r="F80" s="58" t="s">
        <v>59</v>
      </c>
      <c r="G80" s="58">
        <v>0.21</v>
      </c>
      <c r="H80" s="58">
        <v>0.62</v>
      </c>
      <c r="I80" s="2">
        <v>3</v>
      </c>
      <c r="J80" s="58">
        <v>9</v>
      </c>
      <c r="K80" s="58"/>
      <c r="L80" s="58"/>
      <c r="M80" s="58">
        <v>92544593</v>
      </c>
    </row>
    <row r="81" spans="2:13" x14ac:dyDescent="0.3">
      <c r="B81" s="58"/>
      <c r="C81" s="58"/>
      <c r="D81" s="58"/>
      <c r="E81" s="58"/>
      <c r="F81" s="58"/>
      <c r="G81" s="58"/>
      <c r="H81" s="58"/>
      <c r="I81" s="2" t="s">
        <v>61</v>
      </c>
      <c r="J81" s="58"/>
      <c r="K81" s="58"/>
      <c r="L81" s="58"/>
      <c r="M81" s="58"/>
    </row>
    <row r="82" spans="2:13" x14ac:dyDescent="0.3">
      <c r="B82" s="58" t="s">
        <v>83</v>
      </c>
      <c r="C82" s="58" t="s">
        <v>446</v>
      </c>
      <c r="D82" s="58">
        <v>5059512734236</v>
      </c>
      <c r="E82" s="58">
        <v>10</v>
      </c>
      <c r="F82" s="58" t="s">
        <v>59</v>
      </c>
      <c r="G82" s="58">
        <v>0.44</v>
      </c>
      <c r="H82" s="58">
        <v>4.3499999999999996</v>
      </c>
      <c r="I82" s="2">
        <v>3.5</v>
      </c>
      <c r="J82" s="58">
        <v>35</v>
      </c>
      <c r="K82" s="58"/>
      <c r="L82" s="58"/>
      <c r="M82" s="58">
        <v>89934723</v>
      </c>
    </row>
    <row r="83" spans="2:13" x14ac:dyDescent="0.3">
      <c r="B83" s="58"/>
      <c r="C83" s="58"/>
      <c r="D83" s="58"/>
      <c r="E83" s="58"/>
      <c r="F83" s="58"/>
      <c r="G83" s="58"/>
      <c r="H83" s="58"/>
      <c r="I83" s="2" t="s">
        <v>61</v>
      </c>
      <c r="J83" s="58"/>
      <c r="K83" s="58"/>
      <c r="L83" s="58"/>
      <c r="M83" s="58"/>
    </row>
    <row r="84" spans="2:13" x14ac:dyDescent="0.3">
      <c r="B84" s="58" t="s">
        <v>83</v>
      </c>
      <c r="C84" s="58" t="s">
        <v>447</v>
      </c>
      <c r="D84" s="58">
        <v>5059697722912</v>
      </c>
      <c r="E84" s="58">
        <v>5</v>
      </c>
      <c r="F84" s="58" t="s">
        <v>59</v>
      </c>
      <c r="G84" s="58">
        <v>0.43</v>
      </c>
      <c r="H84" s="58">
        <v>2.15</v>
      </c>
      <c r="I84" s="2">
        <v>3.5</v>
      </c>
      <c r="J84" s="58">
        <v>17.5</v>
      </c>
      <c r="K84" s="58"/>
      <c r="L84" s="58"/>
      <c r="M84" s="58">
        <v>89977165</v>
      </c>
    </row>
    <row r="85" spans="2:13" x14ac:dyDescent="0.3">
      <c r="B85" s="58"/>
      <c r="C85" s="58"/>
      <c r="D85" s="58"/>
      <c r="E85" s="58"/>
      <c r="F85" s="58"/>
      <c r="G85" s="58"/>
      <c r="H85" s="58"/>
      <c r="I85" s="2" t="s">
        <v>61</v>
      </c>
      <c r="J85" s="58"/>
      <c r="K85" s="58"/>
      <c r="L85" s="58"/>
      <c r="M85" s="58"/>
    </row>
    <row r="86" spans="2:13" x14ac:dyDescent="0.3">
      <c r="B86" s="58" t="s">
        <v>83</v>
      </c>
      <c r="C86" s="58" t="s">
        <v>448</v>
      </c>
      <c r="D86" s="58">
        <v>5057967464050</v>
      </c>
      <c r="E86" s="58">
        <v>1</v>
      </c>
      <c r="F86" s="58" t="s">
        <v>59</v>
      </c>
      <c r="G86" s="58">
        <v>0.16</v>
      </c>
      <c r="H86" s="58">
        <v>0.16</v>
      </c>
      <c r="I86" s="2">
        <v>3</v>
      </c>
      <c r="J86" s="58">
        <v>3</v>
      </c>
      <c r="K86" s="58"/>
      <c r="L86" s="58"/>
      <c r="M86" s="58">
        <v>86695917</v>
      </c>
    </row>
    <row r="87" spans="2:13" x14ac:dyDescent="0.3">
      <c r="B87" s="58"/>
      <c r="C87" s="58"/>
      <c r="D87" s="58"/>
      <c r="E87" s="58"/>
      <c r="F87" s="58"/>
      <c r="G87" s="58"/>
      <c r="H87" s="58"/>
      <c r="I87" s="2" t="s">
        <v>61</v>
      </c>
      <c r="J87" s="58"/>
      <c r="K87" s="58"/>
      <c r="L87" s="58"/>
      <c r="M87" s="58"/>
    </row>
    <row r="88" spans="2:13" x14ac:dyDescent="0.3">
      <c r="B88" s="58" t="s">
        <v>83</v>
      </c>
      <c r="C88" s="58" t="s">
        <v>160</v>
      </c>
      <c r="D88" s="58">
        <v>5054269268157</v>
      </c>
      <c r="E88" s="58">
        <v>3</v>
      </c>
      <c r="F88" s="58" t="s">
        <v>59</v>
      </c>
      <c r="G88" s="58">
        <v>0.26</v>
      </c>
      <c r="H88" s="58">
        <v>0.77</v>
      </c>
      <c r="I88" s="2">
        <v>2.2000000000000002</v>
      </c>
      <c r="J88" s="58">
        <v>7.2</v>
      </c>
      <c r="K88" s="58"/>
      <c r="L88" s="58"/>
      <c r="M88" s="58">
        <v>58748737</v>
      </c>
    </row>
    <row r="89" spans="2:13" x14ac:dyDescent="0.3">
      <c r="B89" s="58"/>
      <c r="C89" s="58"/>
      <c r="D89" s="58"/>
      <c r="E89" s="58"/>
      <c r="F89" s="58"/>
      <c r="G89" s="58"/>
      <c r="H89" s="58"/>
      <c r="I89" s="2" t="s">
        <v>61</v>
      </c>
      <c r="J89" s="58"/>
      <c r="K89" s="58"/>
      <c r="L89" s="58"/>
      <c r="M89" s="58"/>
    </row>
    <row r="90" spans="2:13" x14ac:dyDescent="0.3">
      <c r="B90" s="58" t="s">
        <v>83</v>
      </c>
      <c r="C90" s="58" t="s">
        <v>449</v>
      </c>
      <c r="D90" s="58">
        <v>5059512730115</v>
      </c>
      <c r="E90" s="58">
        <v>1</v>
      </c>
      <c r="F90" s="58" t="s">
        <v>59</v>
      </c>
      <c r="G90" s="58">
        <v>0.45</v>
      </c>
      <c r="H90" s="58">
        <v>0.45</v>
      </c>
      <c r="I90" s="2">
        <v>4.5</v>
      </c>
      <c r="J90" s="58">
        <v>4.5</v>
      </c>
      <c r="K90" s="58"/>
      <c r="L90" s="58"/>
      <c r="M90" s="58">
        <v>91176678</v>
      </c>
    </row>
    <row r="91" spans="2:13" x14ac:dyDescent="0.3">
      <c r="B91" s="58"/>
      <c r="C91" s="58"/>
      <c r="D91" s="58"/>
      <c r="E91" s="58"/>
      <c r="F91" s="58"/>
      <c r="G91" s="58"/>
      <c r="H91" s="58"/>
      <c r="I91" s="2" t="s">
        <v>61</v>
      </c>
      <c r="J91" s="58"/>
      <c r="K91" s="58"/>
      <c r="L91" s="58"/>
      <c r="M91" s="58"/>
    </row>
    <row r="92" spans="2:13" x14ac:dyDescent="0.3">
      <c r="B92" s="58" t="s">
        <v>83</v>
      </c>
      <c r="C92" s="58" t="s">
        <v>93</v>
      </c>
      <c r="D92" s="58">
        <v>5059697704420</v>
      </c>
      <c r="E92" s="58">
        <v>1</v>
      </c>
      <c r="F92" s="58" t="s">
        <v>59</v>
      </c>
      <c r="G92" s="58">
        <v>0.32</v>
      </c>
      <c r="H92" s="58">
        <v>0.32</v>
      </c>
      <c r="I92" s="2">
        <v>3</v>
      </c>
      <c r="J92" s="58">
        <v>3.45</v>
      </c>
      <c r="K92" s="58"/>
      <c r="L92" s="58"/>
      <c r="M92" s="58">
        <v>92435716</v>
      </c>
    </row>
    <row r="93" spans="2:13" x14ac:dyDescent="0.3">
      <c r="B93" s="58"/>
      <c r="C93" s="58"/>
      <c r="D93" s="58"/>
      <c r="E93" s="58"/>
      <c r="F93" s="58"/>
      <c r="G93" s="58"/>
      <c r="H93" s="58"/>
      <c r="I93" s="2" t="s">
        <v>61</v>
      </c>
      <c r="J93" s="58"/>
      <c r="K93" s="58"/>
      <c r="L93" s="58"/>
      <c r="M93" s="58"/>
    </row>
    <row r="94" spans="2:13" x14ac:dyDescent="0.3">
      <c r="B94" s="58" t="s">
        <v>83</v>
      </c>
      <c r="C94" s="58" t="s">
        <v>450</v>
      </c>
      <c r="D94" s="58">
        <v>5010718306702</v>
      </c>
      <c r="E94" s="58">
        <v>1</v>
      </c>
      <c r="F94" s="58" t="s">
        <v>59</v>
      </c>
      <c r="G94" s="58">
        <v>0.18</v>
      </c>
      <c r="H94" s="58">
        <v>0.18</v>
      </c>
      <c r="I94" s="2">
        <v>1.95</v>
      </c>
      <c r="J94" s="58">
        <v>2.2000000000000002</v>
      </c>
      <c r="K94" s="58"/>
      <c r="L94" s="58"/>
      <c r="M94" s="58">
        <v>50337447</v>
      </c>
    </row>
    <row r="95" spans="2:13" x14ac:dyDescent="0.3">
      <c r="B95" s="58"/>
      <c r="C95" s="58"/>
      <c r="D95" s="58"/>
      <c r="E95" s="58"/>
      <c r="F95" s="58"/>
      <c r="G95" s="58"/>
      <c r="H95" s="58"/>
      <c r="I95" s="2" t="s">
        <v>61</v>
      </c>
      <c r="J95" s="58"/>
      <c r="K95" s="58"/>
      <c r="L95" s="58"/>
      <c r="M95" s="58"/>
    </row>
    <row r="96" spans="2:13" x14ac:dyDescent="0.3">
      <c r="B96" s="58" t="s">
        <v>83</v>
      </c>
      <c r="C96" s="58" t="s">
        <v>135</v>
      </c>
      <c r="D96" s="58">
        <v>3297537</v>
      </c>
      <c r="E96" s="58">
        <v>1</v>
      </c>
      <c r="F96" s="58" t="s">
        <v>59</v>
      </c>
      <c r="G96" s="58">
        <v>0.2</v>
      </c>
      <c r="H96" s="58">
        <v>0.2</v>
      </c>
      <c r="I96" s="2">
        <v>2.85</v>
      </c>
      <c r="J96" s="58">
        <v>2.85</v>
      </c>
      <c r="K96" s="58"/>
      <c r="L96" s="58"/>
      <c r="M96" s="58">
        <v>87228497</v>
      </c>
    </row>
    <row r="97" spans="2:13" x14ac:dyDescent="0.3">
      <c r="B97" s="58"/>
      <c r="C97" s="58"/>
      <c r="D97" s="58"/>
      <c r="E97" s="58"/>
      <c r="F97" s="58"/>
      <c r="G97" s="58"/>
      <c r="H97" s="58"/>
      <c r="I97" s="2" t="s">
        <v>61</v>
      </c>
      <c r="J97" s="58"/>
      <c r="K97" s="58"/>
      <c r="L97" s="58"/>
      <c r="M97" s="58"/>
    </row>
    <row r="98" spans="2:13" x14ac:dyDescent="0.3">
      <c r="B98" s="58" t="s">
        <v>83</v>
      </c>
      <c r="C98" s="58" t="s">
        <v>451</v>
      </c>
      <c r="D98" s="58">
        <v>5059697747212</v>
      </c>
      <c r="E98" s="58">
        <v>5</v>
      </c>
      <c r="F98" s="58" t="s">
        <v>59</v>
      </c>
      <c r="G98" s="58">
        <v>0.56000000000000005</v>
      </c>
      <c r="H98" s="58">
        <v>2.78</v>
      </c>
      <c r="I98" s="2">
        <v>4</v>
      </c>
      <c r="J98" s="58">
        <v>23</v>
      </c>
      <c r="K98" s="58"/>
      <c r="L98" s="58"/>
      <c r="M98" s="58">
        <v>92747952</v>
      </c>
    </row>
    <row r="99" spans="2:13" x14ac:dyDescent="0.3">
      <c r="B99" s="58"/>
      <c r="C99" s="58"/>
      <c r="D99" s="58"/>
      <c r="E99" s="58"/>
      <c r="F99" s="58"/>
      <c r="G99" s="58"/>
      <c r="H99" s="58"/>
      <c r="I99" s="2" t="s">
        <v>61</v>
      </c>
      <c r="J99" s="58"/>
      <c r="K99" s="58"/>
      <c r="L99" s="58"/>
      <c r="M99" s="58"/>
    </row>
    <row r="100" spans="2:13" x14ac:dyDescent="0.3">
      <c r="B100" s="58" t="s">
        <v>83</v>
      </c>
      <c r="C100" s="58" t="s">
        <v>452</v>
      </c>
      <c r="D100" s="58">
        <v>5059697722523</v>
      </c>
      <c r="E100" s="58">
        <v>7</v>
      </c>
      <c r="F100" s="58" t="s">
        <v>59</v>
      </c>
      <c r="G100" s="58">
        <v>0.45</v>
      </c>
      <c r="H100" s="58">
        <v>3.13</v>
      </c>
      <c r="I100" s="2">
        <v>3.5</v>
      </c>
      <c r="J100" s="58">
        <v>24.5</v>
      </c>
      <c r="K100" s="58"/>
      <c r="L100" s="58"/>
      <c r="M100" s="58">
        <v>89965219</v>
      </c>
    </row>
    <row r="101" spans="2:13" x14ac:dyDescent="0.3">
      <c r="B101" s="58"/>
      <c r="C101" s="58"/>
      <c r="D101" s="58"/>
      <c r="E101" s="58"/>
      <c r="F101" s="58"/>
      <c r="G101" s="58"/>
      <c r="H101" s="58"/>
      <c r="I101" s="2" t="s">
        <v>61</v>
      </c>
      <c r="J101" s="58"/>
      <c r="K101" s="58"/>
      <c r="L101" s="58"/>
      <c r="M101" s="58"/>
    </row>
    <row r="102" spans="2:13" x14ac:dyDescent="0.3">
      <c r="B102" s="58" t="s">
        <v>83</v>
      </c>
      <c r="C102" s="58" t="s">
        <v>155</v>
      </c>
      <c r="D102" s="58">
        <v>5054269745610</v>
      </c>
      <c r="E102" s="58">
        <v>1</v>
      </c>
      <c r="F102" s="58" t="s">
        <v>59</v>
      </c>
      <c r="G102" s="58">
        <v>0.39</v>
      </c>
      <c r="H102" s="58">
        <v>0.39</v>
      </c>
      <c r="I102" s="2">
        <v>4.5</v>
      </c>
      <c r="J102" s="58">
        <v>5.15</v>
      </c>
      <c r="K102" s="58"/>
      <c r="L102" s="58"/>
      <c r="M102" s="58">
        <v>79660952</v>
      </c>
    </row>
    <row r="103" spans="2:13" x14ac:dyDescent="0.3">
      <c r="B103" s="58"/>
      <c r="C103" s="58"/>
      <c r="D103" s="58"/>
      <c r="E103" s="58"/>
      <c r="F103" s="58"/>
      <c r="G103" s="58"/>
      <c r="H103" s="58"/>
      <c r="I103" s="2" t="s">
        <v>61</v>
      </c>
      <c r="J103" s="58"/>
      <c r="K103" s="58"/>
      <c r="L103" s="58"/>
      <c r="M103" s="58"/>
    </row>
    <row r="104" spans="2:13" x14ac:dyDescent="0.3">
      <c r="B104" s="58" t="s">
        <v>83</v>
      </c>
      <c r="C104" s="58" t="s">
        <v>453</v>
      </c>
      <c r="D104" s="58">
        <v>5010718315810</v>
      </c>
      <c r="E104" s="58">
        <v>1</v>
      </c>
      <c r="F104" s="58" t="s">
        <v>59</v>
      </c>
      <c r="G104" s="58">
        <v>0.13</v>
      </c>
      <c r="H104" s="58">
        <v>0.13</v>
      </c>
      <c r="I104" s="2">
        <v>1.75</v>
      </c>
      <c r="J104" s="58">
        <v>1.75</v>
      </c>
      <c r="K104" s="58"/>
      <c r="L104" s="58"/>
      <c r="M104" s="58">
        <v>89619242</v>
      </c>
    </row>
    <row r="105" spans="2:13" x14ac:dyDescent="0.3">
      <c r="B105" s="58"/>
      <c r="C105" s="58"/>
      <c r="D105" s="58"/>
      <c r="E105" s="58"/>
      <c r="F105" s="58"/>
      <c r="G105" s="58"/>
      <c r="H105" s="58"/>
      <c r="I105" s="2" t="s">
        <v>61</v>
      </c>
      <c r="J105" s="58"/>
      <c r="K105" s="58"/>
      <c r="L105" s="58"/>
      <c r="M105" s="58"/>
    </row>
    <row r="106" spans="2:13" x14ac:dyDescent="0.3">
      <c r="B106" s="58" t="s">
        <v>83</v>
      </c>
      <c r="C106" s="58" t="s">
        <v>454</v>
      </c>
      <c r="D106" s="58">
        <v>5054269107456</v>
      </c>
      <c r="E106" s="58">
        <v>1</v>
      </c>
      <c r="F106" s="58" t="s">
        <v>59</v>
      </c>
      <c r="G106" s="58">
        <v>0.45</v>
      </c>
      <c r="H106" s="58">
        <v>0.45</v>
      </c>
      <c r="I106" s="2">
        <v>2.8</v>
      </c>
      <c r="J106" s="58">
        <v>2.8</v>
      </c>
      <c r="K106" s="58"/>
      <c r="L106" s="58"/>
      <c r="M106" s="58">
        <v>78866388</v>
      </c>
    </row>
    <row r="107" spans="2:13" x14ac:dyDescent="0.3">
      <c r="B107" s="58"/>
      <c r="C107" s="58"/>
      <c r="D107" s="58"/>
      <c r="E107" s="58"/>
      <c r="F107" s="58"/>
      <c r="G107" s="58"/>
      <c r="H107" s="58"/>
      <c r="I107" s="2" t="s">
        <v>61</v>
      </c>
      <c r="J107" s="58"/>
      <c r="K107" s="58"/>
      <c r="L107" s="58"/>
      <c r="M107" s="58"/>
    </row>
    <row r="108" spans="2:13" x14ac:dyDescent="0.3">
      <c r="B108" s="58" t="s">
        <v>68</v>
      </c>
      <c r="C108" s="58" t="s">
        <v>144</v>
      </c>
      <c r="D108" s="58">
        <v>5010044000275</v>
      </c>
      <c r="E108" s="58">
        <v>1</v>
      </c>
      <c r="F108" s="58" t="s">
        <v>59</v>
      </c>
      <c r="G108" s="58">
        <v>0.41</v>
      </c>
      <c r="H108" s="58">
        <v>0.41</v>
      </c>
      <c r="I108" s="2">
        <v>1.1000000000000001</v>
      </c>
      <c r="J108" s="58">
        <v>1.1000000000000001</v>
      </c>
      <c r="K108" s="58"/>
      <c r="L108" s="58"/>
      <c r="M108" s="58">
        <v>50688895</v>
      </c>
    </row>
    <row r="109" spans="2:13" x14ac:dyDescent="0.3">
      <c r="B109" s="58"/>
      <c r="C109" s="58"/>
      <c r="D109" s="58"/>
      <c r="E109" s="58"/>
      <c r="F109" s="58"/>
      <c r="G109" s="58"/>
      <c r="H109" s="58"/>
      <c r="I109" s="2" t="s">
        <v>61</v>
      </c>
      <c r="J109" s="58"/>
      <c r="K109" s="58"/>
      <c r="L109" s="58"/>
      <c r="M109" s="58"/>
    </row>
    <row r="110" spans="2:13" x14ac:dyDescent="0.3">
      <c r="B110" s="58" t="s">
        <v>68</v>
      </c>
      <c r="C110" s="58" t="s">
        <v>455</v>
      </c>
      <c r="D110" s="58">
        <v>5059697711114</v>
      </c>
      <c r="E110" s="58">
        <v>3</v>
      </c>
      <c r="F110" s="58" t="s">
        <v>59</v>
      </c>
      <c r="G110" s="58">
        <v>0.05</v>
      </c>
      <c r="H110" s="58">
        <v>0.15</v>
      </c>
      <c r="I110" s="2">
        <v>1.7</v>
      </c>
      <c r="J110" s="58">
        <v>5.0999999999999996</v>
      </c>
      <c r="K110" s="58"/>
      <c r="L110" s="58"/>
      <c r="M110" s="58">
        <v>91065078</v>
      </c>
    </row>
    <row r="111" spans="2:13" x14ac:dyDescent="0.3">
      <c r="B111" s="58"/>
      <c r="C111" s="58"/>
      <c r="D111" s="58"/>
      <c r="E111" s="58"/>
      <c r="F111" s="58"/>
      <c r="G111" s="58"/>
      <c r="H111" s="58"/>
      <c r="I111" s="2" t="s">
        <v>61</v>
      </c>
      <c r="J111" s="58"/>
      <c r="K111" s="58"/>
      <c r="L111" s="58"/>
      <c r="M111" s="58"/>
    </row>
    <row r="112" spans="2:13" x14ac:dyDescent="0.3">
      <c r="B112" s="58" t="s">
        <v>68</v>
      </c>
      <c r="C112" s="58" t="s">
        <v>145</v>
      </c>
      <c r="D112" s="58">
        <v>5059512103650</v>
      </c>
      <c r="E112" s="58">
        <v>3</v>
      </c>
      <c r="F112" s="58" t="s">
        <v>59</v>
      </c>
      <c r="G112" s="58">
        <v>0.14000000000000001</v>
      </c>
      <c r="H112" s="58">
        <v>0.44</v>
      </c>
      <c r="I112" s="2">
        <v>1.1000000000000001</v>
      </c>
      <c r="J112" s="58">
        <v>3.3</v>
      </c>
      <c r="K112" s="58"/>
      <c r="L112" s="58"/>
      <c r="M112" s="58">
        <v>88303971</v>
      </c>
    </row>
    <row r="113" spans="1:13" x14ac:dyDescent="0.3">
      <c r="B113" s="58"/>
      <c r="C113" s="58"/>
      <c r="D113" s="58"/>
      <c r="E113" s="58"/>
      <c r="F113" s="58"/>
      <c r="G113" s="58"/>
      <c r="H113" s="58"/>
      <c r="I113" s="2" t="s">
        <v>61</v>
      </c>
      <c r="J113" s="58"/>
      <c r="K113" s="58"/>
      <c r="L113" s="58"/>
      <c r="M113" s="58"/>
    </row>
    <row r="114" spans="1:13" x14ac:dyDescent="0.3">
      <c r="A114" s="3">
        <v>45410</v>
      </c>
      <c r="B114" s="58" t="s">
        <v>83</v>
      </c>
      <c r="C114" s="58" t="s">
        <v>383</v>
      </c>
      <c r="D114" s="58">
        <v>5054269155624</v>
      </c>
      <c r="E114" s="58">
        <v>1</v>
      </c>
      <c r="F114" s="58" t="s">
        <v>59</v>
      </c>
      <c r="G114" s="58">
        <v>0.7</v>
      </c>
      <c r="H114" s="58">
        <v>0.7</v>
      </c>
      <c r="I114" s="2">
        <v>2.7</v>
      </c>
      <c r="J114" s="58">
        <v>2.7</v>
      </c>
      <c r="K114" s="58"/>
      <c r="L114" s="58"/>
      <c r="M114" s="58">
        <v>78939199</v>
      </c>
    </row>
    <row r="115" spans="1:13" x14ac:dyDescent="0.3">
      <c r="B115" s="58"/>
      <c r="C115" s="58"/>
      <c r="D115" s="58"/>
      <c r="E115" s="58"/>
      <c r="F115" s="58"/>
      <c r="G115" s="58"/>
      <c r="H115" s="58"/>
      <c r="I115" s="2" t="s">
        <v>61</v>
      </c>
      <c r="J115" s="58"/>
      <c r="K115" s="58"/>
      <c r="L115" s="58"/>
      <c r="M115" s="58"/>
    </row>
    <row r="116" spans="1:13" x14ac:dyDescent="0.3">
      <c r="B116" s="58" t="s">
        <v>83</v>
      </c>
      <c r="C116" s="58" t="s">
        <v>456</v>
      </c>
      <c r="D116" s="58">
        <v>5057008920361</v>
      </c>
      <c r="E116" s="58">
        <v>3</v>
      </c>
      <c r="F116" s="58" t="s">
        <v>59</v>
      </c>
      <c r="G116" s="58">
        <v>0.21</v>
      </c>
      <c r="H116" s="58">
        <v>0.63</v>
      </c>
      <c r="I116" s="2">
        <v>3.75</v>
      </c>
      <c r="J116" s="58">
        <v>11.25</v>
      </c>
      <c r="K116" s="58"/>
      <c r="L116" s="58"/>
      <c r="M116" s="58">
        <v>56454120</v>
      </c>
    </row>
    <row r="117" spans="1:13" x14ac:dyDescent="0.3">
      <c r="B117" s="58"/>
      <c r="C117" s="58"/>
      <c r="D117" s="58"/>
      <c r="E117" s="58"/>
      <c r="F117" s="58"/>
      <c r="G117" s="58"/>
      <c r="H117" s="58"/>
      <c r="I117" s="2" t="s">
        <v>61</v>
      </c>
      <c r="J117" s="58"/>
      <c r="K117" s="58"/>
      <c r="L117" s="58"/>
      <c r="M117" s="58"/>
    </row>
    <row r="118" spans="1:13" x14ac:dyDescent="0.3">
      <c r="B118" s="58" t="s">
        <v>83</v>
      </c>
      <c r="C118" s="58" t="s">
        <v>457</v>
      </c>
      <c r="D118" s="58">
        <v>5059697724916</v>
      </c>
      <c r="E118" s="58">
        <v>1</v>
      </c>
      <c r="F118" s="58" t="s">
        <v>59</v>
      </c>
      <c r="G118" s="58">
        <v>0.52</v>
      </c>
      <c r="H118" s="58">
        <v>0.52</v>
      </c>
      <c r="I118" s="2">
        <v>4.0999999999999996</v>
      </c>
      <c r="J118" s="58">
        <v>4</v>
      </c>
      <c r="K118" s="58"/>
      <c r="L118" s="58"/>
      <c r="M118" s="58">
        <v>92752571</v>
      </c>
    </row>
    <row r="119" spans="1:13" x14ac:dyDescent="0.3">
      <c r="B119" s="58"/>
      <c r="C119" s="58"/>
      <c r="D119" s="58"/>
      <c r="E119" s="58"/>
      <c r="F119" s="58"/>
      <c r="G119" s="58"/>
      <c r="H119" s="58"/>
      <c r="I119" s="2" t="s">
        <v>61</v>
      </c>
      <c r="J119" s="58"/>
      <c r="K119" s="58"/>
      <c r="L119" s="58"/>
      <c r="M119" s="58"/>
    </row>
    <row r="120" spans="1:13" x14ac:dyDescent="0.3">
      <c r="B120" s="58" t="s">
        <v>83</v>
      </c>
      <c r="C120" s="58" t="s">
        <v>458</v>
      </c>
      <c r="D120" s="58">
        <v>5057753917845</v>
      </c>
      <c r="E120" s="58">
        <v>6</v>
      </c>
      <c r="F120" s="58" t="s">
        <v>59</v>
      </c>
      <c r="G120" s="58">
        <v>0.42</v>
      </c>
      <c r="H120" s="58">
        <v>2.5</v>
      </c>
      <c r="I120" s="2">
        <v>2</v>
      </c>
      <c r="J120" s="58">
        <v>12</v>
      </c>
      <c r="K120" s="58"/>
      <c r="L120" s="58"/>
      <c r="M120" s="58">
        <v>88628872</v>
      </c>
    </row>
    <row r="121" spans="1:13" x14ac:dyDescent="0.3">
      <c r="B121" s="58"/>
      <c r="C121" s="58"/>
      <c r="D121" s="58"/>
      <c r="E121" s="58"/>
      <c r="F121" s="58"/>
      <c r="G121" s="58"/>
      <c r="H121" s="58"/>
      <c r="I121" s="2" t="s">
        <v>61</v>
      </c>
      <c r="J121" s="58"/>
      <c r="K121" s="58"/>
      <c r="L121" s="58"/>
      <c r="M121" s="58"/>
    </row>
    <row r="122" spans="1:13" x14ac:dyDescent="0.3">
      <c r="B122" s="58" t="s">
        <v>83</v>
      </c>
      <c r="C122" s="58" t="s">
        <v>459</v>
      </c>
      <c r="D122" s="58">
        <v>5053947788154</v>
      </c>
      <c r="E122" s="58">
        <v>3</v>
      </c>
      <c r="F122" s="58" t="s">
        <v>59</v>
      </c>
      <c r="G122" s="58">
        <v>0.19</v>
      </c>
      <c r="H122" s="58">
        <v>0.57999999999999996</v>
      </c>
      <c r="I122" s="2">
        <v>3.45</v>
      </c>
      <c r="J122" s="58">
        <v>10.35</v>
      </c>
      <c r="K122" s="58"/>
      <c r="L122" s="58"/>
      <c r="M122" s="58">
        <v>50149445</v>
      </c>
    </row>
    <row r="123" spans="1:13" x14ac:dyDescent="0.3">
      <c r="B123" s="58"/>
      <c r="C123" s="58"/>
      <c r="D123" s="58"/>
      <c r="E123" s="58"/>
      <c r="F123" s="58"/>
      <c r="G123" s="58"/>
      <c r="H123" s="58"/>
      <c r="I123" s="2" t="s">
        <v>61</v>
      </c>
      <c r="J123" s="58"/>
      <c r="K123" s="58"/>
      <c r="L123" s="58"/>
      <c r="M123" s="58"/>
    </row>
    <row r="124" spans="1:13" x14ac:dyDescent="0.3">
      <c r="B124" s="58" t="s">
        <v>57</v>
      </c>
      <c r="C124" s="58" t="s">
        <v>460</v>
      </c>
      <c r="D124" s="58">
        <v>10061503</v>
      </c>
      <c r="E124" s="58">
        <v>7</v>
      </c>
      <c r="F124" s="58" t="s">
        <v>59</v>
      </c>
      <c r="G124" s="58">
        <v>0.59</v>
      </c>
      <c r="H124" s="58">
        <v>4.1399999999999997</v>
      </c>
      <c r="I124" s="2">
        <v>1.1000000000000001</v>
      </c>
      <c r="J124" s="58">
        <v>7.7</v>
      </c>
      <c r="K124" s="58"/>
      <c r="L124" s="58"/>
      <c r="M124" s="58">
        <v>51513646</v>
      </c>
    </row>
    <row r="125" spans="1:13" x14ac:dyDescent="0.3">
      <c r="B125" s="58"/>
      <c r="C125" s="58"/>
      <c r="D125" s="58"/>
      <c r="E125" s="58"/>
      <c r="F125" s="58"/>
      <c r="G125" s="58"/>
      <c r="H125" s="58"/>
      <c r="I125" s="2" t="s">
        <v>61</v>
      </c>
      <c r="J125" s="58"/>
      <c r="K125" s="58"/>
      <c r="L125" s="58"/>
      <c r="M125" s="58"/>
    </row>
    <row r="126" spans="1:13" x14ac:dyDescent="0.3">
      <c r="B126" s="58" t="s">
        <v>57</v>
      </c>
      <c r="C126" s="58" t="s">
        <v>190</v>
      </c>
      <c r="D126" s="58">
        <v>10008546</v>
      </c>
      <c r="E126" s="58">
        <v>1</v>
      </c>
      <c r="F126" s="58" t="s">
        <v>59</v>
      </c>
      <c r="G126" s="58">
        <v>0.59</v>
      </c>
      <c r="H126" s="58">
        <v>0.59</v>
      </c>
      <c r="I126" s="2">
        <v>2.4</v>
      </c>
      <c r="J126" s="58">
        <v>2.2999999999999998</v>
      </c>
      <c r="K126" s="58"/>
      <c r="L126" s="58"/>
      <c r="M126" s="58">
        <v>57753093</v>
      </c>
    </row>
    <row r="127" spans="1:13" x14ac:dyDescent="0.3">
      <c r="B127" s="58"/>
      <c r="C127" s="58"/>
      <c r="D127" s="58"/>
      <c r="E127" s="58"/>
      <c r="F127" s="58"/>
      <c r="G127" s="58"/>
      <c r="H127" s="58"/>
      <c r="I127" s="2" t="s">
        <v>61</v>
      </c>
      <c r="J127" s="58"/>
      <c r="K127" s="58"/>
      <c r="L127" s="58"/>
      <c r="M127" s="58"/>
    </row>
    <row r="128" spans="1:13" x14ac:dyDescent="0.3">
      <c r="B128" s="58" t="s">
        <v>57</v>
      </c>
      <c r="C128" s="58" t="s">
        <v>461</v>
      </c>
      <c r="D128" s="58">
        <v>3286692</v>
      </c>
      <c r="E128" s="58">
        <v>6</v>
      </c>
      <c r="F128" s="58" t="s">
        <v>59</v>
      </c>
      <c r="G128" s="58">
        <v>0.16</v>
      </c>
      <c r="H128" s="58">
        <v>0.97</v>
      </c>
      <c r="I128" s="2">
        <v>0.75</v>
      </c>
      <c r="J128" s="58">
        <v>5.0999999999999996</v>
      </c>
      <c r="K128" s="58"/>
      <c r="L128" s="58"/>
      <c r="M128" s="58">
        <v>85550250</v>
      </c>
    </row>
    <row r="129" spans="2:13" x14ac:dyDescent="0.3">
      <c r="B129" s="58"/>
      <c r="C129" s="58"/>
      <c r="D129" s="58"/>
      <c r="E129" s="58"/>
      <c r="F129" s="58"/>
      <c r="G129" s="58"/>
      <c r="H129" s="58"/>
      <c r="I129" s="2" t="s">
        <v>61</v>
      </c>
      <c r="J129" s="58"/>
      <c r="K129" s="58"/>
      <c r="L129" s="58"/>
      <c r="M129" s="58"/>
    </row>
    <row r="130" spans="2:13" x14ac:dyDescent="0.3">
      <c r="B130" s="58" t="s">
        <v>68</v>
      </c>
      <c r="C130" s="58" t="s">
        <v>434</v>
      </c>
      <c r="D130" s="58">
        <v>5010044002958</v>
      </c>
      <c r="E130" s="58">
        <v>1</v>
      </c>
      <c r="F130" s="58" t="s">
        <v>59</v>
      </c>
      <c r="G130" s="58">
        <v>0.32</v>
      </c>
      <c r="H130" s="58">
        <v>0.32</v>
      </c>
      <c r="I130" s="2">
        <v>1.25</v>
      </c>
      <c r="J130" s="58">
        <v>1.45</v>
      </c>
      <c r="K130" s="58"/>
      <c r="L130" s="58"/>
      <c r="M130" s="58">
        <v>63961413</v>
      </c>
    </row>
    <row r="131" spans="2:13" x14ac:dyDescent="0.3">
      <c r="B131" s="58"/>
      <c r="C131" s="58"/>
      <c r="D131" s="58"/>
      <c r="E131" s="58"/>
      <c r="F131" s="58"/>
      <c r="G131" s="58"/>
      <c r="H131" s="58"/>
      <c r="I131" s="2" t="s">
        <v>61</v>
      </c>
      <c r="J131" s="58"/>
      <c r="K131" s="58"/>
      <c r="L131" s="58"/>
      <c r="M131" s="58"/>
    </row>
    <row r="132" spans="2:13" x14ac:dyDescent="0.3">
      <c r="B132" s="58" t="s">
        <v>68</v>
      </c>
      <c r="C132" s="58" t="s">
        <v>143</v>
      </c>
      <c r="D132" s="58">
        <v>5057967395088</v>
      </c>
      <c r="E132" s="58">
        <v>2</v>
      </c>
      <c r="F132" s="58" t="s">
        <v>59</v>
      </c>
      <c r="G132" s="58">
        <v>0.46</v>
      </c>
      <c r="H132" s="58">
        <v>0.92</v>
      </c>
      <c r="I132" s="2">
        <v>1.7</v>
      </c>
      <c r="J132" s="58">
        <v>3.9</v>
      </c>
      <c r="K132" s="58"/>
      <c r="L132" s="58"/>
      <c r="M132" s="58">
        <v>86583952</v>
      </c>
    </row>
    <row r="133" spans="2:13" x14ac:dyDescent="0.3">
      <c r="B133" s="58"/>
      <c r="C133" s="58"/>
      <c r="D133" s="58"/>
      <c r="E133" s="58"/>
      <c r="F133" s="58"/>
      <c r="G133" s="58"/>
      <c r="H133" s="58"/>
      <c r="I133" s="2" t="s">
        <v>61</v>
      </c>
      <c r="J133" s="58"/>
      <c r="K133" s="58"/>
      <c r="L133" s="58"/>
      <c r="M133" s="58"/>
    </row>
    <row r="134" spans="2:13" x14ac:dyDescent="0.3">
      <c r="B134" s="58" t="s">
        <v>68</v>
      </c>
      <c r="C134" s="58" t="s">
        <v>462</v>
      </c>
      <c r="D134" s="58">
        <v>5010003000131</v>
      </c>
      <c r="E134" s="58">
        <v>5</v>
      </c>
      <c r="F134" s="58" t="s">
        <v>59</v>
      </c>
      <c r="G134" s="58">
        <v>0.81</v>
      </c>
      <c r="H134" s="58">
        <v>4.05</v>
      </c>
      <c r="I134" s="2">
        <v>1.39</v>
      </c>
      <c r="J134" s="58">
        <v>7.75</v>
      </c>
      <c r="K134" s="58"/>
      <c r="L134" s="58"/>
      <c r="M134" s="58">
        <v>53542320</v>
      </c>
    </row>
    <row r="135" spans="2:13" x14ac:dyDescent="0.3">
      <c r="B135" s="58"/>
      <c r="C135" s="58"/>
      <c r="D135" s="58"/>
      <c r="E135" s="58"/>
      <c r="F135" s="58"/>
      <c r="G135" s="58"/>
      <c r="H135" s="58"/>
      <c r="I135" s="2" t="s">
        <v>61</v>
      </c>
      <c r="J135" s="58"/>
      <c r="K135" s="58"/>
      <c r="L135" s="58"/>
      <c r="M135" s="58"/>
    </row>
    <row r="136" spans="2:13" x14ac:dyDescent="0.3">
      <c r="B136" s="58" t="s">
        <v>68</v>
      </c>
      <c r="C136" s="58" t="s">
        <v>144</v>
      </c>
      <c r="D136" s="58">
        <v>5010044000275</v>
      </c>
      <c r="E136" s="58">
        <v>1</v>
      </c>
      <c r="F136" s="58" t="s">
        <v>59</v>
      </c>
      <c r="G136" s="58">
        <v>0.41</v>
      </c>
      <c r="H136" s="58">
        <v>0.41</v>
      </c>
      <c r="I136" s="2">
        <v>1.1000000000000001</v>
      </c>
      <c r="J136" s="58">
        <v>1.1000000000000001</v>
      </c>
      <c r="K136" s="58"/>
      <c r="L136" s="58"/>
      <c r="M136" s="58">
        <v>50688895</v>
      </c>
    </row>
    <row r="137" spans="2:13" x14ac:dyDescent="0.3">
      <c r="B137" s="58"/>
      <c r="C137" s="58"/>
      <c r="D137" s="58"/>
      <c r="E137" s="58"/>
      <c r="F137" s="58"/>
      <c r="G137" s="58"/>
      <c r="H137" s="58"/>
      <c r="I137" s="2" t="s">
        <v>61</v>
      </c>
      <c r="J137" s="58"/>
      <c r="K137" s="58"/>
      <c r="L137" s="58"/>
      <c r="M137" s="58"/>
    </row>
    <row r="138" spans="2:13" x14ac:dyDescent="0.3">
      <c r="B138" s="58" t="s">
        <v>68</v>
      </c>
      <c r="C138" s="58" t="s">
        <v>463</v>
      </c>
      <c r="D138" s="58">
        <v>5010044004112</v>
      </c>
      <c r="E138" s="58">
        <v>1</v>
      </c>
      <c r="F138" s="58" t="s">
        <v>59</v>
      </c>
      <c r="G138" s="58">
        <v>0.35</v>
      </c>
      <c r="H138" s="58">
        <v>0.35</v>
      </c>
      <c r="I138" s="2">
        <v>1.45</v>
      </c>
      <c r="J138" s="58">
        <v>1.65</v>
      </c>
      <c r="K138" s="58"/>
      <c r="L138" s="58"/>
      <c r="M138" s="58">
        <v>67552776</v>
      </c>
    </row>
    <row r="139" spans="2:13" x14ac:dyDescent="0.3">
      <c r="B139" s="58"/>
      <c r="C139" s="58"/>
      <c r="D139" s="58"/>
      <c r="E139" s="58"/>
      <c r="F139" s="58"/>
      <c r="G139" s="58"/>
      <c r="H139" s="58"/>
      <c r="I139" s="2" t="s">
        <v>61</v>
      </c>
      <c r="J139" s="58"/>
      <c r="K139" s="58"/>
      <c r="L139" s="58"/>
      <c r="M139" s="58"/>
    </row>
    <row r="140" spans="2:13" x14ac:dyDescent="0.3">
      <c r="B140" s="58" t="s">
        <v>68</v>
      </c>
      <c r="C140" s="58" t="s">
        <v>464</v>
      </c>
      <c r="D140" s="58">
        <v>5057753893958</v>
      </c>
      <c r="E140" s="58">
        <v>1</v>
      </c>
      <c r="F140" s="58" t="s">
        <v>59</v>
      </c>
      <c r="G140" s="58">
        <v>0.82</v>
      </c>
      <c r="H140" s="58">
        <v>0.82</v>
      </c>
      <c r="I140" s="2">
        <v>1.3</v>
      </c>
      <c r="J140" s="58">
        <v>1.45</v>
      </c>
      <c r="K140" s="58"/>
      <c r="L140" s="58"/>
      <c r="M140" s="58">
        <v>87690218</v>
      </c>
    </row>
    <row r="141" spans="2:13" x14ac:dyDescent="0.3">
      <c r="B141" s="58"/>
      <c r="C141" s="58"/>
      <c r="D141" s="58"/>
      <c r="E141" s="58"/>
      <c r="F141" s="58"/>
      <c r="G141" s="58"/>
      <c r="H141" s="58"/>
      <c r="I141" s="2" t="s">
        <v>61</v>
      </c>
      <c r="J141" s="58"/>
      <c r="K141" s="58"/>
      <c r="L141" s="58"/>
      <c r="M141" s="58"/>
    </row>
    <row r="142" spans="2:13" x14ac:dyDescent="0.3">
      <c r="B142" s="58" t="s">
        <v>68</v>
      </c>
      <c r="C142" s="58" t="s">
        <v>295</v>
      </c>
      <c r="D142" s="58">
        <v>5010003000339</v>
      </c>
      <c r="E142" s="58">
        <v>2</v>
      </c>
      <c r="F142" s="58" t="s">
        <v>59</v>
      </c>
      <c r="G142" s="58">
        <v>0.81</v>
      </c>
      <c r="H142" s="58">
        <v>1.62</v>
      </c>
      <c r="I142" s="2">
        <v>1.39</v>
      </c>
      <c r="J142" s="58">
        <v>3.1</v>
      </c>
      <c r="K142" s="58"/>
      <c r="L142" s="58"/>
      <c r="M142" s="58">
        <v>50994601</v>
      </c>
    </row>
    <row r="143" spans="2:13" x14ac:dyDescent="0.3">
      <c r="B143" s="58"/>
      <c r="C143" s="58"/>
      <c r="D143" s="58"/>
      <c r="E143" s="58"/>
      <c r="F143" s="58"/>
      <c r="G143" s="58"/>
      <c r="H143" s="58"/>
      <c r="I143" s="2" t="s">
        <v>61</v>
      </c>
      <c r="J143" s="58"/>
      <c r="K143" s="58"/>
      <c r="L143" s="58"/>
      <c r="M143" s="58"/>
    </row>
    <row r="144" spans="2:13" x14ac:dyDescent="0.3">
      <c r="B144" s="58" t="s">
        <v>68</v>
      </c>
      <c r="C144" s="58" t="s">
        <v>314</v>
      </c>
      <c r="D144" s="58">
        <v>5054269805611</v>
      </c>
      <c r="E144" s="58">
        <v>6</v>
      </c>
      <c r="F144" s="58" t="s">
        <v>59</v>
      </c>
      <c r="G144" s="58">
        <v>0.38</v>
      </c>
      <c r="H144" s="58">
        <v>2.2999999999999998</v>
      </c>
      <c r="I144" s="2">
        <v>0.6</v>
      </c>
      <c r="J144" s="58">
        <v>3.6</v>
      </c>
      <c r="K144" s="58"/>
      <c r="L144" s="58"/>
      <c r="M144" s="58">
        <v>79801003</v>
      </c>
    </row>
    <row r="145" spans="1:13" x14ac:dyDescent="0.3">
      <c r="B145" s="58"/>
      <c r="C145" s="58"/>
      <c r="D145" s="58"/>
      <c r="E145" s="58"/>
      <c r="F145" s="58"/>
      <c r="G145" s="58"/>
      <c r="H145" s="58"/>
      <c r="I145" s="2" t="s">
        <v>61</v>
      </c>
      <c r="J145" s="58"/>
      <c r="K145" s="58"/>
      <c r="L145" s="58"/>
      <c r="M145" s="58"/>
    </row>
    <row r="146" spans="1:13" x14ac:dyDescent="0.3">
      <c r="A146" s="3">
        <v>45411</v>
      </c>
      <c r="B146" s="58" t="s">
        <v>68</v>
      </c>
      <c r="C146" s="58" t="s">
        <v>286</v>
      </c>
      <c r="D146" s="58">
        <v>5057753905712</v>
      </c>
      <c r="E146" s="58">
        <v>1</v>
      </c>
      <c r="F146" s="58" t="s">
        <v>59</v>
      </c>
      <c r="G146" s="58">
        <v>0.28999999999999998</v>
      </c>
      <c r="H146" s="58">
        <v>0.28999999999999998</v>
      </c>
      <c r="I146" s="2">
        <v>1.7</v>
      </c>
      <c r="J146" s="58">
        <v>1.7</v>
      </c>
      <c r="K146" s="58"/>
      <c r="L146" s="58"/>
      <c r="M146" s="58">
        <v>85998561</v>
      </c>
    </row>
    <row r="147" spans="1:13" x14ac:dyDescent="0.3">
      <c r="B147" s="58"/>
      <c r="C147" s="58"/>
      <c r="D147" s="58"/>
      <c r="E147" s="58"/>
      <c r="F147" s="58"/>
      <c r="G147" s="58"/>
      <c r="H147" s="58"/>
      <c r="I147" s="2" t="s">
        <v>61</v>
      </c>
      <c r="J147" s="58"/>
      <c r="K147" s="58"/>
      <c r="L147" s="58"/>
      <c r="M147" s="58"/>
    </row>
    <row r="148" spans="1:13" x14ac:dyDescent="0.3">
      <c r="B148" s="58" t="s">
        <v>68</v>
      </c>
      <c r="C148" s="58" t="s">
        <v>465</v>
      </c>
      <c r="D148" s="58">
        <v>5057967342044</v>
      </c>
      <c r="E148" s="58">
        <v>1</v>
      </c>
      <c r="F148" s="58" t="s">
        <v>59</v>
      </c>
      <c r="G148" s="58">
        <v>0.51</v>
      </c>
      <c r="H148" s="58">
        <v>0.51</v>
      </c>
      <c r="I148" s="2">
        <v>1.3</v>
      </c>
      <c r="J148" s="58">
        <v>1.3</v>
      </c>
      <c r="K148" s="58"/>
      <c r="L148" s="58"/>
      <c r="M148" s="58">
        <v>86489056</v>
      </c>
    </row>
    <row r="149" spans="1:13" x14ac:dyDescent="0.3">
      <c r="B149" s="58"/>
      <c r="C149" s="58"/>
      <c r="D149" s="58"/>
      <c r="E149" s="58"/>
      <c r="F149" s="58"/>
      <c r="G149" s="58"/>
      <c r="H149" s="58"/>
      <c r="I149" s="2" t="s">
        <v>61</v>
      </c>
      <c r="J149" s="58"/>
      <c r="K149" s="58"/>
      <c r="L149" s="58"/>
      <c r="M149" s="58"/>
    </row>
    <row r="150" spans="1:13" x14ac:dyDescent="0.3">
      <c r="B150" s="58" t="s">
        <v>83</v>
      </c>
      <c r="C150" s="58" t="s">
        <v>466</v>
      </c>
      <c r="D150" s="58">
        <v>3234785</v>
      </c>
      <c r="E150" s="58">
        <v>1</v>
      </c>
      <c r="F150" s="58" t="s">
        <v>59</v>
      </c>
      <c r="G150" s="58">
        <v>0.21</v>
      </c>
      <c r="H150" s="58">
        <v>0.21</v>
      </c>
      <c r="I150" s="2">
        <v>2.6</v>
      </c>
      <c r="J150" s="58">
        <v>2.6</v>
      </c>
      <c r="K150" s="58"/>
      <c r="L150" s="58"/>
      <c r="M150" s="58">
        <v>74014954</v>
      </c>
    </row>
    <row r="151" spans="1:13" x14ac:dyDescent="0.3">
      <c r="B151" s="58"/>
      <c r="C151" s="58"/>
      <c r="D151" s="58"/>
      <c r="E151" s="58"/>
      <c r="F151" s="58"/>
      <c r="G151" s="58"/>
      <c r="H151" s="58"/>
      <c r="I151" s="2" t="s">
        <v>61</v>
      </c>
      <c r="J151" s="58"/>
      <c r="K151" s="58"/>
      <c r="L151" s="58"/>
      <c r="M151" s="58"/>
    </row>
    <row r="152" spans="1:13" x14ac:dyDescent="0.3">
      <c r="B152" s="58" t="s">
        <v>83</v>
      </c>
      <c r="C152" s="58" t="s">
        <v>139</v>
      </c>
      <c r="D152" s="58">
        <v>3035498</v>
      </c>
      <c r="E152" s="58">
        <v>1</v>
      </c>
      <c r="F152" s="58" t="s">
        <v>59</v>
      </c>
      <c r="G152" s="58">
        <v>0.2</v>
      </c>
      <c r="H152" s="58">
        <v>0.2</v>
      </c>
      <c r="I152" s="2">
        <v>2.6</v>
      </c>
      <c r="J152" s="58">
        <v>2.6</v>
      </c>
      <c r="K152" s="58"/>
      <c r="L152" s="58"/>
      <c r="M152" s="58">
        <v>55183885</v>
      </c>
    </row>
    <row r="153" spans="1:13" x14ac:dyDescent="0.3">
      <c r="B153" s="58"/>
      <c r="C153" s="58"/>
      <c r="D153" s="58"/>
      <c r="E153" s="58"/>
      <c r="F153" s="58"/>
      <c r="G153" s="58"/>
      <c r="H153" s="58"/>
      <c r="I153" s="2" t="s">
        <v>61</v>
      </c>
      <c r="J153" s="58"/>
      <c r="K153" s="58"/>
      <c r="L153" s="58"/>
      <c r="M153" s="58"/>
    </row>
    <row r="154" spans="1:13" x14ac:dyDescent="0.3">
      <c r="B154" s="58" t="s">
        <v>83</v>
      </c>
      <c r="C154" s="58" t="s">
        <v>467</v>
      </c>
      <c r="D154" s="58">
        <v>5059697743078</v>
      </c>
      <c r="E154" s="58">
        <v>2</v>
      </c>
      <c r="F154" s="58" t="s">
        <v>59</v>
      </c>
      <c r="G154" s="58">
        <v>0.43</v>
      </c>
      <c r="H154" s="58">
        <v>0.86</v>
      </c>
      <c r="I154" s="2">
        <v>3.5</v>
      </c>
      <c r="J154" s="58">
        <v>7</v>
      </c>
      <c r="K154" s="58"/>
      <c r="L154" s="58"/>
      <c r="M154" s="58">
        <v>89937651</v>
      </c>
    </row>
    <row r="155" spans="1:13" x14ac:dyDescent="0.3">
      <c r="B155" s="58"/>
      <c r="C155" s="58"/>
      <c r="D155" s="58"/>
      <c r="E155" s="58"/>
      <c r="F155" s="58"/>
      <c r="G155" s="58"/>
      <c r="H155" s="58"/>
      <c r="I155" s="2" t="s">
        <v>61</v>
      </c>
      <c r="J155" s="58"/>
      <c r="K155" s="58"/>
      <c r="L155" s="58"/>
      <c r="M155" s="58"/>
    </row>
    <row r="156" spans="1:13" x14ac:dyDescent="0.3">
      <c r="B156" s="58" t="s">
        <v>83</v>
      </c>
      <c r="C156" s="58" t="s">
        <v>329</v>
      </c>
      <c r="D156" s="58">
        <v>5010718306306</v>
      </c>
      <c r="E156" s="58">
        <v>2</v>
      </c>
      <c r="F156" s="58" t="s">
        <v>59</v>
      </c>
      <c r="G156" s="58">
        <v>0.18</v>
      </c>
      <c r="H156" s="58">
        <v>0.36</v>
      </c>
      <c r="I156" s="2">
        <v>1.95</v>
      </c>
      <c r="J156" s="58">
        <v>4.4000000000000004</v>
      </c>
      <c r="K156" s="58"/>
      <c r="L156" s="58"/>
      <c r="M156" s="58">
        <v>57694248</v>
      </c>
    </row>
    <row r="157" spans="1:13" x14ac:dyDescent="0.3">
      <c r="B157" s="58"/>
      <c r="C157" s="58"/>
      <c r="D157" s="58"/>
      <c r="E157" s="58"/>
      <c r="F157" s="58"/>
      <c r="G157" s="58"/>
      <c r="H157" s="58"/>
      <c r="I157" s="2" t="s">
        <v>61</v>
      </c>
      <c r="J157" s="58"/>
      <c r="K157" s="58"/>
      <c r="L157" s="58"/>
      <c r="M157" s="58"/>
    </row>
    <row r="158" spans="1:13" x14ac:dyDescent="0.3">
      <c r="B158" s="58" t="s">
        <v>83</v>
      </c>
      <c r="C158" s="58" t="s">
        <v>264</v>
      </c>
      <c r="D158" s="58">
        <v>50436705</v>
      </c>
      <c r="E158" s="58">
        <v>2</v>
      </c>
      <c r="F158" s="58" t="s">
        <v>59</v>
      </c>
      <c r="G158" s="58">
        <v>0.19</v>
      </c>
      <c r="H158" s="58">
        <v>0.38</v>
      </c>
      <c r="I158" s="2">
        <v>1.5</v>
      </c>
      <c r="J158" s="58">
        <v>3</v>
      </c>
      <c r="K158" s="58"/>
      <c r="L158" s="58"/>
      <c r="M158" s="58">
        <v>50349813</v>
      </c>
    </row>
    <row r="159" spans="1:13" x14ac:dyDescent="0.3">
      <c r="B159" s="58"/>
      <c r="C159" s="58"/>
      <c r="D159" s="58"/>
      <c r="E159" s="58"/>
      <c r="F159" s="58"/>
      <c r="G159" s="58"/>
      <c r="H159" s="58"/>
      <c r="I159" s="2" t="s">
        <v>61</v>
      </c>
      <c r="J159" s="58"/>
      <c r="K159" s="58"/>
      <c r="L159" s="58"/>
      <c r="M159" s="58"/>
    </row>
    <row r="160" spans="1:13" x14ac:dyDescent="0.3">
      <c r="B160" s="58" t="s">
        <v>83</v>
      </c>
      <c r="C160" s="58" t="s">
        <v>468</v>
      </c>
      <c r="D160" s="58">
        <v>5057545864548</v>
      </c>
      <c r="E160" s="58">
        <v>2</v>
      </c>
      <c r="F160" s="58" t="s">
        <v>59</v>
      </c>
      <c r="G160" s="58">
        <v>0.26</v>
      </c>
      <c r="H160" s="58">
        <v>0.52</v>
      </c>
      <c r="I160" s="2">
        <v>1.65</v>
      </c>
      <c r="J160" s="58">
        <v>3.3</v>
      </c>
      <c r="K160" s="58"/>
      <c r="L160" s="58"/>
      <c r="M160" s="58">
        <v>84802292</v>
      </c>
    </row>
    <row r="161" spans="2:13" x14ac:dyDescent="0.3">
      <c r="B161" s="58"/>
      <c r="C161" s="58"/>
      <c r="D161" s="58"/>
      <c r="E161" s="58"/>
      <c r="F161" s="58"/>
      <c r="G161" s="58"/>
      <c r="H161" s="58"/>
      <c r="I161" s="2" t="s">
        <v>61</v>
      </c>
      <c r="J161" s="58"/>
      <c r="K161" s="58"/>
      <c r="L161" s="58"/>
      <c r="M161" s="58"/>
    </row>
    <row r="162" spans="2:13" x14ac:dyDescent="0.3">
      <c r="B162" s="58" t="s">
        <v>83</v>
      </c>
      <c r="C162" s="58" t="s">
        <v>230</v>
      </c>
      <c r="D162" s="58">
        <v>3055519</v>
      </c>
      <c r="E162" s="58">
        <v>2</v>
      </c>
      <c r="F162" s="58" t="s">
        <v>59</v>
      </c>
      <c r="G162" s="58">
        <v>0.24</v>
      </c>
      <c r="H162" s="58">
        <v>0.48</v>
      </c>
      <c r="I162" s="2">
        <v>2.6</v>
      </c>
      <c r="J162" s="58">
        <v>5.2</v>
      </c>
      <c r="K162" s="58"/>
      <c r="L162" s="58"/>
      <c r="M162" s="58">
        <v>63527387</v>
      </c>
    </row>
    <row r="163" spans="2:13" x14ac:dyDescent="0.3">
      <c r="B163" s="58"/>
      <c r="C163" s="58"/>
      <c r="D163" s="58"/>
      <c r="E163" s="58"/>
      <c r="F163" s="58"/>
      <c r="G163" s="58"/>
      <c r="H163" s="58"/>
      <c r="I163" s="2" t="s">
        <v>61</v>
      </c>
      <c r="J163" s="58"/>
      <c r="K163" s="58"/>
      <c r="L163" s="58"/>
      <c r="M163" s="58"/>
    </row>
    <row r="164" spans="2:13" x14ac:dyDescent="0.3">
      <c r="B164" s="58" t="s">
        <v>83</v>
      </c>
      <c r="C164" s="58" t="s">
        <v>221</v>
      </c>
      <c r="D164" s="58">
        <v>3055533</v>
      </c>
      <c r="E164" s="58">
        <v>3</v>
      </c>
      <c r="F164" s="58" t="s">
        <v>59</v>
      </c>
      <c r="G164" s="58">
        <v>0.19</v>
      </c>
      <c r="H164" s="58">
        <v>0.56000000000000005</v>
      </c>
      <c r="I164" s="2">
        <v>2.6</v>
      </c>
      <c r="J164" s="58">
        <v>7.8</v>
      </c>
      <c r="K164" s="58"/>
      <c r="L164" s="58"/>
      <c r="M164" s="58">
        <v>63527456</v>
      </c>
    </row>
    <row r="165" spans="2:13" x14ac:dyDescent="0.3">
      <c r="B165" s="58"/>
      <c r="C165" s="58"/>
      <c r="D165" s="58"/>
      <c r="E165" s="58"/>
      <c r="F165" s="58"/>
      <c r="G165" s="58"/>
      <c r="H165" s="58"/>
      <c r="I165" s="2" t="s">
        <v>61</v>
      </c>
      <c r="J165" s="58"/>
      <c r="K165" s="58"/>
      <c r="L165" s="58"/>
      <c r="M165" s="58"/>
    </row>
    <row r="166" spans="2:13" x14ac:dyDescent="0.3">
      <c r="B166" s="58" t="s">
        <v>83</v>
      </c>
      <c r="C166" s="58" t="s">
        <v>469</v>
      </c>
      <c r="D166" s="58">
        <v>5052320986828</v>
      </c>
      <c r="E166" s="58">
        <v>3</v>
      </c>
      <c r="F166" s="58" t="s">
        <v>59</v>
      </c>
      <c r="G166" s="58">
        <v>0.4</v>
      </c>
      <c r="H166" s="58">
        <v>1.2</v>
      </c>
      <c r="I166" s="2">
        <v>2.15</v>
      </c>
      <c r="J166" s="58">
        <v>6.45</v>
      </c>
      <c r="K166" s="58"/>
      <c r="L166" s="58"/>
      <c r="M166" s="58">
        <v>55723218</v>
      </c>
    </row>
    <row r="167" spans="2:13" x14ac:dyDescent="0.3">
      <c r="B167" s="58"/>
      <c r="C167" s="58"/>
      <c r="D167" s="58"/>
      <c r="E167" s="58"/>
      <c r="F167" s="58"/>
      <c r="G167" s="58"/>
      <c r="H167" s="58"/>
      <c r="I167" s="2" t="s">
        <v>61</v>
      </c>
      <c r="J167" s="58"/>
      <c r="K167" s="58"/>
      <c r="L167" s="58"/>
      <c r="M167" s="58"/>
    </row>
    <row r="168" spans="2:13" x14ac:dyDescent="0.3">
      <c r="B168" s="58" t="s">
        <v>83</v>
      </c>
      <c r="C168" s="58" t="s">
        <v>198</v>
      </c>
      <c r="D168" s="58">
        <v>5013683305589</v>
      </c>
      <c r="E168" s="58">
        <v>3</v>
      </c>
      <c r="F168" s="58" t="s">
        <v>59</v>
      </c>
      <c r="G168" s="58">
        <v>0.22</v>
      </c>
      <c r="H168" s="58">
        <v>0.66</v>
      </c>
      <c r="I168" s="2">
        <v>2.5</v>
      </c>
      <c r="J168" s="58">
        <v>8.25</v>
      </c>
      <c r="K168" s="58"/>
      <c r="L168" s="58"/>
      <c r="M168" s="58">
        <v>54682889</v>
      </c>
    </row>
    <row r="169" spans="2:13" x14ac:dyDescent="0.3">
      <c r="B169" s="58"/>
      <c r="C169" s="58"/>
      <c r="D169" s="58"/>
      <c r="E169" s="58"/>
      <c r="F169" s="58"/>
      <c r="G169" s="58"/>
      <c r="H169" s="58"/>
      <c r="I169" s="2" t="s">
        <v>61</v>
      </c>
      <c r="J169" s="58"/>
      <c r="K169" s="58"/>
      <c r="L169" s="58"/>
      <c r="M169" s="58"/>
    </row>
    <row r="170" spans="2:13" x14ac:dyDescent="0.3">
      <c r="B170" s="58" t="s">
        <v>57</v>
      </c>
      <c r="C170" s="58" t="s">
        <v>151</v>
      </c>
      <c r="D170" s="58">
        <v>3336922</v>
      </c>
      <c r="E170" s="58">
        <v>4</v>
      </c>
      <c r="F170" s="58" t="s">
        <v>59</v>
      </c>
      <c r="G170" s="58">
        <v>0.25</v>
      </c>
      <c r="H170" s="58">
        <v>0.99</v>
      </c>
      <c r="I170" s="2">
        <v>0.85</v>
      </c>
      <c r="J170" s="58">
        <v>3.4</v>
      </c>
      <c r="K170" s="58"/>
      <c r="L170" s="58"/>
      <c r="M170" s="58">
        <v>88304852</v>
      </c>
    </row>
    <row r="171" spans="2:13" x14ac:dyDescent="0.3">
      <c r="B171" s="58"/>
      <c r="C171" s="58"/>
      <c r="D171" s="58"/>
      <c r="E171" s="58"/>
      <c r="F171" s="58"/>
      <c r="G171" s="58"/>
      <c r="H171" s="58"/>
      <c r="I171" s="2" t="s">
        <v>61</v>
      </c>
      <c r="J171" s="58"/>
      <c r="K171" s="58"/>
      <c r="L171" s="58"/>
      <c r="M171" s="58"/>
    </row>
    <row r="172" spans="2:13" x14ac:dyDescent="0.3">
      <c r="B172" s="58" t="s">
        <v>57</v>
      </c>
      <c r="C172" s="58" t="s">
        <v>107</v>
      </c>
      <c r="D172" s="58">
        <v>3312957</v>
      </c>
      <c r="E172" s="58">
        <v>1</v>
      </c>
      <c r="F172" s="58" t="s">
        <v>59</v>
      </c>
      <c r="G172" s="58">
        <v>0.1</v>
      </c>
      <c r="H172" s="58">
        <v>0.1</v>
      </c>
      <c r="I172" s="2">
        <v>1.1000000000000001</v>
      </c>
      <c r="J172" s="58">
        <v>1.1000000000000001</v>
      </c>
      <c r="K172" s="58"/>
      <c r="L172" s="58"/>
      <c r="M172" s="58">
        <v>86004395</v>
      </c>
    </row>
    <row r="173" spans="2:13" x14ac:dyDescent="0.3">
      <c r="B173" s="58"/>
      <c r="C173" s="58"/>
      <c r="D173" s="58"/>
      <c r="E173" s="58"/>
      <c r="F173" s="58"/>
      <c r="G173" s="58"/>
      <c r="H173" s="58"/>
      <c r="I173" s="2" t="s">
        <v>61</v>
      </c>
      <c r="J173" s="58"/>
      <c r="K173" s="58"/>
      <c r="L173" s="58"/>
      <c r="M173" s="58"/>
    </row>
    <row r="174" spans="2:13" x14ac:dyDescent="0.3">
      <c r="B174" s="58" t="s">
        <v>57</v>
      </c>
      <c r="C174" s="58" t="s">
        <v>149</v>
      </c>
      <c r="D174" s="58">
        <v>5060735732879</v>
      </c>
      <c r="E174" s="58">
        <v>3</v>
      </c>
      <c r="F174" s="58" t="s">
        <v>59</v>
      </c>
      <c r="G174" s="58">
        <v>0.09</v>
      </c>
      <c r="H174" s="58">
        <v>0.28000000000000003</v>
      </c>
      <c r="I174" s="2">
        <v>1.45</v>
      </c>
      <c r="J174" s="58">
        <v>4.3499999999999996</v>
      </c>
      <c r="K174" s="58"/>
      <c r="L174" s="58"/>
      <c r="M174" s="58">
        <v>92128245</v>
      </c>
    </row>
    <row r="175" spans="2:13" x14ac:dyDescent="0.3">
      <c r="B175" s="58"/>
      <c r="C175" s="58"/>
      <c r="D175" s="58"/>
      <c r="E175" s="58"/>
      <c r="F175" s="58"/>
      <c r="G175" s="58"/>
      <c r="H175" s="58"/>
      <c r="I175" s="2" t="s">
        <v>61</v>
      </c>
      <c r="J175" s="58"/>
      <c r="K175" s="58"/>
      <c r="L175" s="58"/>
      <c r="M175" s="58"/>
    </row>
    <row r="176" spans="2:13" x14ac:dyDescent="0.3">
      <c r="B176" s="58" t="s">
        <v>57</v>
      </c>
      <c r="C176" s="58" t="s">
        <v>470</v>
      </c>
      <c r="D176" s="58">
        <v>3335246</v>
      </c>
      <c r="E176" s="58">
        <v>1</v>
      </c>
      <c r="F176" s="58" t="s">
        <v>59</v>
      </c>
      <c r="G176" s="58">
        <v>0.28000000000000003</v>
      </c>
      <c r="H176" s="58">
        <v>0.28000000000000003</v>
      </c>
      <c r="I176" s="2">
        <v>1.1000000000000001</v>
      </c>
      <c r="J176" s="58">
        <v>1.1000000000000001</v>
      </c>
      <c r="K176" s="58"/>
      <c r="L176" s="58"/>
      <c r="M176" s="58">
        <v>88503354</v>
      </c>
    </row>
    <row r="177" spans="1:13" x14ac:dyDescent="0.3">
      <c r="B177" s="58"/>
      <c r="C177" s="58"/>
      <c r="D177" s="58"/>
      <c r="E177" s="58"/>
      <c r="F177" s="58"/>
      <c r="G177" s="58"/>
      <c r="H177" s="58"/>
      <c r="I177" s="2" t="s">
        <v>61</v>
      </c>
      <c r="J177" s="58"/>
      <c r="K177" s="58"/>
      <c r="L177" s="58"/>
      <c r="M177" s="58"/>
    </row>
    <row r="178" spans="1:13" x14ac:dyDescent="0.3">
      <c r="B178" s="58" t="s">
        <v>57</v>
      </c>
      <c r="C178" s="58" t="s">
        <v>315</v>
      </c>
      <c r="D178" s="58">
        <v>10004241</v>
      </c>
      <c r="E178" s="58">
        <v>1</v>
      </c>
      <c r="F178" s="58" t="s">
        <v>59</v>
      </c>
      <c r="G178" s="58">
        <v>0.75</v>
      </c>
      <c r="H178" s="58">
        <v>0.75</v>
      </c>
      <c r="I178" s="2">
        <v>2</v>
      </c>
      <c r="J178" s="58">
        <v>2.2999999999999998</v>
      </c>
      <c r="K178" s="58"/>
      <c r="L178" s="58"/>
      <c r="M178" s="58">
        <v>52714038</v>
      </c>
    </row>
    <row r="179" spans="1:13" x14ac:dyDescent="0.3">
      <c r="B179" s="58"/>
      <c r="C179" s="58"/>
      <c r="D179" s="58"/>
      <c r="E179" s="58"/>
      <c r="F179" s="58"/>
      <c r="G179" s="58"/>
      <c r="H179" s="58"/>
      <c r="I179" s="2" t="s">
        <v>61</v>
      </c>
      <c r="J179" s="58"/>
      <c r="K179" s="58"/>
      <c r="L179" s="58"/>
      <c r="M179" s="58"/>
    </row>
    <row r="180" spans="1:13" x14ac:dyDescent="0.3">
      <c r="B180" s="58" t="s">
        <v>57</v>
      </c>
      <c r="C180" s="58" t="s">
        <v>167</v>
      </c>
      <c r="D180" s="58">
        <v>3340042</v>
      </c>
      <c r="E180" s="58">
        <v>1</v>
      </c>
      <c r="F180" s="58" t="s">
        <v>59</v>
      </c>
      <c r="G180" s="58">
        <v>0.19</v>
      </c>
      <c r="H180" s="58">
        <v>0.19</v>
      </c>
      <c r="I180" s="2">
        <v>1.1499999999999999</v>
      </c>
      <c r="J180" s="58">
        <v>1.1499999999999999</v>
      </c>
      <c r="K180" s="58"/>
      <c r="L180" s="58"/>
      <c r="M180" s="58">
        <v>86330716</v>
      </c>
    </row>
    <row r="181" spans="1:13" x14ac:dyDescent="0.3">
      <c r="B181" s="58"/>
      <c r="C181" s="58"/>
      <c r="D181" s="58"/>
      <c r="E181" s="58"/>
      <c r="F181" s="58"/>
      <c r="G181" s="58"/>
      <c r="H181" s="58"/>
      <c r="I181" s="2" t="s">
        <v>61</v>
      </c>
      <c r="J181" s="58"/>
      <c r="K181" s="58"/>
      <c r="L181" s="58"/>
      <c r="M181" s="58"/>
    </row>
    <row r="182" spans="1:13" x14ac:dyDescent="0.3">
      <c r="B182" s="58" t="s">
        <v>57</v>
      </c>
      <c r="C182" s="58" t="s">
        <v>471</v>
      </c>
      <c r="D182" s="58">
        <v>3041444</v>
      </c>
      <c r="E182" s="58">
        <v>1</v>
      </c>
      <c r="F182" s="58" t="s">
        <v>59</v>
      </c>
      <c r="G182" s="58">
        <v>0.63</v>
      </c>
      <c r="H182" s="58">
        <v>0.63</v>
      </c>
      <c r="I182" s="2">
        <v>1.1000000000000001</v>
      </c>
      <c r="J182" s="58">
        <v>1.1000000000000001</v>
      </c>
      <c r="K182" s="58"/>
      <c r="L182" s="58"/>
      <c r="M182" s="58">
        <v>57433316</v>
      </c>
    </row>
    <row r="183" spans="1:13" x14ac:dyDescent="0.3">
      <c r="B183" s="58"/>
      <c r="C183" s="58"/>
      <c r="D183" s="58"/>
      <c r="E183" s="58"/>
      <c r="F183" s="58"/>
      <c r="G183" s="58"/>
      <c r="H183" s="58"/>
      <c r="I183" s="2" t="s">
        <v>61</v>
      </c>
      <c r="J183" s="58"/>
      <c r="K183" s="58"/>
      <c r="L183" s="58"/>
      <c r="M183" s="58"/>
    </row>
    <row r="184" spans="1:13" x14ac:dyDescent="0.3">
      <c r="B184" s="58" t="s">
        <v>57</v>
      </c>
      <c r="C184" s="58" t="s">
        <v>472</v>
      </c>
      <c r="D184" s="58">
        <v>10066140</v>
      </c>
      <c r="E184" s="58">
        <v>1</v>
      </c>
      <c r="F184" s="58" t="s">
        <v>59</v>
      </c>
      <c r="G184" s="58">
        <v>0.53</v>
      </c>
      <c r="H184" s="58">
        <v>0.53</v>
      </c>
      <c r="I184" s="2">
        <v>1.8</v>
      </c>
      <c r="J184" s="58">
        <v>2.1</v>
      </c>
      <c r="K184" s="58"/>
      <c r="L184" s="58"/>
      <c r="M184" s="58">
        <v>58175124</v>
      </c>
    </row>
    <row r="185" spans="1:13" x14ac:dyDescent="0.3">
      <c r="B185" s="58"/>
      <c r="C185" s="58"/>
      <c r="D185" s="58"/>
      <c r="E185" s="58"/>
      <c r="F185" s="58"/>
      <c r="G185" s="58"/>
      <c r="H185" s="58"/>
      <c r="I185" s="2" t="s">
        <v>61</v>
      </c>
      <c r="J185" s="58"/>
      <c r="K185" s="58"/>
      <c r="L185" s="58"/>
      <c r="M185" s="58"/>
    </row>
    <row r="186" spans="1:13" x14ac:dyDescent="0.3">
      <c r="B186" s="58" t="s">
        <v>57</v>
      </c>
      <c r="C186" s="58" t="s">
        <v>116</v>
      </c>
      <c r="D186" s="58">
        <v>3272657</v>
      </c>
      <c r="E186" s="58">
        <v>2</v>
      </c>
      <c r="F186" s="58" t="s">
        <v>59</v>
      </c>
      <c r="G186" s="58">
        <v>0.53</v>
      </c>
      <c r="H186" s="58">
        <v>1.07</v>
      </c>
      <c r="I186" s="2">
        <v>0.45</v>
      </c>
      <c r="J186" s="58">
        <v>0.9</v>
      </c>
      <c r="K186" s="58"/>
      <c r="L186" s="58"/>
      <c r="M186" s="58">
        <v>82150132</v>
      </c>
    </row>
    <row r="187" spans="1:13" x14ac:dyDescent="0.3">
      <c r="B187" s="58"/>
      <c r="C187" s="58"/>
      <c r="D187" s="58"/>
      <c r="E187" s="58"/>
      <c r="F187" s="58"/>
      <c r="G187" s="58"/>
      <c r="H187" s="58"/>
      <c r="I187" s="2" t="s">
        <v>61</v>
      </c>
      <c r="J187" s="58"/>
      <c r="K187" s="58"/>
      <c r="L187" s="58"/>
      <c r="M187" s="58"/>
    </row>
    <row r="188" spans="1:13" x14ac:dyDescent="0.3">
      <c r="B188" s="58" t="s">
        <v>57</v>
      </c>
      <c r="C188" s="58" t="s">
        <v>176</v>
      </c>
      <c r="D188" s="58">
        <v>3268681</v>
      </c>
      <c r="E188" s="58">
        <v>3</v>
      </c>
      <c r="F188" s="58" t="s">
        <v>59</v>
      </c>
      <c r="G188" s="58">
        <v>0.01</v>
      </c>
      <c r="H188" s="58">
        <v>0.04</v>
      </c>
      <c r="I188" s="2">
        <v>0.75</v>
      </c>
      <c r="J188" s="58">
        <v>2.25</v>
      </c>
      <c r="K188" s="58"/>
      <c r="L188" s="58"/>
      <c r="M188" s="58">
        <v>81203743</v>
      </c>
    </row>
    <row r="189" spans="1:13" x14ac:dyDescent="0.3">
      <c r="B189" s="58"/>
      <c r="C189" s="58"/>
      <c r="D189" s="58"/>
      <c r="E189" s="58"/>
      <c r="F189" s="58"/>
      <c r="G189" s="58"/>
      <c r="H189" s="58"/>
      <c r="I189" s="2" t="s">
        <v>61</v>
      </c>
      <c r="J189" s="58"/>
      <c r="K189" s="58"/>
      <c r="L189" s="58"/>
      <c r="M189" s="58"/>
    </row>
    <row r="190" spans="1:13" x14ac:dyDescent="0.3">
      <c r="A190" s="3"/>
      <c r="B190" s="58"/>
      <c r="C190" s="58"/>
      <c r="D190" s="58"/>
      <c r="E190" s="58"/>
      <c r="F190" s="58"/>
      <c r="G190" s="58"/>
      <c r="H190" s="58"/>
      <c r="I190" s="2"/>
      <c r="J190" s="58"/>
      <c r="K190" s="58"/>
      <c r="L190" s="58"/>
      <c r="M190" s="58"/>
    </row>
    <row r="191" spans="1:13" x14ac:dyDescent="0.3">
      <c r="A191" s="3"/>
      <c r="B191" s="58"/>
      <c r="C191" s="58"/>
      <c r="D191" s="58"/>
      <c r="E191" s="58"/>
      <c r="F191" s="58"/>
      <c r="G191" s="58"/>
      <c r="H191" s="58"/>
      <c r="I191" s="2"/>
      <c r="J191" s="58"/>
      <c r="K191" s="58"/>
      <c r="L191" s="58"/>
      <c r="M191" s="58"/>
    </row>
    <row r="192" spans="1:13" x14ac:dyDescent="0.3">
      <c r="A192" s="3"/>
      <c r="B192" s="58"/>
      <c r="C192" s="58"/>
      <c r="D192" s="58"/>
      <c r="E192" s="58"/>
      <c r="F192" s="58"/>
      <c r="G192" s="58"/>
      <c r="H192" s="58"/>
      <c r="I192" s="2"/>
      <c r="J192" s="58"/>
      <c r="K192" s="58"/>
      <c r="L192" s="58"/>
      <c r="M192" s="58"/>
    </row>
    <row r="193" spans="1:13" x14ac:dyDescent="0.3">
      <c r="A193" s="3"/>
      <c r="B193" s="58"/>
      <c r="C193" s="58"/>
      <c r="D193" s="58"/>
      <c r="E193" s="58"/>
      <c r="F193" s="58"/>
      <c r="G193" s="58"/>
      <c r="H193" s="58"/>
      <c r="I193" s="2"/>
      <c r="J193" s="58"/>
      <c r="K193" s="58"/>
      <c r="L193" s="58"/>
      <c r="M193" s="58"/>
    </row>
    <row r="194" spans="1:13" x14ac:dyDescent="0.3">
      <c r="A194" s="3"/>
      <c r="B194" s="58"/>
      <c r="C194" s="58"/>
      <c r="D194" s="58"/>
      <c r="E194" s="58"/>
      <c r="F194" s="58"/>
      <c r="G194" s="58"/>
      <c r="H194" s="58"/>
      <c r="I194" s="2"/>
      <c r="J194" s="58"/>
      <c r="K194" s="58"/>
      <c r="L194" s="58"/>
      <c r="M194" s="58"/>
    </row>
    <row r="195" spans="1:13" x14ac:dyDescent="0.3">
      <c r="A195" s="3"/>
      <c r="B195" s="58"/>
      <c r="C195" s="58"/>
      <c r="D195" s="58"/>
      <c r="E195" s="58"/>
      <c r="F195" s="58"/>
      <c r="G195" s="58"/>
      <c r="H195" s="58"/>
      <c r="I195" s="2"/>
      <c r="J195" s="58"/>
      <c r="K195" s="58"/>
      <c r="L195" s="58"/>
      <c r="M195" s="58"/>
    </row>
    <row r="196" spans="1:13" x14ac:dyDescent="0.3">
      <c r="A196" s="3"/>
      <c r="B196" s="58"/>
      <c r="C196" s="58"/>
      <c r="D196" s="58"/>
      <c r="E196" s="58"/>
      <c r="F196" s="58"/>
      <c r="G196" s="58"/>
      <c r="H196" s="58"/>
      <c r="I196" s="2"/>
      <c r="J196" s="58"/>
      <c r="K196" s="58"/>
      <c r="L196" s="58"/>
      <c r="M196" s="58"/>
    </row>
    <row r="197" spans="1:13" x14ac:dyDescent="0.3">
      <c r="A197" s="3"/>
      <c r="B197" s="58"/>
      <c r="C197" s="58"/>
      <c r="D197" s="58"/>
      <c r="E197" s="58"/>
      <c r="F197" s="58"/>
      <c r="G197" s="58"/>
      <c r="H197" s="58"/>
      <c r="I197" s="2"/>
      <c r="J197" s="58"/>
      <c r="K197" s="58"/>
      <c r="L197" s="58"/>
      <c r="M197" s="58"/>
    </row>
    <row r="198" spans="1:13" x14ac:dyDescent="0.3">
      <c r="A198" s="3"/>
      <c r="B198" s="58"/>
      <c r="C198" s="58"/>
      <c r="D198" s="58"/>
      <c r="E198" s="58"/>
      <c r="F198" s="58"/>
      <c r="G198" s="58"/>
      <c r="H198" s="58"/>
      <c r="I198" s="2"/>
      <c r="J198" s="58"/>
      <c r="K198" s="58"/>
      <c r="L198" s="58"/>
      <c r="M198" s="58"/>
    </row>
    <row r="199" spans="1:13" x14ac:dyDescent="0.3">
      <c r="A199" s="3"/>
      <c r="B199" s="58"/>
      <c r="C199" s="58"/>
      <c r="D199" s="58"/>
      <c r="E199" s="58"/>
      <c r="F199" s="58"/>
      <c r="G199" s="58"/>
      <c r="H199" s="58"/>
      <c r="I199" s="2"/>
      <c r="J199" s="58"/>
      <c r="K199" s="58"/>
      <c r="L199" s="58"/>
      <c r="M199" s="58"/>
    </row>
    <row r="200" spans="1:13" x14ac:dyDescent="0.3">
      <c r="A200" s="3"/>
      <c r="B200" s="58"/>
      <c r="C200" s="58"/>
      <c r="D200" s="58"/>
      <c r="E200" s="58"/>
      <c r="F200" s="58"/>
      <c r="G200" s="58"/>
      <c r="H200" s="58"/>
      <c r="I200" s="2"/>
      <c r="J200" s="58"/>
      <c r="K200" s="58"/>
      <c r="L200" s="58"/>
      <c r="M200" s="58"/>
    </row>
    <row r="201" spans="1:13" x14ac:dyDescent="0.3">
      <c r="A201" s="3"/>
      <c r="B201" s="58"/>
      <c r="C201" s="58"/>
      <c r="D201" s="58"/>
      <c r="E201" s="58"/>
      <c r="F201" s="58"/>
      <c r="G201" s="58"/>
      <c r="H201" s="58"/>
      <c r="I201" s="2"/>
      <c r="J201" s="58"/>
      <c r="K201" s="58"/>
      <c r="L201" s="58"/>
      <c r="M201" s="58"/>
    </row>
    <row r="202" spans="1:13" x14ac:dyDescent="0.3">
      <c r="A202" s="3"/>
      <c r="B202" s="58"/>
      <c r="C202" s="58"/>
      <c r="D202" s="58"/>
      <c r="E202" s="58"/>
      <c r="F202" s="58"/>
      <c r="G202" s="58"/>
      <c r="H202" s="58"/>
      <c r="I202" s="2"/>
      <c r="J202" s="58"/>
      <c r="K202" s="58"/>
      <c r="L202" s="58"/>
      <c r="M202" s="58"/>
    </row>
    <row r="203" spans="1:13" x14ac:dyDescent="0.3">
      <c r="A203" s="3"/>
      <c r="B203" s="58"/>
      <c r="C203" s="58"/>
      <c r="D203" s="58"/>
      <c r="E203" s="58"/>
      <c r="F203" s="58"/>
      <c r="G203" s="58"/>
      <c r="H203" s="58"/>
      <c r="I203" s="2"/>
      <c r="J203" s="58"/>
      <c r="K203" s="58"/>
      <c r="L203" s="58"/>
      <c r="M203" s="58"/>
    </row>
    <row r="204" spans="1:13" x14ac:dyDescent="0.3">
      <c r="A204" s="3"/>
      <c r="B204" s="58"/>
      <c r="C204" s="58"/>
      <c r="D204" s="58"/>
      <c r="E204" s="58"/>
      <c r="F204" s="58"/>
      <c r="G204" s="58"/>
      <c r="H204" s="58"/>
      <c r="I204" s="2"/>
      <c r="J204" s="58"/>
      <c r="K204" s="58"/>
      <c r="L204" s="58"/>
      <c r="M204" s="58"/>
    </row>
    <row r="205" spans="1:13" x14ac:dyDescent="0.3">
      <c r="A205" s="3"/>
      <c r="B205" s="58"/>
      <c r="C205" s="58"/>
      <c r="D205" s="58"/>
      <c r="E205" s="58"/>
      <c r="F205" s="58"/>
      <c r="G205" s="58"/>
      <c r="H205" s="58"/>
      <c r="I205" s="2"/>
      <c r="J205" s="58"/>
      <c r="K205" s="58"/>
      <c r="L205" s="58"/>
      <c r="M205" s="58"/>
    </row>
    <row r="206" spans="1:13" x14ac:dyDescent="0.3">
      <c r="A206" s="3"/>
      <c r="B206" s="58"/>
      <c r="C206" s="58"/>
      <c r="D206" s="58"/>
      <c r="E206" s="58"/>
      <c r="F206" s="58"/>
      <c r="G206" s="58"/>
      <c r="H206" s="58"/>
      <c r="I206" s="2"/>
      <c r="J206" s="58"/>
      <c r="K206" s="58"/>
      <c r="L206" s="58"/>
      <c r="M206" s="58"/>
    </row>
    <row r="207" spans="1:13" x14ac:dyDescent="0.3">
      <c r="A207" s="3"/>
      <c r="B207" s="58"/>
      <c r="C207" s="58"/>
      <c r="D207" s="58"/>
      <c r="E207" s="58"/>
      <c r="F207" s="58"/>
      <c r="G207" s="58"/>
      <c r="H207" s="58"/>
      <c r="I207" s="2"/>
      <c r="J207" s="58"/>
      <c r="K207" s="58"/>
      <c r="L207" s="58"/>
      <c r="M207" s="58"/>
    </row>
    <row r="208" spans="1:13" x14ac:dyDescent="0.3">
      <c r="A208" s="3"/>
      <c r="B208" s="58"/>
      <c r="C208" s="58"/>
      <c r="D208" s="58"/>
      <c r="E208" s="58"/>
      <c r="F208" s="58"/>
      <c r="G208" s="58"/>
      <c r="H208" s="58"/>
      <c r="I208" s="2"/>
      <c r="J208" s="58"/>
      <c r="K208" s="58"/>
      <c r="L208" s="58"/>
      <c r="M208" s="58"/>
    </row>
    <row r="209" spans="1:13" x14ac:dyDescent="0.3">
      <c r="A209" s="3"/>
      <c r="B209" s="58"/>
      <c r="C209" s="58"/>
      <c r="D209" s="58"/>
      <c r="E209" s="58"/>
      <c r="F209" s="58"/>
      <c r="G209" s="58"/>
      <c r="H209" s="58"/>
      <c r="I209" s="2"/>
      <c r="J209" s="58"/>
      <c r="K209" s="58"/>
      <c r="L209" s="58"/>
      <c r="M209" s="58"/>
    </row>
    <row r="210" spans="1:13" x14ac:dyDescent="0.3">
      <c r="A210" s="3"/>
      <c r="B210" s="58"/>
      <c r="C210" s="58"/>
      <c r="D210" s="58"/>
      <c r="E210" s="58"/>
      <c r="F210" s="58"/>
      <c r="G210" s="58"/>
      <c r="H210" s="58"/>
      <c r="I210" s="2"/>
      <c r="J210" s="58"/>
      <c r="K210" s="58"/>
      <c r="L210" s="58"/>
      <c r="M210" s="58"/>
    </row>
    <row r="211" spans="1:13" x14ac:dyDescent="0.3">
      <c r="A211" s="3"/>
      <c r="B211" s="58"/>
      <c r="C211" s="58"/>
      <c r="D211" s="58"/>
      <c r="E211" s="58"/>
      <c r="F211" s="58"/>
      <c r="G211" s="58"/>
      <c r="H211" s="58"/>
      <c r="I211" s="2"/>
      <c r="J211" s="58"/>
      <c r="K211" s="58"/>
      <c r="L211" s="58"/>
      <c r="M211" s="58"/>
    </row>
    <row r="212" spans="1:13" x14ac:dyDescent="0.3">
      <c r="A212" s="3"/>
      <c r="B212" s="58"/>
      <c r="C212" s="58"/>
      <c r="D212" s="58"/>
      <c r="E212" s="58"/>
      <c r="F212" s="58"/>
      <c r="G212" s="58"/>
      <c r="H212" s="58"/>
      <c r="I212" s="2"/>
      <c r="J212" s="58"/>
      <c r="K212" s="58"/>
      <c r="L212" s="58"/>
      <c r="M212" s="58"/>
    </row>
    <row r="213" spans="1:13" x14ac:dyDescent="0.3">
      <c r="A213" s="3"/>
      <c r="B213" s="58"/>
      <c r="C213" s="58"/>
      <c r="D213" s="58"/>
      <c r="E213" s="58"/>
      <c r="F213" s="58"/>
      <c r="G213" s="58"/>
      <c r="H213" s="58"/>
      <c r="I213" s="2"/>
      <c r="J213" s="58"/>
      <c r="K213" s="58"/>
      <c r="L213" s="58"/>
      <c r="M213" s="58"/>
    </row>
    <row r="214" spans="1:13" x14ac:dyDescent="0.3">
      <c r="A214" s="3"/>
      <c r="B214" s="58"/>
      <c r="C214" s="58"/>
      <c r="D214" s="58"/>
      <c r="E214" s="58"/>
      <c r="F214" s="58"/>
      <c r="G214" s="58"/>
      <c r="H214" s="58"/>
      <c r="I214" s="2"/>
      <c r="J214" s="58"/>
      <c r="K214" s="58"/>
      <c r="L214" s="58"/>
      <c r="M214" s="58"/>
    </row>
    <row r="215" spans="1:13" x14ac:dyDescent="0.3">
      <c r="A215" s="3"/>
      <c r="B215" s="58"/>
      <c r="C215" s="58"/>
      <c r="D215" s="58"/>
      <c r="E215" s="58"/>
      <c r="F215" s="58"/>
      <c r="G215" s="58"/>
      <c r="H215" s="58"/>
      <c r="I215" s="2"/>
      <c r="J215" s="58"/>
      <c r="K215" s="58"/>
      <c r="L215" s="58"/>
      <c r="M215" s="58"/>
    </row>
    <row r="216" spans="1:13" x14ac:dyDescent="0.3">
      <c r="A216" s="3"/>
      <c r="B216" s="58"/>
      <c r="C216" s="58"/>
      <c r="D216" s="58"/>
      <c r="E216" s="58"/>
      <c r="F216" s="58"/>
      <c r="G216" s="58"/>
      <c r="H216" s="58"/>
      <c r="I216" s="2"/>
      <c r="J216" s="58"/>
      <c r="K216" s="58"/>
      <c r="L216" s="58"/>
      <c r="M216" s="58"/>
    </row>
    <row r="217" spans="1:13" x14ac:dyDescent="0.3">
      <c r="A217" s="3"/>
      <c r="B217" s="58"/>
      <c r="C217" s="58"/>
      <c r="D217" s="58"/>
      <c r="E217" s="58"/>
      <c r="F217" s="58"/>
      <c r="G217" s="58"/>
      <c r="H217" s="58"/>
      <c r="I217" s="2"/>
      <c r="J217" s="58"/>
      <c r="K217" s="58"/>
      <c r="L217" s="58"/>
      <c r="M217" s="58"/>
    </row>
    <row r="218" spans="1:13" x14ac:dyDescent="0.3">
      <c r="A218" s="3"/>
      <c r="B218" s="58"/>
      <c r="C218" s="58"/>
      <c r="D218" s="58"/>
      <c r="E218" s="58"/>
      <c r="F218" s="58"/>
      <c r="G218" s="58"/>
      <c r="H218" s="58"/>
      <c r="I218" s="2"/>
      <c r="J218" s="58"/>
      <c r="K218" s="58"/>
      <c r="L218" s="58"/>
      <c r="M218" s="58"/>
    </row>
    <row r="219" spans="1:13" x14ac:dyDescent="0.3">
      <c r="A219" s="3"/>
      <c r="B219" s="58"/>
      <c r="C219" s="58"/>
      <c r="D219" s="58"/>
      <c r="E219" s="58"/>
      <c r="F219" s="58"/>
      <c r="G219" s="58"/>
      <c r="H219" s="58"/>
      <c r="I219" s="2"/>
      <c r="J219" s="58"/>
      <c r="K219" s="58"/>
      <c r="L219" s="58"/>
      <c r="M219" s="58"/>
    </row>
    <row r="220" spans="1:13" x14ac:dyDescent="0.3">
      <c r="A220" s="3"/>
      <c r="B220" s="58"/>
      <c r="C220" s="58"/>
      <c r="D220" s="58"/>
      <c r="E220" s="58"/>
      <c r="F220" s="58"/>
      <c r="G220" s="58"/>
      <c r="H220" s="58"/>
      <c r="I220" s="2"/>
      <c r="J220" s="58"/>
      <c r="K220" s="58"/>
      <c r="L220" s="58"/>
      <c r="M220" s="58"/>
    </row>
    <row r="221" spans="1:13" x14ac:dyDescent="0.3">
      <c r="A221" s="3"/>
      <c r="B221" s="58"/>
      <c r="C221" s="58"/>
      <c r="D221" s="58"/>
      <c r="E221" s="58"/>
      <c r="F221" s="58"/>
      <c r="G221" s="58"/>
      <c r="H221" s="58"/>
      <c r="I221" s="2"/>
      <c r="J221" s="58"/>
      <c r="K221" s="58"/>
      <c r="L221" s="58"/>
      <c r="M221" s="58"/>
    </row>
    <row r="222" spans="1:13" x14ac:dyDescent="0.3">
      <c r="A222" s="3"/>
      <c r="B222" s="58"/>
      <c r="C222" s="58"/>
      <c r="D222" s="58"/>
      <c r="E222" s="58"/>
      <c r="F222" s="58"/>
      <c r="G222" s="58"/>
      <c r="H222" s="58"/>
      <c r="I222" s="2"/>
      <c r="J222" s="58"/>
      <c r="K222" s="58"/>
      <c r="L222" s="58"/>
      <c r="M222" s="58"/>
    </row>
    <row r="223" spans="1:13" x14ac:dyDescent="0.3">
      <c r="A223" s="3"/>
      <c r="B223" s="58"/>
      <c r="C223" s="58"/>
      <c r="D223" s="58"/>
      <c r="E223" s="58"/>
      <c r="F223" s="58"/>
      <c r="G223" s="58"/>
      <c r="H223" s="58"/>
      <c r="I223" s="2"/>
      <c r="J223" s="58"/>
      <c r="K223" s="58"/>
      <c r="L223" s="58"/>
      <c r="M223" s="58"/>
    </row>
    <row r="224" spans="1:13" x14ac:dyDescent="0.3">
      <c r="A224" s="3"/>
      <c r="B224" s="58"/>
      <c r="C224" s="58"/>
      <c r="D224" s="58"/>
      <c r="E224" s="58"/>
      <c r="F224" s="58"/>
      <c r="G224" s="58"/>
      <c r="H224" s="58"/>
      <c r="I224" s="2"/>
      <c r="J224" s="58"/>
      <c r="K224" s="58"/>
      <c r="L224" s="58"/>
      <c r="M224" s="58"/>
    </row>
    <row r="225" spans="1:13" x14ac:dyDescent="0.3">
      <c r="A225" s="3"/>
      <c r="B225" s="58"/>
      <c r="C225" s="58"/>
      <c r="D225" s="58"/>
      <c r="E225" s="58"/>
      <c r="F225" s="58"/>
      <c r="G225" s="58"/>
      <c r="H225" s="58"/>
      <c r="I225" s="2"/>
      <c r="J225" s="58"/>
      <c r="K225" s="58"/>
      <c r="L225" s="58"/>
      <c r="M225" s="58"/>
    </row>
    <row r="226" spans="1:13" x14ac:dyDescent="0.3">
      <c r="A226" s="3"/>
      <c r="B226" s="58"/>
      <c r="C226" s="58"/>
      <c r="D226" s="58"/>
      <c r="E226" s="58"/>
      <c r="F226" s="58"/>
      <c r="G226" s="58"/>
      <c r="H226" s="58"/>
      <c r="I226" s="2"/>
      <c r="J226" s="58"/>
      <c r="K226" s="58"/>
      <c r="L226" s="58"/>
      <c r="M226" s="58"/>
    </row>
    <row r="227" spans="1:13" x14ac:dyDescent="0.3">
      <c r="A227" s="3"/>
      <c r="B227" s="58"/>
      <c r="C227" s="58"/>
      <c r="D227" s="58"/>
      <c r="E227" s="58"/>
      <c r="F227" s="58"/>
      <c r="G227" s="58"/>
      <c r="H227" s="58"/>
      <c r="I227" s="2"/>
      <c r="J227" s="58"/>
      <c r="K227" s="58"/>
      <c r="L227" s="58"/>
      <c r="M227" s="58"/>
    </row>
    <row r="228" spans="1:13" x14ac:dyDescent="0.3">
      <c r="A228" s="3"/>
      <c r="B228" s="58"/>
      <c r="C228" s="58"/>
      <c r="D228" s="58"/>
      <c r="E228" s="58"/>
      <c r="F228" s="58"/>
      <c r="G228" s="58"/>
      <c r="H228" s="58"/>
      <c r="I228" s="2"/>
      <c r="J228" s="58"/>
      <c r="K228" s="58"/>
      <c r="L228" s="58"/>
      <c r="M228" s="58"/>
    </row>
    <row r="229" spans="1:13" x14ac:dyDescent="0.3">
      <c r="A229" s="3"/>
      <c r="B229" s="58"/>
      <c r="C229" s="58"/>
      <c r="D229" s="58"/>
      <c r="E229" s="58"/>
      <c r="F229" s="58"/>
      <c r="G229" s="58"/>
      <c r="H229" s="58"/>
      <c r="I229" s="2"/>
      <c r="J229" s="58"/>
      <c r="K229" s="58"/>
      <c r="L229" s="58"/>
      <c r="M229" s="58"/>
    </row>
    <row r="230" spans="1:13" x14ac:dyDescent="0.3">
      <c r="A230" s="3"/>
      <c r="B230" s="58"/>
      <c r="C230" s="58"/>
      <c r="D230" s="58"/>
      <c r="E230" s="58"/>
      <c r="F230" s="58"/>
      <c r="G230" s="58"/>
      <c r="H230" s="58"/>
      <c r="I230" s="2"/>
      <c r="J230" s="58"/>
      <c r="K230" s="58"/>
      <c r="L230" s="58"/>
      <c r="M230" s="58"/>
    </row>
    <row r="231" spans="1:13" x14ac:dyDescent="0.3">
      <c r="A231" s="3"/>
      <c r="B231" s="58"/>
      <c r="C231" s="58"/>
      <c r="D231" s="58"/>
      <c r="E231" s="58"/>
      <c r="F231" s="58"/>
      <c r="G231" s="58"/>
      <c r="H231" s="58"/>
      <c r="I231" s="2"/>
      <c r="J231" s="58"/>
      <c r="K231" s="58"/>
      <c r="L231" s="58"/>
      <c r="M231" s="58"/>
    </row>
    <row r="232" spans="1:13" x14ac:dyDescent="0.3">
      <c r="A232" s="3"/>
      <c r="B232" s="58"/>
      <c r="C232" s="58"/>
      <c r="D232" s="58"/>
      <c r="E232" s="58"/>
      <c r="F232" s="58"/>
      <c r="G232" s="58"/>
      <c r="H232" s="58"/>
      <c r="I232" s="2"/>
      <c r="J232" s="58"/>
      <c r="K232" s="58"/>
      <c r="L232" s="58"/>
      <c r="M232" s="58"/>
    </row>
    <row r="233" spans="1:13" x14ac:dyDescent="0.3">
      <c r="A233" s="3"/>
      <c r="B233" s="58"/>
      <c r="C233" s="58"/>
      <c r="D233" s="58"/>
      <c r="E233" s="58"/>
      <c r="F233" s="58"/>
      <c r="G233" s="58"/>
      <c r="H233" s="58"/>
      <c r="I233" s="2"/>
      <c r="J233" s="58"/>
      <c r="K233" s="58"/>
      <c r="L233" s="58"/>
      <c r="M233" s="58"/>
    </row>
    <row r="234" spans="1:13" x14ac:dyDescent="0.3">
      <c r="A234" s="3"/>
      <c r="B234" s="58"/>
      <c r="C234" s="58"/>
      <c r="D234" s="58"/>
      <c r="E234" s="58"/>
      <c r="F234" s="58"/>
      <c r="G234" s="58"/>
      <c r="H234" s="58"/>
      <c r="I234" s="2"/>
      <c r="J234" s="58"/>
      <c r="K234" s="58"/>
      <c r="L234" s="58"/>
      <c r="M234" s="58"/>
    </row>
    <row r="235" spans="1:13" x14ac:dyDescent="0.3">
      <c r="A235" s="3"/>
      <c r="B235" s="58"/>
      <c r="C235" s="58"/>
      <c r="D235" s="58"/>
      <c r="E235" s="58"/>
      <c r="F235" s="58"/>
      <c r="G235" s="58"/>
      <c r="H235" s="58"/>
      <c r="I235" s="2"/>
      <c r="J235" s="58"/>
      <c r="K235" s="58"/>
      <c r="L235" s="58"/>
      <c r="M235" s="58"/>
    </row>
    <row r="236" spans="1:13" ht="14.4" customHeight="1" x14ac:dyDescent="0.3">
      <c r="A236" s="3"/>
      <c r="B236" s="58"/>
      <c r="C236" s="58"/>
      <c r="D236" s="58"/>
      <c r="E236" s="58"/>
      <c r="F236" s="58"/>
      <c r="G236" s="58"/>
      <c r="H236" s="58"/>
      <c r="I236" s="2"/>
      <c r="J236" s="58"/>
      <c r="K236" s="58"/>
      <c r="L236" s="58"/>
      <c r="M236" s="58"/>
    </row>
    <row r="237" spans="1:13" x14ac:dyDescent="0.3">
      <c r="A237" s="3"/>
      <c r="B237" s="58"/>
      <c r="C237" s="58"/>
      <c r="D237" s="58"/>
      <c r="E237" s="58"/>
      <c r="F237" s="58"/>
      <c r="G237" s="58"/>
      <c r="H237" s="58"/>
      <c r="I237" s="2"/>
      <c r="J237" s="58"/>
      <c r="K237" s="58"/>
      <c r="L237" s="58"/>
      <c r="M237" s="58"/>
    </row>
    <row r="238" spans="1:13" x14ac:dyDescent="0.3">
      <c r="A238" s="3"/>
      <c r="B238" s="58"/>
      <c r="C238" s="58"/>
      <c r="D238" s="58"/>
      <c r="E238" s="58"/>
      <c r="F238" s="58"/>
      <c r="G238" s="58"/>
      <c r="H238" s="58"/>
      <c r="I238" s="2"/>
      <c r="J238" s="58"/>
      <c r="K238" s="58"/>
      <c r="L238" s="58"/>
      <c r="M238" s="58"/>
    </row>
    <row r="239" spans="1:13" x14ac:dyDescent="0.3">
      <c r="A239" s="3"/>
      <c r="B239" s="58"/>
      <c r="C239" s="58"/>
      <c r="D239" s="58"/>
      <c r="E239" s="58"/>
      <c r="F239" s="58"/>
      <c r="G239" s="58"/>
      <c r="H239" s="58"/>
      <c r="I239" s="2"/>
      <c r="J239" s="58"/>
      <c r="K239" s="58"/>
      <c r="L239" s="58"/>
      <c r="M239" s="58"/>
    </row>
    <row r="240" spans="1:13" x14ac:dyDescent="0.3">
      <c r="A240" s="3"/>
      <c r="B240" s="58"/>
      <c r="C240" s="58"/>
      <c r="D240" s="58"/>
      <c r="E240" s="58"/>
      <c r="F240" s="58"/>
      <c r="G240" s="58"/>
      <c r="H240" s="58"/>
      <c r="I240" s="2"/>
      <c r="J240" s="58"/>
      <c r="K240" s="58"/>
      <c r="L240" s="58"/>
      <c r="M240" s="58"/>
    </row>
    <row r="241" spans="2:13" x14ac:dyDescent="0.3">
      <c r="B241" s="58"/>
      <c r="C241" s="58"/>
      <c r="D241" s="58"/>
      <c r="E241" s="58"/>
      <c r="F241" s="58"/>
      <c r="G241" s="58"/>
      <c r="H241" s="58"/>
      <c r="I241" s="2"/>
      <c r="J241" s="58"/>
      <c r="K241" s="58"/>
      <c r="L241" s="58"/>
      <c r="M241" s="58"/>
    </row>
    <row r="242" spans="2:13" x14ac:dyDescent="0.3">
      <c r="B242" s="58"/>
      <c r="C242" s="58"/>
      <c r="D242" s="58"/>
      <c r="E242" s="58"/>
      <c r="F242" s="58"/>
      <c r="G242" s="58"/>
      <c r="H242" s="58"/>
      <c r="I242" s="2"/>
      <c r="J242" s="58"/>
      <c r="K242" s="58"/>
      <c r="L242" s="58"/>
      <c r="M242" s="58"/>
    </row>
    <row r="243" spans="2:13" x14ac:dyDescent="0.3">
      <c r="B243" s="58"/>
      <c r="C243" s="58"/>
      <c r="D243" s="58"/>
      <c r="E243" s="58"/>
      <c r="F243" s="58"/>
      <c r="G243" s="58"/>
      <c r="H243" s="58"/>
      <c r="I243" s="2"/>
      <c r="J243" s="58"/>
      <c r="K243" s="58"/>
      <c r="L243" s="58"/>
      <c r="M243" s="58"/>
    </row>
    <row r="244" spans="2:13" x14ac:dyDescent="0.3">
      <c r="B244" s="58"/>
      <c r="C244" s="58"/>
      <c r="D244" s="58"/>
      <c r="E244" s="58"/>
      <c r="F244" s="58"/>
      <c r="G244" s="58"/>
      <c r="H244" s="58"/>
      <c r="I244" s="2"/>
      <c r="J244" s="58"/>
      <c r="K244" s="58"/>
      <c r="L244" s="58"/>
      <c r="M244" s="58"/>
    </row>
    <row r="245" spans="2:13" x14ac:dyDescent="0.3">
      <c r="B245" s="58"/>
      <c r="C245" s="58"/>
      <c r="D245" s="58"/>
      <c r="E245" s="58"/>
      <c r="F245" s="58"/>
      <c r="G245" s="58"/>
      <c r="H245" s="58"/>
      <c r="I245" s="2"/>
      <c r="J245" s="58"/>
      <c r="K245" s="58"/>
      <c r="L245" s="58"/>
      <c r="M245" s="58"/>
    </row>
    <row r="246" spans="2:13" x14ac:dyDescent="0.3">
      <c r="B246" s="58"/>
      <c r="C246" s="58"/>
      <c r="D246" s="58"/>
      <c r="E246" s="58"/>
      <c r="F246" s="58"/>
      <c r="G246" s="58"/>
      <c r="H246" s="58"/>
      <c r="I246" s="2"/>
      <c r="J246" s="58"/>
      <c r="K246" s="58"/>
      <c r="L246" s="58"/>
      <c r="M246" s="58"/>
    </row>
    <row r="247" spans="2:13" x14ac:dyDescent="0.3">
      <c r="B247" s="58"/>
      <c r="C247" s="58"/>
      <c r="D247" s="58"/>
      <c r="E247" s="58"/>
      <c r="F247" s="58"/>
      <c r="G247" s="58"/>
      <c r="H247" s="58"/>
      <c r="I247" s="2"/>
      <c r="J247" s="58"/>
      <c r="K247" s="58"/>
      <c r="L247" s="58"/>
      <c r="M247" s="58"/>
    </row>
    <row r="248" spans="2:13" x14ac:dyDescent="0.3">
      <c r="B248" s="58"/>
      <c r="C248" s="58"/>
      <c r="D248" s="58"/>
      <c r="E248" s="58"/>
      <c r="F248" s="58"/>
      <c r="G248" s="58"/>
      <c r="H248" s="58"/>
      <c r="I248" s="2"/>
      <c r="J248" s="58"/>
      <c r="K248" s="58"/>
      <c r="L248" s="58"/>
      <c r="M248" s="58"/>
    </row>
    <row r="249" spans="2:13" x14ac:dyDescent="0.3">
      <c r="B249" s="58"/>
      <c r="C249" s="58"/>
      <c r="D249" s="58"/>
      <c r="E249" s="58"/>
      <c r="F249" s="58"/>
      <c r="G249" s="58"/>
      <c r="H249" s="58"/>
      <c r="I249" s="2"/>
      <c r="J249" s="58"/>
      <c r="K249" s="58"/>
      <c r="L249" s="58"/>
      <c r="M249" s="58"/>
    </row>
    <row r="250" spans="2:13" x14ac:dyDescent="0.3">
      <c r="B250" s="58"/>
      <c r="C250" s="58"/>
      <c r="D250" s="58"/>
      <c r="E250" s="58"/>
      <c r="F250" s="58"/>
      <c r="G250" s="58"/>
      <c r="H250" s="58"/>
      <c r="I250" s="2"/>
      <c r="J250" s="58"/>
      <c r="K250" s="58"/>
      <c r="L250" s="58"/>
      <c r="M250" s="58"/>
    </row>
    <row r="251" spans="2:13" x14ac:dyDescent="0.3">
      <c r="B251" s="58"/>
      <c r="C251" s="58"/>
      <c r="D251" s="58"/>
      <c r="E251" s="58"/>
      <c r="F251" s="58"/>
      <c r="G251" s="58"/>
      <c r="H251" s="58"/>
      <c r="I251" s="2"/>
      <c r="J251" s="58"/>
      <c r="K251" s="58"/>
      <c r="L251" s="58"/>
      <c r="M251" s="58"/>
    </row>
    <row r="252" spans="2:13" x14ac:dyDescent="0.3">
      <c r="B252" s="58"/>
      <c r="C252" s="58"/>
      <c r="D252" s="58"/>
      <c r="E252" s="58"/>
      <c r="F252" s="58"/>
      <c r="G252" s="58"/>
      <c r="H252" s="58"/>
      <c r="I252" s="2"/>
      <c r="J252" s="58"/>
      <c r="K252" s="58"/>
      <c r="L252" s="58"/>
      <c r="M252" s="58"/>
    </row>
    <row r="253" spans="2:13" x14ac:dyDescent="0.3">
      <c r="B253" s="58"/>
      <c r="C253" s="58"/>
      <c r="D253" s="58"/>
      <c r="E253" s="58"/>
      <c r="F253" s="58"/>
      <c r="G253" s="58"/>
      <c r="H253" s="58"/>
      <c r="I253" s="2"/>
      <c r="J253" s="58"/>
      <c r="K253" s="58"/>
      <c r="L253" s="58"/>
      <c r="M253" s="58"/>
    </row>
    <row r="254" spans="2:13" x14ac:dyDescent="0.3">
      <c r="B254" s="58"/>
      <c r="C254" s="58"/>
      <c r="D254" s="58"/>
      <c r="E254" s="58"/>
      <c r="F254" s="58"/>
      <c r="G254" s="58"/>
      <c r="H254" s="58"/>
      <c r="I254" s="2"/>
      <c r="J254" s="58"/>
      <c r="K254" s="58"/>
      <c r="L254" s="58"/>
      <c r="M254" s="58"/>
    </row>
    <row r="255" spans="2:13" x14ac:dyDescent="0.3">
      <c r="B255" s="58"/>
      <c r="C255" s="58"/>
      <c r="D255" s="58"/>
      <c r="E255" s="58"/>
      <c r="F255" s="58"/>
      <c r="G255" s="58"/>
      <c r="H255" s="58"/>
      <c r="I255" s="2"/>
      <c r="J255" s="58"/>
      <c r="K255" s="58"/>
      <c r="L255" s="58"/>
      <c r="M255" s="58"/>
    </row>
    <row r="256" spans="2:13" x14ac:dyDescent="0.3">
      <c r="B256" s="58"/>
      <c r="C256" s="58"/>
      <c r="D256" s="58"/>
      <c r="E256" s="58"/>
      <c r="F256" s="58"/>
      <c r="G256" s="58"/>
      <c r="H256" s="58"/>
      <c r="I256" s="2"/>
      <c r="J256" s="58"/>
      <c r="K256" s="58"/>
      <c r="L256" s="58"/>
      <c r="M256" s="58"/>
    </row>
    <row r="257" spans="2:13" x14ac:dyDescent="0.3">
      <c r="B257" s="58"/>
      <c r="C257" s="58"/>
      <c r="D257" s="58"/>
      <c r="E257" s="58"/>
      <c r="F257" s="58"/>
      <c r="G257" s="58"/>
      <c r="H257" s="58"/>
      <c r="I257" s="2"/>
      <c r="J257" s="58"/>
      <c r="K257" s="58"/>
      <c r="L257" s="58"/>
      <c r="M257" s="58"/>
    </row>
    <row r="258" spans="2:13" x14ac:dyDescent="0.3">
      <c r="B258" s="58"/>
      <c r="C258" s="58"/>
      <c r="D258" s="58"/>
      <c r="E258" s="58"/>
      <c r="F258" s="58"/>
      <c r="G258" s="58"/>
      <c r="H258" s="58"/>
      <c r="I258" s="2"/>
      <c r="J258" s="58"/>
      <c r="K258" s="58"/>
      <c r="L258" s="58"/>
      <c r="M258" s="58"/>
    </row>
    <row r="259" spans="2:13" x14ac:dyDescent="0.3">
      <c r="B259" s="58"/>
      <c r="C259" s="58"/>
      <c r="D259" s="58"/>
      <c r="E259" s="58"/>
      <c r="F259" s="58"/>
      <c r="G259" s="58"/>
      <c r="H259" s="58"/>
      <c r="I259" s="2"/>
      <c r="J259" s="58"/>
      <c r="K259" s="58"/>
      <c r="L259" s="58"/>
      <c r="M259" s="58"/>
    </row>
    <row r="260" spans="2:13" x14ac:dyDescent="0.3">
      <c r="B260" s="58"/>
      <c r="C260" s="58"/>
      <c r="D260" s="58"/>
      <c r="E260" s="58"/>
      <c r="F260" s="58"/>
      <c r="G260" s="58"/>
      <c r="H260" s="58"/>
      <c r="I260" s="2"/>
      <c r="J260" s="58"/>
      <c r="K260" s="58"/>
      <c r="L260" s="58"/>
      <c r="M260" s="58"/>
    </row>
    <row r="261" spans="2:13" x14ac:dyDescent="0.3">
      <c r="B261" s="58"/>
      <c r="C261" s="58"/>
      <c r="D261" s="58"/>
      <c r="E261" s="58"/>
      <c r="F261" s="58"/>
      <c r="G261" s="58"/>
      <c r="H261" s="58"/>
      <c r="I261" s="2"/>
      <c r="J261" s="58"/>
      <c r="K261" s="58"/>
      <c r="L261" s="58"/>
      <c r="M261" s="58"/>
    </row>
    <row r="262" spans="2:13" x14ac:dyDescent="0.3">
      <c r="B262" s="58"/>
      <c r="C262" s="58"/>
      <c r="D262" s="58"/>
      <c r="E262" s="58"/>
      <c r="F262" s="58"/>
      <c r="G262" s="58"/>
      <c r="H262" s="58"/>
      <c r="I262" s="2"/>
      <c r="J262" s="58"/>
      <c r="K262" s="58"/>
      <c r="L262" s="58"/>
      <c r="M262" s="58"/>
    </row>
    <row r="263" spans="2:13" x14ac:dyDescent="0.3">
      <c r="B263" s="58"/>
      <c r="C263" s="58"/>
      <c r="D263" s="58"/>
      <c r="E263" s="58"/>
      <c r="F263" s="58"/>
      <c r="G263" s="58"/>
      <c r="H263" s="58"/>
      <c r="I263" s="2"/>
      <c r="J263" s="58"/>
      <c r="K263" s="58"/>
      <c r="L263" s="58"/>
      <c r="M263" s="58"/>
    </row>
    <row r="264" spans="2:13" x14ac:dyDescent="0.3">
      <c r="B264" s="58"/>
      <c r="C264" s="58"/>
      <c r="D264" s="58"/>
      <c r="E264" s="58"/>
      <c r="F264" s="58"/>
      <c r="G264" s="58"/>
      <c r="H264" s="58"/>
      <c r="I264" s="2"/>
      <c r="J264" s="58"/>
      <c r="K264" s="58"/>
      <c r="L264" s="58"/>
      <c r="M264" s="58"/>
    </row>
    <row r="265" spans="2:13" x14ac:dyDescent="0.3">
      <c r="B265" s="58"/>
      <c r="C265" s="58"/>
      <c r="D265" s="58"/>
      <c r="E265" s="58"/>
      <c r="F265" s="58"/>
      <c r="G265" s="58"/>
      <c r="H265" s="58"/>
      <c r="I265" s="2"/>
      <c r="J265" s="58"/>
      <c r="K265" s="58"/>
      <c r="L265" s="58"/>
      <c r="M265" s="58"/>
    </row>
    <row r="266" spans="2:13" x14ac:dyDescent="0.3">
      <c r="B266" s="58"/>
      <c r="C266" s="58"/>
      <c r="D266" s="58"/>
      <c r="E266" s="58"/>
      <c r="F266" s="58"/>
      <c r="G266" s="58"/>
      <c r="H266" s="58"/>
      <c r="I266" s="2"/>
      <c r="J266" s="58"/>
      <c r="K266" s="58"/>
      <c r="L266" s="58"/>
      <c r="M266" s="58"/>
    </row>
    <row r="267" spans="2:13" x14ac:dyDescent="0.3">
      <c r="B267" s="58"/>
      <c r="C267" s="58"/>
      <c r="D267" s="58"/>
      <c r="E267" s="58"/>
      <c r="F267" s="58"/>
      <c r="G267" s="58"/>
      <c r="H267" s="58"/>
      <c r="I267" s="2"/>
      <c r="J267" s="58"/>
      <c r="K267" s="58"/>
      <c r="L267" s="58"/>
      <c r="M267" s="58"/>
    </row>
    <row r="268" spans="2:13" x14ac:dyDescent="0.3">
      <c r="B268" s="58"/>
      <c r="C268" s="58"/>
      <c r="D268" s="58"/>
      <c r="E268" s="58"/>
      <c r="F268" s="58"/>
      <c r="G268" s="58"/>
      <c r="H268" s="58"/>
      <c r="I268" s="2"/>
      <c r="J268" s="58"/>
      <c r="K268" s="58"/>
      <c r="L268" s="58"/>
      <c r="M268" s="58"/>
    </row>
    <row r="269" spans="2:13" x14ac:dyDescent="0.3">
      <c r="B269" s="58"/>
      <c r="C269" s="58"/>
      <c r="D269" s="58"/>
      <c r="E269" s="58"/>
      <c r="F269" s="58"/>
      <c r="G269" s="58"/>
      <c r="H269" s="58"/>
      <c r="I269" s="2"/>
      <c r="J269" s="58"/>
      <c r="K269" s="58"/>
      <c r="L269" s="58"/>
      <c r="M269" s="58"/>
    </row>
    <row r="270" spans="2:13" x14ac:dyDescent="0.3">
      <c r="B270" s="58"/>
      <c r="C270" s="58"/>
      <c r="D270" s="58"/>
      <c r="E270" s="58"/>
      <c r="F270" s="58"/>
      <c r="G270" s="58"/>
      <c r="H270" s="58"/>
      <c r="I270" s="2"/>
      <c r="J270" s="58"/>
      <c r="K270" s="58"/>
      <c r="L270" s="58"/>
      <c r="M270" s="58"/>
    </row>
    <row r="271" spans="2:13" x14ac:dyDescent="0.3">
      <c r="B271" s="58"/>
      <c r="C271" s="58"/>
      <c r="D271" s="58"/>
      <c r="E271" s="58"/>
      <c r="F271" s="58"/>
      <c r="G271" s="58"/>
      <c r="H271" s="58"/>
      <c r="I271" s="2"/>
      <c r="J271" s="58"/>
      <c r="K271" s="58"/>
      <c r="L271" s="58"/>
      <c r="M271" s="58"/>
    </row>
    <row r="272" spans="2:13" x14ac:dyDescent="0.3">
      <c r="B272" s="58"/>
      <c r="C272" s="58"/>
      <c r="D272" s="58"/>
      <c r="E272" s="58"/>
      <c r="F272" s="58"/>
      <c r="G272" s="58"/>
      <c r="H272" s="58"/>
      <c r="I272" s="2"/>
      <c r="J272" s="58"/>
      <c r="K272" s="58"/>
      <c r="L272" s="58"/>
      <c r="M272" s="58"/>
    </row>
    <row r="273" spans="1:13" x14ac:dyDescent="0.3">
      <c r="B273" s="58"/>
      <c r="C273" s="58"/>
      <c r="D273" s="58"/>
      <c r="E273" s="58"/>
      <c r="F273" s="58"/>
      <c r="G273" s="58"/>
      <c r="H273" s="58"/>
      <c r="I273" s="2"/>
      <c r="J273" s="58"/>
      <c r="K273" s="58"/>
      <c r="L273" s="58"/>
      <c r="M273" s="58"/>
    </row>
    <row r="274" spans="1:13" x14ac:dyDescent="0.3">
      <c r="B274" s="58"/>
      <c r="C274" s="58"/>
      <c r="D274" s="58"/>
      <c r="E274" s="58"/>
      <c r="F274" s="58"/>
      <c r="G274" s="58"/>
      <c r="H274" s="58"/>
      <c r="I274" s="2"/>
      <c r="J274" s="58"/>
      <c r="K274" s="58"/>
      <c r="L274" s="58"/>
      <c r="M274" s="58"/>
    </row>
    <row r="275" spans="1:13" x14ac:dyDescent="0.3">
      <c r="B275" s="58"/>
      <c r="C275" s="58"/>
      <c r="D275" s="58"/>
      <c r="E275" s="58"/>
      <c r="F275" s="58"/>
      <c r="G275" s="58"/>
      <c r="H275" s="58"/>
      <c r="I275" s="2"/>
      <c r="J275" s="58"/>
      <c r="K275" s="58"/>
      <c r="L275" s="58"/>
      <c r="M275" s="58"/>
    </row>
    <row r="276" spans="1:13" x14ac:dyDescent="0.3">
      <c r="B276" s="58"/>
      <c r="C276" s="58"/>
      <c r="D276" s="58"/>
      <c r="E276" s="58"/>
      <c r="F276" s="58"/>
      <c r="G276" s="58"/>
      <c r="H276" s="58"/>
      <c r="I276" s="2"/>
      <c r="J276" s="58"/>
      <c r="K276" s="58"/>
      <c r="L276" s="58"/>
      <c r="M276" s="58"/>
    </row>
    <row r="277" spans="1:13" x14ac:dyDescent="0.3">
      <c r="B277" s="58"/>
      <c r="C277" s="58"/>
      <c r="D277" s="58"/>
      <c r="E277" s="58"/>
      <c r="F277" s="58"/>
      <c r="G277" s="58"/>
      <c r="H277" s="58"/>
      <c r="I277" s="2"/>
      <c r="J277" s="58"/>
      <c r="K277" s="58"/>
      <c r="L277" s="58"/>
      <c r="M277" s="58"/>
    </row>
    <row r="278" spans="1:13" x14ac:dyDescent="0.3">
      <c r="A278" s="3"/>
      <c r="B278" s="58"/>
      <c r="C278" s="58"/>
      <c r="D278" s="58"/>
      <c r="E278" s="58"/>
      <c r="F278" s="58"/>
      <c r="G278" s="58"/>
      <c r="H278" s="58"/>
      <c r="I278" s="2"/>
      <c r="J278" s="58"/>
      <c r="K278" s="58"/>
      <c r="L278" s="58"/>
      <c r="M278" s="58"/>
    </row>
    <row r="279" spans="1:13" x14ac:dyDescent="0.3">
      <c r="B279" s="58"/>
      <c r="C279" s="58"/>
      <c r="D279" s="58"/>
      <c r="E279" s="58"/>
      <c r="F279" s="58"/>
      <c r="G279" s="58"/>
      <c r="H279" s="58"/>
      <c r="I279" s="2"/>
      <c r="J279" s="58"/>
      <c r="K279" s="58"/>
      <c r="L279" s="58"/>
      <c r="M279" s="58"/>
    </row>
    <row r="280" spans="1:13" x14ac:dyDescent="0.3">
      <c r="B280" s="58"/>
      <c r="C280" s="58"/>
      <c r="D280" s="58"/>
      <c r="E280" s="58"/>
      <c r="F280" s="58"/>
      <c r="G280" s="58"/>
      <c r="H280" s="58"/>
      <c r="I280" s="2"/>
      <c r="J280" s="58"/>
      <c r="K280" s="58"/>
      <c r="L280" s="58"/>
      <c r="M280" s="58"/>
    </row>
    <row r="281" spans="1:13" x14ac:dyDescent="0.3">
      <c r="B281" s="58"/>
      <c r="C281" s="58"/>
      <c r="D281" s="58"/>
      <c r="E281" s="58"/>
      <c r="F281" s="58"/>
      <c r="G281" s="58"/>
      <c r="H281" s="58"/>
      <c r="I281" s="2"/>
      <c r="J281" s="58"/>
      <c r="K281" s="58"/>
      <c r="L281" s="58"/>
      <c r="M281" s="58"/>
    </row>
    <row r="282" spans="1:13" x14ac:dyDescent="0.3">
      <c r="B282" s="58"/>
      <c r="C282" s="58"/>
      <c r="D282" s="58"/>
      <c r="E282" s="58"/>
      <c r="F282" s="58"/>
      <c r="G282" s="58"/>
      <c r="H282" s="58"/>
      <c r="I282" s="2"/>
      <c r="J282" s="58"/>
      <c r="K282" s="58"/>
      <c r="L282" s="58"/>
      <c r="M282" s="58"/>
    </row>
    <row r="283" spans="1:13" x14ac:dyDescent="0.3">
      <c r="B283" s="58"/>
      <c r="C283" s="58"/>
      <c r="D283" s="58"/>
      <c r="E283" s="58"/>
      <c r="F283" s="58"/>
      <c r="G283" s="58"/>
      <c r="H283" s="58"/>
      <c r="I283" s="2"/>
      <c r="J283" s="58"/>
      <c r="K283" s="58"/>
      <c r="L283" s="58"/>
      <c r="M283" s="58"/>
    </row>
    <row r="284" spans="1:13" x14ac:dyDescent="0.3">
      <c r="B284" s="58"/>
      <c r="C284" s="58"/>
      <c r="D284" s="58"/>
      <c r="E284" s="58"/>
      <c r="F284" s="58"/>
      <c r="G284" s="58"/>
      <c r="H284" s="58"/>
      <c r="I284" s="2"/>
      <c r="J284" s="58"/>
      <c r="K284" s="58"/>
      <c r="L284" s="58"/>
      <c r="M284" s="58"/>
    </row>
    <row r="285" spans="1:13" x14ac:dyDescent="0.3">
      <c r="B285" s="58"/>
      <c r="C285" s="58"/>
      <c r="D285" s="58"/>
      <c r="E285" s="58"/>
      <c r="F285" s="58"/>
      <c r="G285" s="58"/>
      <c r="H285" s="58"/>
      <c r="I285" s="2"/>
      <c r="J285" s="58"/>
      <c r="K285" s="58"/>
      <c r="L285" s="58"/>
      <c r="M285" s="58"/>
    </row>
    <row r="286" spans="1:13" x14ac:dyDescent="0.3">
      <c r="B286" s="58"/>
      <c r="C286" s="58"/>
      <c r="D286" s="58"/>
      <c r="E286" s="58"/>
      <c r="F286" s="58"/>
      <c r="G286" s="58"/>
      <c r="H286" s="58"/>
      <c r="I286" s="2"/>
      <c r="J286" s="58"/>
      <c r="K286" s="58"/>
      <c r="L286" s="58"/>
      <c r="M286" s="58"/>
    </row>
    <row r="287" spans="1:13" x14ac:dyDescent="0.3">
      <c r="B287" s="58"/>
      <c r="C287" s="58"/>
      <c r="D287" s="58"/>
      <c r="E287" s="58"/>
      <c r="F287" s="58"/>
      <c r="G287" s="58"/>
      <c r="H287" s="58"/>
      <c r="I287" s="2"/>
      <c r="J287" s="58"/>
      <c r="K287" s="58"/>
      <c r="L287" s="58"/>
      <c r="M287" s="58"/>
    </row>
    <row r="288" spans="1:13" x14ac:dyDescent="0.3">
      <c r="B288" s="58"/>
      <c r="C288" s="58"/>
      <c r="D288" s="58"/>
      <c r="E288" s="58"/>
      <c r="F288" s="58"/>
      <c r="G288" s="58"/>
      <c r="H288" s="58"/>
      <c r="I288" s="2"/>
      <c r="J288" s="58"/>
      <c r="K288" s="58"/>
      <c r="L288" s="58"/>
      <c r="M288" s="58"/>
    </row>
    <row r="289" spans="2:13" x14ac:dyDescent="0.3">
      <c r="B289" s="58"/>
      <c r="C289" s="58"/>
      <c r="D289" s="58"/>
      <c r="E289" s="58"/>
      <c r="F289" s="58"/>
      <c r="G289" s="58"/>
      <c r="H289" s="58"/>
      <c r="I289" s="2"/>
      <c r="J289" s="58"/>
      <c r="K289" s="58"/>
      <c r="L289" s="58"/>
      <c r="M289" s="58"/>
    </row>
    <row r="290" spans="2:13" x14ac:dyDescent="0.3">
      <c r="B290" s="58"/>
      <c r="C290" s="58"/>
      <c r="D290" s="58"/>
      <c r="E290" s="58"/>
      <c r="F290" s="58"/>
      <c r="G290" s="58"/>
      <c r="H290" s="58"/>
      <c r="I290" s="2"/>
      <c r="J290" s="58"/>
      <c r="K290" s="58"/>
      <c r="L290" s="58"/>
      <c r="M290" s="58"/>
    </row>
    <row r="291" spans="2:13" x14ac:dyDescent="0.3">
      <c r="B291" s="58"/>
      <c r="C291" s="58"/>
      <c r="D291" s="58"/>
      <c r="E291" s="58"/>
      <c r="F291" s="58"/>
      <c r="G291" s="58"/>
      <c r="H291" s="58"/>
      <c r="I291" s="2"/>
      <c r="J291" s="58"/>
      <c r="K291" s="58"/>
      <c r="L291" s="58"/>
      <c r="M291" s="58"/>
    </row>
    <row r="292" spans="2:13" x14ac:dyDescent="0.3">
      <c r="B292" s="58"/>
      <c r="C292" s="58"/>
      <c r="D292" s="58"/>
      <c r="E292" s="58"/>
      <c r="F292" s="58"/>
      <c r="G292" s="58"/>
      <c r="H292" s="58"/>
      <c r="I292" s="2"/>
      <c r="J292" s="58"/>
      <c r="K292" s="58"/>
      <c r="L292" s="58"/>
      <c r="M292" s="58"/>
    </row>
    <row r="293" spans="2:13" x14ac:dyDescent="0.3">
      <c r="B293" s="58"/>
      <c r="C293" s="58"/>
      <c r="D293" s="58"/>
      <c r="E293" s="58"/>
      <c r="F293" s="58"/>
      <c r="G293" s="58"/>
      <c r="H293" s="58"/>
      <c r="I293" s="2"/>
      <c r="J293" s="58"/>
      <c r="K293" s="58"/>
      <c r="L293" s="58"/>
      <c r="M293" s="58"/>
    </row>
    <row r="294" spans="2:13" x14ac:dyDescent="0.3">
      <c r="B294" s="58"/>
      <c r="C294" s="58"/>
      <c r="D294" s="58"/>
      <c r="E294" s="58"/>
      <c r="F294" s="58"/>
      <c r="G294" s="58"/>
      <c r="H294" s="58"/>
      <c r="I294" s="2"/>
      <c r="J294" s="58"/>
      <c r="K294" s="58"/>
      <c r="L294" s="58"/>
      <c r="M294" s="58"/>
    </row>
    <row r="295" spans="2:13" x14ac:dyDescent="0.3">
      <c r="B295" s="58"/>
      <c r="C295" s="58"/>
      <c r="D295" s="58"/>
      <c r="E295" s="58"/>
      <c r="F295" s="58"/>
      <c r="G295" s="58"/>
      <c r="H295" s="58"/>
      <c r="I295" s="2"/>
      <c r="J295" s="58"/>
      <c r="K295" s="58"/>
      <c r="L295" s="58"/>
      <c r="M295" s="58"/>
    </row>
    <row r="296" spans="2:13" x14ac:dyDescent="0.3">
      <c r="B296" s="58"/>
      <c r="C296" s="58"/>
      <c r="D296" s="58"/>
      <c r="E296" s="58"/>
      <c r="F296" s="58"/>
      <c r="G296" s="58"/>
      <c r="H296" s="58"/>
      <c r="I296" s="2"/>
      <c r="J296" s="58"/>
      <c r="K296" s="58"/>
      <c r="L296" s="58"/>
      <c r="M296" s="58"/>
    </row>
    <row r="297" spans="2:13" x14ac:dyDescent="0.3">
      <c r="B297" s="58"/>
      <c r="C297" s="58"/>
      <c r="D297" s="58"/>
      <c r="E297" s="58"/>
      <c r="F297" s="58"/>
      <c r="G297" s="58"/>
      <c r="H297" s="58"/>
      <c r="I297" s="2"/>
      <c r="J297" s="58"/>
      <c r="K297" s="58"/>
      <c r="L297" s="58"/>
      <c r="M297" s="58"/>
    </row>
    <row r="298" spans="2:13" x14ac:dyDescent="0.3">
      <c r="B298" s="58"/>
      <c r="C298" s="58"/>
      <c r="D298" s="58"/>
      <c r="E298" s="58"/>
      <c r="F298" s="58"/>
      <c r="G298" s="58"/>
      <c r="H298" s="58"/>
      <c r="I298" s="2"/>
      <c r="J298" s="58"/>
      <c r="K298" s="58"/>
      <c r="L298" s="58"/>
      <c r="M298" s="58"/>
    </row>
    <row r="299" spans="2:13" x14ac:dyDescent="0.3">
      <c r="B299" s="58"/>
      <c r="C299" s="58"/>
      <c r="D299" s="58"/>
      <c r="E299" s="58"/>
      <c r="F299" s="58"/>
      <c r="G299" s="58"/>
      <c r="H299" s="58"/>
      <c r="I299" s="2"/>
      <c r="J299" s="58"/>
      <c r="K299" s="58"/>
      <c r="L299" s="58"/>
      <c r="M299" s="58"/>
    </row>
    <row r="300" spans="2:13" x14ac:dyDescent="0.3">
      <c r="B300" s="58"/>
      <c r="C300" s="58"/>
      <c r="D300" s="58"/>
      <c r="E300" s="58"/>
      <c r="F300" s="58"/>
      <c r="G300" s="58"/>
      <c r="H300" s="58"/>
      <c r="I300" s="2"/>
      <c r="J300" s="58"/>
      <c r="K300" s="58"/>
      <c r="L300" s="58"/>
      <c r="M300" s="58"/>
    </row>
    <row r="301" spans="2:13" x14ac:dyDescent="0.3">
      <c r="B301" s="58"/>
      <c r="C301" s="58"/>
      <c r="D301" s="58"/>
      <c r="E301" s="58"/>
      <c r="F301" s="58"/>
      <c r="G301" s="58"/>
      <c r="H301" s="58"/>
      <c r="I301" s="2"/>
      <c r="J301" s="58"/>
      <c r="K301" s="58"/>
      <c r="L301" s="58"/>
      <c r="M301" s="58"/>
    </row>
    <row r="302" spans="2:13" x14ac:dyDescent="0.3">
      <c r="B302" s="58"/>
      <c r="C302" s="58"/>
      <c r="D302" s="58"/>
      <c r="E302" s="58"/>
      <c r="F302" s="58"/>
      <c r="G302" s="58"/>
      <c r="H302" s="58"/>
      <c r="I302" s="2"/>
      <c r="J302" s="58"/>
      <c r="K302" s="58"/>
      <c r="L302" s="58"/>
      <c r="M302" s="58"/>
    </row>
    <row r="303" spans="2:13" x14ac:dyDescent="0.3">
      <c r="B303" s="58"/>
      <c r="C303" s="58"/>
      <c r="D303" s="58"/>
      <c r="E303" s="58"/>
      <c r="F303" s="58"/>
      <c r="G303" s="58"/>
      <c r="H303" s="58"/>
      <c r="I303" s="2"/>
      <c r="J303" s="58"/>
      <c r="K303" s="58"/>
      <c r="L303" s="58"/>
      <c r="M303" s="58"/>
    </row>
    <row r="304" spans="2:13" x14ac:dyDescent="0.3">
      <c r="B304" s="58"/>
      <c r="C304" s="58"/>
      <c r="D304" s="58"/>
      <c r="E304" s="58"/>
      <c r="F304" s="58"/>
      <c r="G304" s="58"/>
      <c r="H304" s="58"/>
      <c r="I304" s="2"/>
      <c r="J304" s="58"/>
      <c r="K304" s="58"/>
      <c r="L304" s="58"/>
      <c r="M304" s="58"/>
    </row>
    <row r="305" spans="1:13" x14ac:dyDescent="0.3">
      <c r="B305" s="58"/>
      <c r="C305" s="58"/>
      <c r="D305" s="58"/>
      <c r="E305" s="58"/>
      <c r="F305" s="58"/>
      <c r="G305" s="58"/>
      <c r="H305" s="58"/>
      <c r="I305" s="2"/>
      <c r="J305" s="58"/>
      <c r="K305" s="58"/>
      <c r="L305" s="58"/>
      <c r="M305" s="58"/>
    </row>
    <row r="306" spans="1:13" x14ac:dyDescent="0.3">
      <c r="A306" s="3"/>
      <c r="B306" s="58"/>
      <c r="C306" s="58"/>
      <c r="D306" s="58"/>
      <c r="E306" s="58"/>
      <c r="F306" s="58"/>
      <c r="G306" s="58"/>
      <c r="H306" s="58"/>
      <c r="I306" s="2"/>
      <c r="J306" s="58"/>
      <c r="K306" s="58"/>
      <c r="L306" s="58"/>
      <c r="M306" s="58"/>
    </row>
    <row r="307" spans="1:13" x14ac:dyDescent="0.3">
      <c r="B307" s="58"/>
      <c r="C307" s="58"/>
      <c r="D307" s="58"/>
      <c r="E307" s="58"/>
      <c r="F307" s="58"/>
      <c r="G307" s="58"/>
      <c r="H307" s="58"/>
      <c r="I307" s="2"/>
      <c r="J307" s="58"/>
      <c r="K307" s="58"/>
      <c r="L307" s="58"/>
      <c r="M307" s="58"/>
    </row>
    <row r="308" spans="1:13" x14ac:dyDescent="0.3">
      <c r="B308" s="58"/>
      <c r="C308" s="58"/>
      <c r="D308" s="58"/>
      <c r="E308" s="58"/>
      <c r="F308" s="58"/>
      <c r="G308" s="58"/>
      <c r="H308" s="58"/>
      <c r="I308" s="2"/>
      <c r="J308" s="58"/>
      <c r="K308" s="58"/>
      <c r="L308" s="58"/>
      <c r="M308" s="58"/>
    </row>
    <row r="309" spans="1:13" x14ac:dyDescent="0.3">
      <c r="B309" s="58"/>
      <c r="C309" s="58"/>
      <c r="D309" s="58"/>
      <c r="E309" s="58"/>
      <c r="F309" s="58"/>
      <c r="G309" s="58"/>
      <c r="H309" s="58"/>
      <c r="I309" s="2"/>
      <c r="J309" s="58"/>
      <c r="K309" s="58"/>
      <c r="L309" s="58"/>
      <c r="M309" s="58"/>
    </row>
    <row r="310" spans="1:13" x14ac:dyDescent="0.3">
      <c r="B310" s="58"/>
      <c r="C310" s="58"/>
      <c r="D310" s="58"/>
      <c r="E310" s="58"/>
      <c r="F310" s="58"/>
      <c r="G310" s="58"/>
      <c r="H310" s="58"/>
      <c r="I310" s="2"/>
      <c r="J310" s="58"/>
      <c r="K310" s="58"/>
      <c r="L310" s="58"/>
      <c r="M310" s="58"/>
    </row>
    <row r="311" spans="1:13" x14ac:dyDescent="0.3">
      <c r="B311" s="58"/>
      <c r="C311" s="58"/>
      <c r="D311" s="58"/>
      <c r="E311" s="58"/>
      <c r="F311" s="58"/>
      <c r="G311" s="58"/>
      <c r="H311" s="58"/>
      <c r="I311" s="2"/>
      <c r="J311" s="58"/>
      <c r="K311" s="58"/>
      <c r="L311" s="58"/>
      <c r="M311" s="58"/>
    </row>
    <row r="312" spans="1:13" x14ac:dyDescent="0.3">
      <c r="B312" s="58"/>
      <c r="C312" s="58"/>
      <c r="D312" s="58"/>
      <c r="E312" s="58"/>
      <c r="F312" s="58"/>
      <c r="G312" s="58"/>
      <c r="H312" s="58"/>
      <c r="I312" s="2"/>
      <c r="J312" s="58"/>
      <c r="K312" s="58"/>
      <c r="L312" s="58"/>
      <c r="M312" s="58"/>
    </row>
    <row r="313" spans="1:13" x14ac:dyDescent="0.3">
      <c r="B313" s="58"/>
      <c r="C313" s="58"/>
      <c r="D313" s="58"/>
      <c r="E313" s="58"/>
      <c r="F313" s="58"/>
      <c r="G313" s="58"/>
      <c r="H313" s="58"/>
      <c r="I313" s="2"/>
      <c r="J313" s="58"/>
      <c r="K313" s="58"/>
      <c r="L313" s="58"/>
      <c r="M313" s="58"/>
    </row>
    <row r="314" spans="1:13" x14ac:dyDescent="0.3">
      <c r="B314" s="58"/>
      <c r="C314" s="58"/>
      <c r="D314" s="58"/>
      <c r="E314" s="58"/>
      <c r="F314" s="58"/>
      <c r="G314" s="58"/>
      <c r="H314" s="58"/>
      <c r="I314" s="2"/>
      <c r="J314" s="58"/>
      <c r="K314" s="58"/>
      <c r="L314" s="58"/>
      <c r="M314" s="58"/>
    </row>
    <row r="315" spans="1:13" x14ac:dyDescent="0.3">
      <c r="B315" s="58"/>
      <c r="C315" s="58"/>
      <c r="D315" s="58"/>
      <c r="E315" s="58"/>
      <c r="F315" s="58"/>
      <c r="G315" s="58"/>
      <c r="H315" s="58"/>
      <c r="I315" s="2"/>
      <c r="J315" s="58"/>
      <c r="K315" s="58"/>
      <c r="L315" s="58"/>
      <c r="M315" s="58"/>
    </row>
    <row r="316" spans="1:13" x14ac:dyDescent="0.3">
      <c r="B316" s="58"/>
      <c r="C316" s="58"/>
      <c r="D316" s="58"/>
      <c r="E316" s="58"/>
      <c r="F316" s="58"/>
      <c r="G316" s="58"/>
      <c r="H316" s="58"/>
      <c r="I316" s="2"/>
      <c r="J316" s="58"/>
      <c r="K316" s="58"/>
      <c r="L316" s="58"/>
      <c r="M316" s="58"/>
    </row>
    <row r="317" spans="1:13" x14ac:dyDescent="0.3">
      <c r="B317" s="58"/>
      <c r="C317" s="58"/>
      <c r="D317" s="58"/>
      <c r="E317" s="58"/>
      <c r="F317" s="58"/>
      <c r="G317" s="58"/>
      <c r="H317" s="58"/>
      <c r="I317" s="2"/>
      <c r="J317" s="58"/>
      <c r="K317" s="58"/>
      <c r="L317" s="58"/>
      <c r="M317" s="58"/>
    </row>
    <row r="318" spans="1:13" x14ac:dyDescent="0.3">
      <c r="B318" s="58"/>
      <c r="C318" s="58"/>
      <c r="D318" s="58"/>
      <c r="E318" s="58"/>
      <c r="F318" s="58"/>
      <c r="G318" s="58"/>
      <c r="H318" s="58"/>
      <c r="I318" s="2"/>
      <c r="J318" s="58"/>
      <c r="K318" s="58"/>
      <c r="L318" s="58"/>
      <c r="M318" s="58"/>
    </row>
    <row r="319" spans="1:13" x14ac:dyDescent="0.3">
      <c r="B319" s="58"/>
      <c r="C319" s="58"/>
      <c r="D319" s="58"/>
      <c r="E319" s="58"/>
      <c r="F319" s="58"/>
      <c r="G319" s="58"/>
      <c r="H319" s="58"/>
      <c r="I319" s="2"/>
      <c r="J319" s="58"/>
      <c r="K319" s="58"/>
      <c r="L319" s="58"/>
      <c r="M319" s="58"/>
    </row>
    <row r="320" spans="1:13" x14ac:dyDescent="0.3">
      <c r="B320" s="58"/>
      <c r="C320" s="58"/>
      <c r="D320" s="58"/>
      <c r="E320" s="58"/>
      <c r="F320" s="58"/>
      <c r="G320" s="58"/>
      <c r="H320" s="58"/>
      <c r="I320" s="2"/>
      <c r="J320" s="58"/>
      <c r="K320" s="58"/>
      <c r="L320" s="58"/>
      <c r="M320" s="58"/>
    </row>
    <row r="321" spans="1:13" x14ac:dyDescent="0.3">
      <c r="B321" s="58"/>
      <c r="C321" s="58"/>
      <c r="D321" s="58"/>
      <c r="E321" s="58"/>
      <c r="F321" s="58"/>
      <c r="G321" s="58"/>
      <c r="H321" s="58"/>
      <c r="I321" s="2"/>
      <c r="J321" s="58"/>
      <c r="K321" s="58"/>
      <c r="L321" s="58"/>
      <c r="M321" s="58"/>
    </row>
    <row r="322" spans="1:13" x14ac:dyDescent="0.3">
      <c r="B322" s="58"/>
      <c r="C322" s="58"/>
      <c r="D322" s="58"/>
      <c r="E322" s="58"/>
      <c r="F322" s="58"/>
      <c r="G322" s="58"/>
      <c r="H322" s="58"/>
      <c r="I322" s="2"/>
      <c r="J322" s="58"/>
      <c r="K322" s="58"/>
      <c r="L322" s="58"/>
      <c r="M322" s="58"/>
    </row>
    <row r="323" spans="1:13" x14ac:dyDescent="0.3">
      <c r="B323" s="58"/>
      <c r="C323" s="58"/>
      <c r="D323" s="58"/>
      <c r="E323" s="58"/>
      <c r="F323" s="58"/>
      <c r="G323" s="58"/>
      <c r="H323" s="58"/>
      <c r="I323" s="2"/>
      <c r="J323" s="58"/>
      <c r="K323" s="58"/>
      <c r="L323" s="58"/>
      <c r="M323" s="58"/>
    </row>
    <row r="324" spans="1:13" x14ac:dyDescent="0.3">
      <c r="B324" s="58"/>
      <c r="C324" s="58"/>
      <c r="D324" s="58"/>
      <c r="E324" s="58"/>
      <c r="F324" s="58"/>
      <c r="G324" s="58"/>
      <c r="H324" s="58"/>
      <c r="I324" s="2"/>
      <c r="J324" s="58"/>
      <c r="K324" s="58"/>
      <c r="L324" s="58"/>
      <c r="M324" s="58"/>
    </row>
    <row r="325" spans="1:13" x14ac:dyDescent="0.3">
      <c r="B325" s="58"/>
      <c r="C325" s="58"/>
      <c r="D325" s="58"/>
      <c r="E325" s="58"/>
      <c r="F325" s="58"/>
      <c r="G325" s="58"/>
      <c r="H325" s="58"/>
      <c r="I325" s="2"/>
      <c r="J325" s="58"/>
      <c r="K325" s="58"/>
      <c r="L325" s="58"/>
      <c r="M325" s="58"/>
    </row>
    <row r="326" spans="1:13" x14ac:dyDescent="0.3">
      <c r="B326" s="58"/>
      <c r="C326" s="58"/>
      <c r="D326" s="58"/>
      <c r="E326" s="58"/>
      <c r="F326" s="58"/>
      <c r="G326" s="58"/>
      <c r="H326" s="58"/>
      <c r="I326" s="2"/>
      <c r="J326" s="58"/>
      <c r="K326" s="58"/>
      <c r="L326" s="58"/>
      <c r="M326" s="58"/>
    </row>
    <row r="327" spans="1:13" x14ac:dyDescent="0.3">
      <c r="B327" s="58"/>
      <c r="C327" s="58"/>
      <c r="D327" s="58"/>
      <c r="E327" s="58"/>
      <c r="F327" s="58"/>
      <c r="G327" s="58"/>
      <c r="H327" s="58"/>
      <c r="I327" s="2"/>
      <c r="J327" s="58"/>
      <c r="K327" s="58"/>
      <c r="L327" s="58"/>
      <c r="M327" s="58"/>
    </row>
    <row r="328" spans="1:13" x14ac:dyDescent="0.3">
      <c r="A328" s="3"/>
      <c r="B328" s="58"/>
      <c r="C328" s="58"/>
      <c r="D328" s="58"/>
      <c r="E328" s="58"/>
      <c r="F328" s="58"/>
      <c r="G328" s="58"/>
      <c r="H328" s="58"/>
      <c r="I328" s="2"/>
      <c r="J328" s="58"/>
      <c r="K328" s="58"/>
      <c r="L328" s="58"/>
      <c r="M328" s="58"/>
    </row>
    <row r="329" spans="1:13" x14ac:dyDescent="0.3">
      <c r="B329" s="58"/>
      <c r="C329" s="58"/>
      <c r="D329" s="58"/>
      <c r="E329" s="58"/>
      <c r="F329" s="58"/>
      <c r="G329" s="58"/>
      <c r="H329" s="58"/>
      <c r="I329" s="2"/>
      <c r="J329" s="58"/>
      <c r="K329" s="58"/>
      <c r="L329" s="58"/>
      <c r="M329" s="58"/>
    </row>
    <row r="330" spans="1:13" x14ac:dyDescent="0.3">
      <c r="B330" s="58"/>
      <c r="C330" s="58"/>
      <c r="D330" s="58"/>
      <c r="E330" s="58"/>
      <c r="F330" s="58"/>
      <c r="G330" s="58"/>
      <c r="H330" s="58"/>
      <c r="I330" s="2"/>
      <c r="J330" s="58"/>
      <c r="K330" s="58"/>
      <c r="L330" s="58"/>
      <c r="M330" s="58"/>
    </row>
    <row r="331" spans="1:13" x14ac:dyDescent="0.3">
      <c r="B331" s="58"/>
      <c r="C331" s="58"/>
      <c r="D331" s="58"/>
      <c r="E331" s="58"/>
      <c r="F331" s="58"/>
      <c r="G331" s="58"/>
      <c r="H331" s="58"/>
      <c r="I331" s="2"/>
      <c r="J331" s="58"/>
      <c r="K331" s="58"/>
      <c r="L331" s="58"/>
      <c r="M331" s="58"/>
    </row>
    <row r="332" spans="1:13" x14ac:dyDescent="0.3">
      <c r="B332" s="58"/>
      <c r="C332" s="58"/>
      <c r="D332" s="58"/>
      <c r="E332" s="58"/>
      <c r="F332" s="58"/>
      <c r="G332" s="58"/>
      <c r="H332" s="58"/>
      <c r="I332" s="2"/>
      <c r="J332" s="58"/>
      <c r="K332" s="58"/>
      <c r="L332" s="58"/>
      <c r="M332" s="58"/>
    </row>
    <row r="333" spans="1:13" x14ac:dyDescent="0.3">
      <c r="B333" s="58"/>
      <c r="C333" s="58"/>
      <c r="D333" s="58"/>
      <c r="E333" s="58"/>
      <c r="F333" s="58"/>
      <c r="G333" s="58"/>
      <c r="H333" s="58"/>
      <c r="I333" s="2"/>
      <c r="J333" s="58"/>
      <c r="K333" s="58"/>
      <c r="L333" s="58"/>
      <c r="M333" s="58"/>
    </row>
    <row r="334" spans="1:13" x14ac:dyDescent="0.3">
      <c r="B334" s="58"/>
      <c r="C334" s="58"/>
      <c r="D334" s="58"/>
      <c r="E334" s="58"/>
      <c r="F334" s="58"/>
      <c r="G334" s="58"/>
      <c r="H334" s="58"/>
      <c r="I334" s="2"/>
      <c r="J334" s="58"/>
      <c r="K334" s="58"/>
      <c r="L334" s="58"/>
      <c r="M334" s="58"/>
    </row>
    <row r="335" spans="1:13" x14ac:dyDescent="0.3">
      <c r="B335" s="58"/>
      <c r="C335" s="58"/>
      <c r="D335" s="58"/>
      <c r="E335" s="58"/>
      <c r="F335" s="58"/>
      <c r="G335" s="58"/>
      <c r="H335" s="58"/>
      <c r="I335" s="2"/>
      <c r="J335" s="58"/>
      <c r="K335" s="58"/>
      <c r="L335" s="58"/>
      <c r="M335" s="58"/>
    </row>
    <row r="336" spans="1:13" x14ac:dyDescent="0.3">
      <c r="B336" s="58"/>
      <c r="C336" s="58"/>
      <c r="D336" s="58"/>
      <c r="E336" s="58"/>
      <c r="F336" s="58"/>
      <c r="G336" s="58"/>
      <c r="H336" s="58"/>
      <c r="I336" s="2"/>
      <c r="J336" s="58"/>
      <c r="K336" s="58"/>
      <c r="L336" s="58"/>
      <c r="M336" s="58"/>
    </row>
    <row r="337" spans="2:13" x14ac:dyDescent="0.3">
      <c r="B337" s="58"/>
      <c r="C337" s="58"/>
      <c r="D337" s="58"/>
      <c r="E337" s="58"/>
      <c r="F337" s="58"/>
      <c r="G337" s="58"/>
      <c r="H337" s="58"/>
      <c r="I337" s="2"/>
      <c r="J337" s="58"/>
      <c r="K337" s="58"/>
      <c r="L337" s="58"/>
      <c r="M337" s="58"/>
    </row>
    <row r="338" spans="2:13" x14ac:dyDescent="0.3">
      <c r="B338" s="58"/>
      <c r="C338" s="58"/>
      <c r="D338" s="58"/>
      <c r="E338" s="58"/>
      <c r="F338" s="58"/>
      <c r="G338" s="58"/>
      <c r="H338" s="58"/>
      <c r="I338" s="2"/>
      <c r="J338" s="58"/>
      <c r="K338" s="58"/>
      <c r="L338" s="58"/>
      <c r="M338" s="58"/>
    </row>
    <row r="339" spans="2:13" x14ac:dyDescent="0.3">
      <c r="B339" s="58"/>
      <c r="C339" s="58"/>
      <c r="D339" s="58"/>
      <c r="E339" s="58"/>
      <c r="F339" s="58"/>
      <c r="G339" s="58"/>
      <c r="H339" s="58"/>
      <c r="I339" s="2"/>
      <c r="J339" s="58"/>
      <c r="K339" s="58"/>
      <c r="L339" s="58"/>
      <c r="M339" s="58"/>
    </row>
    <row r="340" spans="2:13" x14ac:dyDescent="0.3">
      <c r="B340" s="58"/>
      <c r="C340" s="58"/>
      <c r="D340" s="58"/>
      <c r="E340" s="58"/>
      <c r="F340" s="58"/>
      <c r="G340" s="58"/>
      <c r="H340" s="58"/>
      <c r="I340" s="2"/>
      <c r="J340" s="58"/>
      <c r="K340" s="58"/>
      <c r="L340" s="58"/>
      <c r="M340" s="58"/>
    </row>
    <row r="341" spans="2:13" x14ac:dyDescent="0.3">
      <c r="B341" s="58"/>
      <c r="C341" s="58"/>
      <c r="D341" s="58"/>
      <c r="E341" s="58"/>
      <c r="F341" s="58"/>
      <c r="G341" s="58"/>
      <c r="H341" s="58"/>
      <c r="I341" s="2"/>
      <c r="J341" s="58"/>
      <c r="K341" s="58"/>
      <c r="L341" s="58"/>
      <c r="M341" s="58"/>
    </row>
    <row r="342" spans="2:13" x14ac:dyDescent="0.3">
      <c r="B342" s="58"/>
      <c r="C342" s="58"/>
      <c r="D342" s="58"/>
      <c r="E342" s="58"/>
      <c r="F342" s="58"/>
      <c r="G342" s="58"/>
      <c r="H342" s="58"/>
      <c r="I342" s="2"/>
      <c r="J342" s="58"/>
      <c r="K342" s="58"/>
      <c r="L342" s="58"/>
      <c r="M342" s="58"/>
    </row>
    <row r="343" spans="2:13" x14ac:dyDescent="0.3">
      <c r="B343" s="58"/>
      <c r="C343" s="58"/>
      <c r="D343" s="58"/>
      <c r="E343" s="58"/>
      <c r="F343" s="58"/>
      <c r="G343" s="58"/>
      <c r="H343" s="58"/>
      <c r="I343" s="2"/>
      <c r="J343" s="58"/>
      <c r="K343" s="58"/>
      <c r="L343" s="58"/>
      <c r="M343" s="58"/>
    </row>
    <row r="344" spans="2:13" x14ac:dyDescent="0.3">
      <c r="B344" s="58"/>
      <c r="C344" s="58"/>
      <c r="D344" s="58"/>
      <c r="E344" s="58"/>
      <c r="F344" s="58"/>
      <c r="G344" s="58"/>
      <c r="H344" s="58"/>
      <c r="I344" s="2"/>
      <c r="J344" s="58"/>
      <c r="K344" s="58"/>
      <c r="L344" s="58"/>
      <c r="M344" s="58"/>
    </row>
    <row r="345" spans="2:13" x14ac:dyDescent="0.3">
      <c r="B345" s="58"/>
      <c r="C345" s="58"/>
      <c r="D345" s="58"/>
      <c r="E345" s="58"/>
      <c r="F345" s="58"/>
      <c r="G345" s="58"/>
      <c r="H345" s="58"/>
      <c r="I345" s="2"/>
      <c r="J345" s="58"/>
      <c r="K345" s="58"/>
      <c r="L345" s="58"/>
      <c r="M345" s="58"/>
    </row>
    <row r="346" spans="2:13" x14ac:dyDescent="0.3">
      <c r="B346" s="58"/>
      <c r="C346" s="58"/>
      <c r="D346" s="58"/>
      <c r="E346" s="58"/>
      <c r="F346" s="58"/>
      <c r="G346" s="58"/>
      <c r="H346" s="58"/>
      <c r="I346" s="2"/>
      <c r="J346" s="58"/>
      <c r="K346" s="58"/>
      <c r="L346" s="58"/>
      <c r="M346" s="58"/>
    </row>
    <row r="347" spans="2:13" x14ac:dyDescent="0.3">
      <c r="B347" s="58"/>
      <c r="C347" s="58"/>
      <c r="D347" s="58"/>
      <c r="E347" s="58"/>
      <c r="F347" s="58"/>
      <c r="G347" s="58"/>
      <c r="H347" s="58"/>
      <c r="I347" s="2"/>
      <c r="J347" s="58"/>
      <c r="K347" s="58"/>
      <c r="L347" s="58"/>
      <c r="M347" s="58"/>
    </row>
    <row r="348" spans="2:13" x14ac:dyDescent="0.3">
      <c r="B348" s="58"/>
      <c r="C348" s="58"/>
      <c r="D348" s="58"/>
      <c r="E348" s="58"/>
      <c r="F348" s="58"/>
      <c r="G348" s="58"/>
      <c r="H348" s="58"/>
      <c r="I348" s="2"/>
      <c r="J348" s="58"/>
      <c r="K348" s="58"/>
      <c r="L348" s="58"/>
      <c r="M348" s="58"/>
    </row>
    <row r="349" spans="2:13" x14ac:dyDescent="0.3">
      <c r="B349" s="58"/>
      <c r="C349" s="58"/>
      <c r="D349" s="58"/>
      <c r="E349" s="58"/>
      <c r="F349" s="58"/>
      <c r="G349" s="58"/>
      <c r="H349" s="58"/>
      <c r="I349" s="2"/>
      <c r="J349" s="58"/>
      <c r="K349" s="58"/>
      <c r="L349" s="58"/>
      <c r="M349" s="58"/>
    </row>
    <row r="350" spans="2:13" x14ac:dyDescent="0.3">
      <c r="B350" s="58"/>
      <c r="C350" s="58"/>
      <c r="D350" s="58"/>
      <c r="E350" s="58"/>
      <c r="F350" s="58"/>
      <c r="G350" s="58"/>
      <c r="H350" s="58"/>
      <c r="I350" s="2"/>
      <c r="J350" s="58"/>
      <c r="K350" s="58"/>
      <c r="L350" s="58"/>
      <c r="M350" s="58"/>
    </row>
    <row r="351" spans="2:13" x14ac:dyDescent="0.3">
      <c r="B351" s="58"/>
      <c r="C351" s="58"/>
      <c r="D351" s="58"/>
      <c r="E351" s="58"/>
      <c r="F351" s="58"/>
      <c r="G351" s="58"/>
      <c r="H351" s="58"/>
      <c r="I351" s="2"/>
      <c r="J351" s="58"/>
      <c r="K351" s="58"/>
      <c r="L351" s="58"/>
      <c r="M351" s="58"/>
    </row>
    <row r="352" spans="2:13" x14ac:dyDescent="0.3">
      <c r="B352" s="58"/>
      <c r="C352" s="58"/>
      <c r="D352" s="58"/>
      <c r="E352" s="58"/>
      <c r="F352" s="58"/>
      <c r="G352" s="58"/>
      <c r="H352" s="58"/>
      <c r="I352" s="2"/>
      <c r="J352" s="58"/>
      <c r="K352" s="58"/>
      <c r="L352" s="58"/>
      <c r="M352" s="58"/>
    </row>
    <row r="353" spans="2:13" x14ac:dyDescent="0.3">
      <c r="B353" s="58"/>
      <c r="C353" s="58"/>
      <c r="D353" s="58"/>
      <c r="E353" s="58"/>
      <c r="F353" s="58"/>
      <c r="G353" s="58"/>
      <c r="H353" s="58"/>
      <c r="I353" s="2"/>
      <c r="J353" s="58"/>
      <c r="K353" s="58"/>
      <c r="L353" s="58"/>
      <c r="M353" s="58"/>
    </row>
    <row r="354" spans="2:13" x14ac:dyDescent="0.3">
      <c r="B354" s="58"/>
      <c r="C354" s="58"/>
      <c r="D354" s="58"/>
      <c r="E354" s="58"/>
      <c r="F354" s="58"/>
      <c r="G354" s="58"/>
      <c r="H354" s="58"/>
      <c r="I354" s="2"/>
      <c r="J354" s="58"/>
      <c r="K354" s="58"/>
      <c r="L354" s="58"/>
      <c r="M354" s="58"/>
    </row>
    <row r="355" spans="2:13" x14ac:dyDescent="0.3">
      <c r="B355" s="58"/>
      <c r="C355" s="58"/>
      <c r="D355" s="58"/>
      <c r="E355" s="58"/>
      <c r="F355" s="58"/>
      <c r="G355" s="58"/>
      <c r="H355" s="58"/>
      <c r="I355" s="2"/>
      <c r="J355" s="58"/>
      <c r="K355" s="58"/>
      <c r="L355" s="58"/>
      <c r="M355" s="58"/>
    </row>
    <row r="356" spans="2:13" x14ac:dyDescent="0.3">
      <c r="B356" s="58"/>
      <c r="C356" s="58"/>
      <c r="D356" s="58"/>
      <c r="E356" s="58"/>
      <c r="F356" s="58"/>
      <c r="G356" s="58"/>
      <c r="H356" s="58"/>
      <c r="I356" s="2"/>
      <c r="J356" s="58"/>
      <c r="K356" s="58"/>
      <c r="L356" s="58"/>
      <c r="M356" s="58"/>
    </row>
    <row r="357" spans="2:13" x14ac:dyDescent="0.3">
      <c r="B357" s="58"/>
      <c r="C357" s="58"/>
      <c r="D357" s="58"/>
      <c r="E357" s="58"/>
      <c r="F357" s="58"/>
      <c r="G357" s="58"/>
      <c r="H357" s="58"/>
      <c r="I357" s="2"/>
      <c r="J357" s="58"/>
      <c r="K357" s="58"/>
      <c r="L357" s="58"/>
      <c r="M357" s="58"/>
    </row>
    <row r="358" spans="2:13" x14ac:dyDescent="0.3">
      <c r="B358" s="58"/>
      <c r="C358" s="58"/>
      <c r="D358" s="58"/>
      <c r="E358" s="58"/>
      <c r="F358" s="58"/>
      <c r="G358" s="58"/>
      <c r="H358" s="58"/>
      <c r="I358" s="2"/>
      <c r="J358" s="58"/>
      <c r="K358" s="58"/>
      <c r="L358" s="58"/>
      <c r="M358" s="58"/>
    </row>
    <row r="359" spans="2:13" x14ac:dyDescent="0.3">
      <c r="B359" s="58"/>
      <c r="C359" s="58"/>
      <c r="D359" s="58"/>
      <c r="E359" s="58"/>
      <c r="F359" s="58"/>
      <c r="G359" s="58"/>
      <c r="H359" s="58"/>
      <c r="I359" s="2"/>
      <c r="J359" s="58"/>
      <c r="K359" s="58"/>
      <c r="L359" s="58"/>
      <c r="M359" s="58"/>
    </row>
    <row r="360" spans="2:13" x14ac:dyDescent="0.3">
      <c r="B360" s="58"/>
      <c r="C360" s="58"/>
      <c r="D360" s="58"/>
      <c r="E360" s="58"/>
      <c r="F360" s="58"/>
      <c r="G360" s="58"/>
      <c r="H360" s="58"/>
      <c r="I360" s="2"/>
      <c r="J360" s="58"/>
      <c r="K360" s="58"/>
      <c r="L360" s="58"/>
      <c r="M360" s="58"/>
    </row>
    <row r="361" spans="2:13" x14ac:dyDescent="0.3">
      <c r="B361" s="58"/>
      <c r="C361" s="58"/>
      <c r="D361" s="58"/>
      <c r="E361" s="58"/>
      <c r="F361" s="58"/>
      <c r="G361" s="58"/>
      <c r="H361" s="58"/>
      <c r="I361" s="2"/>
      <c r="J361" s="58"/>
      <c r="K361" s="58"/>
      <c r="L361" s="58"/>
      <c r="M361" s="58"/>
    </row>
    <row r="362" spans="2:13" x14ac:dyDescent="0.3">
      <c r="B362" s="58"/>
      <c r="C362" s="58"/>
      <c r="D362" s="58"/>
      <c r="E362" s="58"/>
      <c r="F362" s="58"/>
      <c r="G362" s="58"/>
      <c r="H362" s="58"/>
      <c r="I362" s="2"/>
      <c r="J362" s="58"/>
      <c r="K362" s="58"/>
      <c r="L362" s="58"/>
      <c r="M362" s="58"/>
    </row>
    <row r="363" spans="2:13" x14ac:dyDescent="0.3">
      <c r="B363" s="58"/>
      <c r="C363" s="58"/>
      <c r="D363" s="58"/>
      <c r="E363" s="58"/>
      <c r="F363" s="58"/>
      <c r="G363" s="58"/>
      <c r="H363" s="58"/>
      <c r="I363" s="2"/>
      <c r="J363" s="58"/>
      <c r="K363" s="58"/>
      <c r="L363" s="58"/>
      <c r="M363" s="58"/>
    </row>
    <row r="364" spans="2:13" x14ac:dyDescent="0.3">
      <c r="B364" s="58"/>
      <c r="C364" s="58"/>
      <c r="D364" s="58"/>
      <c r="E364" s="58"/>
      <c r="F364" s="58"/>
      <c r="G364" s="58"/>
      <c r="H364" s="58"/>
      <c r="I364" s="2"/>
      <c r="J364" s="58"/>
      <c r="K364" s="58"/>
      <c r="L364" s="58"/>
      <c r="M364" s="58"/>
    </row>
    <row r="365" spans="2:13" x14ac:dyDescent="0.3">
      <c r="B365" s="58"/>
      <c r="C365" s="58"/>
      <c r="D365" s="58"/>
      <c r="E365" s="58"/>
      <c r="F365" s="58"/>
      <c r="G365" s="58"/>
      <c r="H365" s="58"/>
      <c r="I365" s="2"/>
      <c r="J365" s="58"/>
      <c r="K365" s="58"/>
      <c r="L365" s="58"/>
      <c r="M365" s="58"/>
    </row>
    <row r="366" spans="2:13" x14ac:dyDescent="0.3">
      <c r="B366" s="58"/>
      <c r="C366" s="58"/>
      <c r="D366" s="58"/>
      <c r="E366" s="58"/>
      <c r="F366" s="58"/>
      <c r="G366" s="58"/>
      <c r="H366" s="58"/>
      <c r="I366" s="2"/>
      <c r="J366" s="58"/>
      <c r="K366" s="58"/>
      <c r="L366" s="58"/>
      <c r="M366" s="58"/>
    </row>
    <row r="367" spans="2:13" x14ac:dyDescent="0.3">
      <c r="B367" s="58"/>
      <c r="C367" s="58"/>
      <c r="D367" s="58"/>
      <c r="E367" s="58"/>
      <c r="F367" s="58"/>
      <c r="G367" s="58"/>
      <c r="H367" s="58"/>
      <c r="I367" s="2"/>
      <c r="J367" s="58"/>
      <c r="K367" s="58"/>
      <c r="L367" s="58"/>
      <c r="M367" s="58"/>
    </row>
    <row r="368" spans="2:13" x14ac:dyDescent="0.3">
      <c r="B368" s="58"/>
      <c r="C368" s="58"/>
      <c r="D368" s="58"/>
      <c r="E368" s="58"/>
      <c r="F368" s="58"/>
      <c r="G368" s="58"/>
      <c r="H368" s="58"/>
      <c r="I368" s="2"/>
      <c r="J368" s="58"/>
      <c r="K368" s="58"/>
      <c r="L368" s="58"/>
      <c r="M368" s="58"/>
    </row>
    <row r="369" spans="2:13" x14ac:dyDescent="0.3">
      <c r="B369" s="58"/>
      <c r="C369" s="58"/>
      <c r="D369" s="58"/>
      <c r="E369" s="58"/>
      <c r="F369" s="58"/>
      <c r="G369" s="58"/>
      <c r="H369" s="58"/>
      <c r="I369" s="2"/>
      <c r="J369" s="58"/>
      <c r="K369" s="58"/>
      <c r="L369" s="58"/>
      <c r="M369" s="58"/>
    </row>
    <row r="370" spans="2:13" x14ac:dyDescent="0.3">
      <c r="B370" s="58"/>
      <c r="C370" s="58"/>
      <c r="D370" s="58"/>
      <c r="E370" s="58"/>
      <c r="F370" s="58"/>
      <c r="G370" s="58"/>
      <c r="H370" s="58"/>
      <c r="I370" s="2"/>
      <c r="J370" s="58"/>
      <c r="K370" s="58"/>
      <c r="L370" s="58"/>
      <c r="M370" s="58"/>
    </row>
    <row r="371" spans="2:13" x14ac:dyDescent="0.3">
      <c r="B371" s="58"/>
      <c r="C371" s="58"/>
      <c r="D371" s="58"/>
      <c r="E371" s="58"/>
      <c r="F371" s="58"/>
      <c r="G371" s="58"/>
      <c r="H371" s="58"/>
      <c r="I371" s="2"/>
      <c r="J371" s="58"/>
      <c r="K371" s="58"/>
      <c r="L371" s="58"/>
      <c r="M371" s="58"/>
    </row>
    <row r="372" spans="2:13" x14ac:dyDescent="0.3">
      <c r="B372" s="58"/>
      <c r="C372" s="58"/>
      <c r="D372" s="58"/>
      <c r="E372" s="58"/>
      <c r="F372" s="58"/>
      <c r="G372" s="58"/>
      <c r="H372" s="58"/>
      <c r="I372" s="2"/>
      <c r="J372" s="58"/>
      <c r="K372" s="58"/>
      <c r="L372" s="58"/>
      <c r="M372" s="58"/>
    </row>
    <row r="373" spans="2:13" x14ac:dyDescent="0.3">
      <c r="B373" s="58"/>
      <c r="C373" s="58"/>
      <c r="D373" s="58"/>
      <c r="E373" s="58"/>
      <c r="F373" s="58"/>
      <c r="G373" s="58"/>
      <c r="H373" s="58"/>
      <c r="I373" s="2"/>
      <c r="J373" s="58"/>
      <c r="K373" s="58"/>
      <c r="L373" s="58"/>
      <c r="M373" s="58"/>
    </row>
    <row r="374" spans="2:13" x14ac:dyDescent="0.3">
      <c r="B374" s="58"/>
      <c r="C374" s="58"/>
      <c r="D374" s="58"/>
      <c r="E374" s="58"/>
      <c r="F374" s="58"/>
      <c r="G374" s="58"/>
      <c r="H374" s="58"/>
      <c r="I374" s="2"/>
      <c r="J374" s="58"/>
      <c r="K374" s="58"/>
      <c r="L374" s="58"/>
      <c r="M374" s="58"/>
    </row>
    <row r="375" spans="2:13" x14ac:dyDescent="0.3">
      <c r="B375" s="58"/>
      <c r="C375" s="58"/>
      <c r="D375" s="58"/>
      <c r="E375" s="58"/>
      <c r="F375" s="58"/>
      <c r="G375" s="58"/>
      <c r="H375" s="58"/>
      <c r="I375" s="2"/>
      <c r="J375" s="58"/>
      <c r="K375" s="58"/>
      <c r="L375" s="58"/>
      <c r="M375" s="58"/>
    </row>
    <row r="376" spans="2:13" x14ac:dyDescent="0.3">
      <c r="B376" s="58"/>
      <c r="C376" s="58"/>
      <c r="D376" s="58"/>
      <c r="E376" s="58"/>
      <c r="F376" s="58"/>
      <c r="G376" s="58"/>
      <c r="H376" s="58"/>
      <c r="I376" s="2"/>
      <c r="J376" s="58"/>
      <c r="K376" s="58"/>
      <c r="L376" s="58"/>
      <c r="M376" s="58"/>
    </row>
    <row r="377" spans="2:13" x14ac:dyDescent="0.3">
      <c r="B377" s="58"/>
      <c r="C377" s="58"/>
      <c r="D377" s="58"/>
      <c r="E377" s="58"/>
      <c r="F377" s="58"/>
      <c r="G377" s="58"/>
      <c r="H377" s="58"/>
      <c r="I377" s="2"/>
      <c r="J377" s="58"/>
      <c r="K377" s="58"/>
      <c r="L377" s="58"/>
      <c r="M377" s="58"/>
    </row>
    <row r="378" spans="2:13" x14ac:dyDescent="0.3">
      <c r="B378" s="58"/>
      <c r="C378" s="58"/>
      <c r="D378" s="58"/>
      <c r="E378" s="58"/>
      <c r="F378" s="58"/>
      <c r="G378" s="58"/>
      <c r="H378" s="58"/>
      <c r="I378" s="2"/>
      <c r="J378" s="58"/>
      <c r="K378" s="58"/>
      <c r="L378" s="58"/>
      <c r="M378" s="58"/>
    </row>
    <row r="379" spans="2:13" x14ac:dyDescent="0.3">
      <c r="B379" s="58"/>
      <c r="C379" s="58"/>
      <c r="D379" s="58"/>
      <c r="E379" s="58"/>
      <c r="F379" s="58"/>
      <c r="G379" s="58"/>
      <c r="H379" s="58"/>
      <c r="I379" s="2"/>
      <c r="J379" s="58"/>
      <c r="K379" s="58"/>
      <c r="L379" s="58"/>
      <c r="M379" s="58"/>
    </row>
    <row r="380" spans="2:13" x14ac:dyDescent="0.3">
      <c r="B380" s="58"/>
      <c r="C380" s="58"/>
      <c r="D380" s="58"/>
      <c r="E380" s="58"/>
      <c r="F380" s="58"/>
      <c r="G380" s="58"/>
      <c r="H380" s="58"/>
      <c r="I380" s="2"/>
      <c r="J380" s="58"/>
      <c r="K380" s="58"/>
      <c r="L380" s="58"/>
      <c r="M380" s="58"/>
    </row>
    <row r="381" spans="2:13" x14ac:dyDescent="0.3">
      <c r="B381" s="58"/>
      <c r="C381" s="58"/>
      <c r="D381" s="58"/>
      <c r="E381" s="58"/>
      <c r="F381" s="58"/>
      <c r="G381" s="58"/>
      <c r="H381" s="58"/>
      <c r="I381" s="2"/>
      <c r="J381" s="58"/>
      <c r="K381" s="58"/>
      <c r="L381" s="58"/>
      <c r="M381" s="58"/>
    </row>
    <row r="382" spans="2:13" x14ac:dyDescent="0.3">
      <c r="B382" s="58"/>
      <c r="C382" s="58"/>
      <c r="D382" s="58"/>
      <c r="E382" s="58"/>
      <c r="F382" s="58"/>
      <c r="G382" s="58"/>
      <c r="H382" s="58"/>
      <c r="I382" s="2"/>
      <c r="J382" s="58"/>
      <c r="K382" s="58"/>
      <c r="L382" s="58"/>
      <c r="M382" s="58"/>
    </row>
    <row r="383" spans="2:13" x14ac:dyDescent="0.3">
      <c r="B383" s="58"/>
      <c r="C383" s="58"/>
      <c r="D383" s="58"/>
      <c r="E383" s="58"/>
      <c r="F383" s="58"/>
      <c r="G383" s="58"/>
      <c r="H383" s="58"/>
      <c r="I383" s="2"/>
      <c r="J383" s="58"/>
      <c r="K383" s="58"/>
      <c r="L383" s="58"/>
      <c r="M383" s="58"/>
    </row>
    <row r="384" spans="2:13" x14ac:dyDescent="0.3">
      <c r="B384" s="58"/>
      <c r="C384" s="58"/>
      <c r="D384" s="58"/>
      <c r="E384" s="58"/>
      <c r="F384" s="58"/>
      <c r="G384" s="58"/>
      <c r="H384" s="58"/>
      <c r="I384" s="2"/>
      <c r="J384" s="58"/>
      <c r="K384" s="58"/>
      <c r="L384" s="58"/>
      <c r="M384" s="58"/>
    </row>
    <row r="385" spans="1:13" x14ac:dyDescent="0.3">
      <c r="B385" s="58"/>
      <c r="C385" s="58"/>
      <c r="D385" s="58"/>
      <c r="E385" s="58"/>
      <c r="F385" s="58"/>
      <c r="G385" s="58"/>
      <c r="H385" s="58"/>
      <c r="I385" s="2"/>
      <c r="J385" s="58"/>
      <c r="K385" s="58"/>
      <c r="L385" s="58"/>
      <c r="M385" s="58"/>
    </row>
    <row r="387" spans="1:13" x14ac:dyDescent="0.3">
      <c r="A387" s="3"/>
    </row>
  </sheetData>
  <mergeCells count="2090">
    <mergeCell ref="B27:B28"/>
    <mergeCell ref="C27:C28"/>
    <mergeCell ref="D27:D28"/>
    <mergeCell ref="E27:E28"/>
    <mergeCell ref="L25:L26"/>
    <mergeCell ref="M25:M26"/>
    <mergeCell ref="M27:M28"/>
    <mergeCell ref="B23:B24"/>
    <mergeCell ref="C23:C24"/>
    <mergeCell ref="D23:D24"/>
    <mergeCell ref="E23:E24"/>
    <mergeCell ref="F27:F28"/>
    <mergeCell ref="G27:G28"/>
    <mergeCell ref="H27:H28"/>
    <mergeCell ref="J27:J28"/>
    <mergeCell ref="K27:K28"/>
    <mergeCell ref="L27:L28"/>
    <mergeCell ref="M23:M24"/>
    <mergeCell ref="B25:B26"/>
    <mergeCell ref="C25:C26"/>
    <mergeCell ref="D25:D26"/>
    <mergeCell ref="E25:E26"/>
    <mergeCell ref="F25:F26"/>
    <mergeCell ref="G25:G26"/>
    <mergeCell ref="H25:H26"/>
    <mergeCell ref="J25:J26"/>
    <mergeCell ref="K25:K26"/>
    <mergeCell ref="F23:F24"/>
    <mergeCell ref="G23:G24"/>
    <mergeCell ref="H23:H24"/>
    <mergeCell ref="J23:J24"/>
    <mergeCell ref="K23:K24"/>
    <mergeCell ref="L45:L46"/>
    <mergeCell ref="B43:B44"/>
    <mergeCell ref="C43:C44"/>
    <mergeCell ref="D43:D44"/>
    <mergeCell ref="E43:E44"/>
    <mergeCell ref="K41:K42"/>
    <mergeCell ref="L41:L42"/>
    <mergeCell ref="M41:M42"/>
    <mergeCell ref="M43:M44"/>
    <mergeCell ref="H37:H38"/>
    <mergeCell ref="J37:J38"/>
    <mergeCell ref="K37:K38"/>
    <mergeCell ref="L37:L38"/>
    <mergeCell ref="B35:B36"/>
    <mergeCell ref="C35:C36"/>
    <mergeCell ref="D35:D36"/>
    <mergeCell ref="E35:E36"/>
    <mergeCell ref="F43:F44"/>
    <mergeCell ref="G43:G44"/>
    <mergeCell ref="H43:H44"/>
    <mergeCell ref="J43:J44"/>
    <mergeCell ref="K43:K44"/>
    <mergeCell ref="L43:L44"/>
    <mergeCell ref="L39:L40"/>
    <mergeCell ref="M39:M40"/>
    <mergeCell ref="B41:B42"/>
    <mergeCell ref="C41:C42"/>
    <mergeCell ref="D41:D42"/>
    <mergeCell ref="E41:E42"/>
    <mergeCell ref="F41:F42"/>
    <mergeCell ref="G41:G42"/>
    <mergeCell ref="H41:H42"/>
    <mergeCell ref="H64:H65"/>
    <mergeCell ref="J64:J65"/>
    <mergeCell ref="K64:K65"/>
    <mergeCell ref="L64:L65"/>
    <mergeCell ref="M64:M65"/>
    <mergeCell ref="B66:B67"/>
    <mergeCell ref="C66:C67"/>
    <mergeCell ref="D66:D67"/>
    <mergeCell ref="E66:E67"/>
    <mergeCell ref="F66:F67"/>
    <mergeCell ref="B64:B65"/>
    <mergeCell ref="C64:C65"/>
    <mergeCell ref="D64:D65"/>
    <mergeCell ref="E64:E65"/>
    <mergeCell ref="F64:F65"/>
    <mergeCell ref="G64:G65"/>
    <mergeCell ref="H61:H62"/>
    <mergeCell ref="J61:J62"/>
    <mergeCell ref="K61:K62"/>
    <mergeCell ref="L61:L62"/>
    <mergeCell ref="M61:M62"/>
    <mergeCell ref="B61:B62"/>
    <mergeCell ref="C61:C62"/>
    <mergeCell ref="D61:D62"/>
    <mergeCell ref="E61:E62"/>
    <mergeCell ref="F61:F62"/>
    <mergeCell ref="G61:G62"/>
    <mergeCell ref="H68:H69"/>
    <mergeCell ref="J68:J69"/>
    <mergeCell ref="K68:K69"/>
    <mergeCell ref="L68:L69"/>
    <mergeCell ref="M68:M69"/>
    <mergeCell ref="B70:B71"/>
    <mergeCell ref="C70:C71"/>
    <mergeCell ref="D70:D71"/>
    <mergeCell ref="E70:E71"/>
    <mergeCell ref="F70:F71"/>
    <mergeCell ref="B68:B69"/>
    <mergeCell ref="C68:C69"/>
    <mergeCell ref="D68:D69"/>
    <mergeCell ref="E68:E69"/>
    <mergeCell ref="F68:F69"/>
    <mergeCell ref="G68:G69"/>
    <mergeCell ref="G66:G67"/>
    <mergeCell ref="H66:H67"/>
    <mergeCell ref="J66:J67"/>
    <mergeCell ref="K66:K67"/>
    <mergeCell ref="L66:L67"/>
    <mergeCell ref="M66:M67"/>
    <mergeCell ref="H72:H73"/>
    <mergeCell ref="J72:J73"/>
    <mergeCell ref="K72:K73"/>
    <mergeCell ref="L72:L73"/>
    <mergeCell ref="M72:M73"/>
    <mergeCell ref="B74:B75"/>
    <mergeCell ref="C74:C75"/>
    <mergeCell ref="D74:D75"/>
    <mergeCell ref="E74:E75"/>
    <mergeCell ref="F74:F75"/>
    <mergeCell ref="B72:B73"/>
    <mergeCell ref="C72:C73"/>
    <mergeCell ref="D72:D73"/>
    <mergeCell ref="E72:E73"/>
    <mergeCell ref="F72:F73"/>
    <mergeCell ref="G72:G73"/>
    <mergeCell ref="G70:G71"/>
    <mergeCell ref="H70:H71"/>
    <mergeCell ref="J70:J71"/>
    <mergeCell ref="K70:K71"/>
    <mergeCell ref="L70:L71"/>
    <mergeCell ref="M70:M71"/>
    <mergeCell ref="H76:H77"/>
    <mergeCell ref="J76:J77"/>
    <mergeCell ref="K76:K77"/>
    <mergeCell ref="L76:L77"/>
    <mergeCell ref="M76:M77"/>
    <mergeCell ref="B78:B79"/>
    <mergeCell ref="C78:C79"/>
    <mergeCell ref="D78:D79"/>
    <mergeCell ref="E78:E79"/>
    <mergeCell ref="F78:F79"/>
    <mergeCell ref="B76:B77"/>
    <mergeCell ref="C76:C77"/>
    <mergeCell ref="D76:D77"/>
    <mergeCell ref="E76:E77"/>
    <mergeCell ref="F76:F77"/>
    <mergeCell ref="G76:G77"/>
    <mergeCell ref="G74:G75"/>
    <mergeCell ref="H74:H75"/>
    <mergeCell ref="J74:J75"/>
    <mergeCell ref="K74:K75"/>
    <mergeCell ref="L74:L75"/>
    <mergeCell ref="M74:M75"/>
    <mergeCell ref="H80:H81"/>
    <mergeCell ref="J80:J81"/>
    <mergeCell ref="K80:K81"/>
    <mergeCell ref="L80:L81"/>
    <mergeCell ref="M80:M81"/>
    <mergeCell ref="B82:B83"/>
    <mergeCell ref="C82:C83"/>
    <mergeCell ref="D82:D83"/>
    <mergeCell ref="E82:E83"/>
    <mergeCell ref="F82:F83"/>
    <mergeCell ref="B80:B81"/>
    <mergeCell ref="C80:C81"/>
    <mergeCell ref="D80:D81"/>
    <mergeCell ref="E80:E81"/>
    <mergeCell ref="F80:F81"/>
    <mergeCell ref="G80:G81"/>
    <mergeCell ref="G78:G79"/>
    <mergeCell ref="H78:H79"/>
    <mergeCell ref="J78:J79"/>
    <mergeCell ref="K78:K79"/>
    <mergeCell ref="L78:L79"/>
    <mergeCell ref="M78:M79"/>
    <mergeCell ref="H84:H85"/>
    <mergeCell ref="J84:J85"/>
    <mergeCell ref="K84:K85"/>
    <mergeCell ref="L84:L85"/>
    <mergeCell ref="M84:M85"/>
    <mergeCell ref="B86:B87"/>
    <mergeCell ref="C86:C87"/>
    <mergeCell ref="D86:D87"/>
    <mergeCell ref="E86:E87"/>
    <mergeCell ref="F86:F87"/>
    <mergeCell ref="B84:B85"/>
    <mergeCell ref="C84:C85"/>
    <mergeCell ref="D84:D85"/>
    <mergeCell ref="E84:E85"/>
    <mergeCell ref="F84:F85"/>
    <mergeCell ref="G84:G85"/>
    <mergeCell ref="G82:G83"/>
    <mergeCell ref="H82:H83"/>
    <mergeCell ref="J82:J83"/>
    <mergeCell ref="K82:K83"/>
    <mergeCell ref="L82:L83"/>
    <mergeCell ref="M82:M83"/>
    <mergeCell ref="H88:H89"/>
    <mergeCell ref="J88:J89"/>
    <mergeCell ref="K88:K89"/>
    <mergeCell ref="L88:L89"/>
    <mergeCell ref="M88:M89"/>
    <mergeCell ref="B90:B91"/>
    <mergeCell ref="C90:C91"/>
    <mergeCell ref="D90:D91"/>
    <mergeCell ref="E90:E91"/>
    <mergeCell ref="F90:F91"/>
    <mergeCell ref="B88:B89"/>
    <mergeCell ref="C88:C89"/>
    <mergeCell ref="D88:D89"/>
    <mergeCell ref="E88:E89"/>
    <mergeCell ref="F88:F89"/>
    <mergeCell ref="G88:G89"/>
    <mergeCell ref="G86:G87"/>
    <mergeCell ref="H86:H87"/>
    <mergeCell ref="J86:J87"/>
    <mergeCell ref="K86:K87"/>
    <mergeCell ref="L86:L87"/>
    <mergeCell ref="M86:M87"/>
    <mergeCell ref="H92:H93"/>
    <mergeCell ref="J92:J93"/>
    <mergeCell ref="K92:K93"/>
    <mergeCell ref="L92:L93"/>
    <mergeCell ref="M92:M93"/>
    <mergeCell ref="B94:B95"/>
    <mergeCell ref="C94:C95"/>
    <mergeCell ref="D94:D95"/>
    <mergeCell ref="E94:E95"/>
    <mergeCell ref="F94:F95"/>
    <mergeCell ref="B92:B93"/>
    <mergeCell ref="C92:C93"/>
    <mergeCell ref="D92:D93"/>
    <mergeCell ref="E92:E93"/>
    <mergeCell ref="F92:F93"/>
    <mergeCell ref="G92:G93"/>
    <mergeCell ref="G90:G91"/>
    <mergeCell ref="H90:H91"/>
    <mergeCell ref="J90:J91"/>
    <mergeCell ref="K90:K91"/>
    <mergeCell ref="L90:L91"/>
    <mergeCell ref="M90:M91"/>
    <mergeCell ref="H96:H97"/>
    <mergeCell ref="J96:J97"/>
    <mergeCell ref="K96:K97"/>
    <mergeCell ref="L96:L97"/>
    <mergeCell ref="M96:M97"/>
    <mergeCell ref="B98:B99"/>
    <mergeCell ref="C98:C99"/>
    <mergeCell ref="D98:D99"/>
    <mergeCell ref="E98:E99"/>
    <mergeCell ref="F98:F99"/>
    <mergeCell ref="B96:B97"/>
    <mergeCell ref="C96:C97"/>
    <mergeCell ref="D96:D97"/>
    <mergeCell ref="E96:E97"/>
    <mergeCell ref="F96:F97"/>
    <mergeCell ref="G96:G97"/>
    <mergeCell ref="G94:G95"/>
    <mergeCell ref="H94:H95"/>
    <mergeCell ref="J94:J95"/>
    <mergeCell ref="K94:K95"/>
    <mergeCell ref="L94:L95"/>
    <mergeCell ref="M94:M95"/>
    <mergeCell ref="H100:H101"/>
    <mergeCell ref="J100:J101"/>
    <mergeCell ref="K100:K101"/>
    <mergeCell ref="L100:L101"/>
    <mergeCell ref="M100:M101"/>
    <mergeCell ref="B102:B103"/>
    <mergeCell ref="C102:C103"/>
    <mergeCell ref="D102:D103"/>
    <mergeCell ref="E102:E103"/>
    <mergeCell ref="F102:F103"/>
    <mergeCell ref="B100:B101"/>
    <mergeCell ref="C100:C101"/>
    <mergeCell ref="D100:D101"/>
    <mergeCell ref="E100:E101"/>
    <mergeCell ref="F100:F101"/>
    <mergeCell ref="G100:G101"/>
    <mergeCell ref="G98:G99"/>
    <mergeCell ref="H98:H99"/>
    <mergeCell ref="J98:J99"/>
    <mergeCell ref="K98:K99"/>
    <mergeCell ref="L98:L99"/>
    <mergeCell ref="M98:M99"/>
    <mergeCell ref="H104:H105"/>
    <mergeCell ref="J104:J105"/>
    <mergeCell ref="K104:K105"/>
    <mergeCell ref="L104:L105"/>
    <mergeCell ref="M104:M105"/>
    <mergeCell ref="B106:B107"/>
    <mergeCell ref="C106:C107"/>
    <mergeCell ref="D106:D107"/>
    <mergeCell ref="E106:E107"/>
    <mergeCell ref="F106:F107"/>
    <mergeCell ref="B104:B105"/>
    <mergeCell ref="C104:C105"/>
    <mergeCell ref="D104:D105"/>
    <mergeCell ref="E104:E105"/>
    <mergeCell ref="F104:F105"/>
    <mergeCell ref="G104:G105"/>
    <mergeCell ref="G102:G103"/>
    <mergeCell ref="H102:H103"/>
    <mergeCell ref="J102:J103"/>
    <mergeCell ref="K102:K103"/>
    <mergeCell ref="L102:L103"/>
    <mergeCell ref="M102:M103"/>
    <mergeCell ref="H108:H109"/>
    <mergeCell ref="J108:J109"/>
    <mergeCell ref="K108:K109"/>
    <mergeCell ref="L108:L109"/>
    <mergeCell ref="M108:M109"/>
    <mergeCell ref="B110:B111"/>
    <mergeCell ref="C110:C111"/>
    <mergeCell ref="D110:D111"/>
    <mergeCell ref="E110:E111"/>
    <mergeCell ref="F110:F111"/>
    <mergeCell ref="B108:B109"/>
    <mergeCell ref="C108:C109"/>
    <mergeCell ref="D108:D109"/>
    <mergeCell ref="E108:E109"/>
    <mergeCell ref="F108:F109"/>
    <mergeCell ref="G108:G109"/>
    <mergeCell ref="G106:G107"/>
    <mergeCell ref="H106:H107"/>
    <mergeCell ref="J106:J107"/>
    <mergeCell ref="K106:K107"/>
    <mergeCell ref="L106:L107"/>
    <mergeCell ref="M106:M107"/>
    <mergeCell ref="H112:H113"/>
    <mergeCell ref="J112:J113"/>
    <mergeCell ref="K112:K113"/>
    <mergeCell ref="L112:L113"/>
    <mergeCell ref="M112:M113"/>
    <mergeCell ref="B114:B115"/>
    <mergeCell ref="C114:C115"/>
    <mergeCell ref="D114:D115"/>
    <mergeCell ref="E114:E115"/>
    <mergeCell ref="F114:F115"/>
    <mergeCell ref="B112:B113"/>
    <mergeCell ref="C112:C113"/>
    <mergeCell ref="D112:D113"/>
    <mergeCell ref="E112:E113"/>
    <mergeCell ref="F112:F113"/>
    <mergeCell ref="G112:G113"/>
    <mergeCell ref="G110:G111"/>
    <mergeCell ref="H110:H111"/>
    <mergeCell ref="J110:J111"/>
    <mergeCell ref="K110:K111"/>
    <mergeCell ref="L110:L111"/>
    <mergeCell ref="M110:M111"/>
    <mergeCell ref="H116:H117"/>
    <mergeCell ref="J116:J117"/>
    <mergeCell ref="K116:K117"/>
    <mergeCell ref="L116:L117"/>
    <mergeCell ref="M116:M117"/>
    <mergeCell ref="B118:B119"/>
    <mergeCell ref="C118:C119"/>
    <mergeCell ref="D118:D119"/>
    <mergeCell ref="E118:E119"/>
    <mergeCell ref="F118:F119"/>
    <mergeCell ref="B116:B117"/>
    <mergeCell ref="C116:C117"/>
    <mergeCell ref="D116:D117"/>
    <mergeCell ref="E116:E117"/>
    <mergeCell ref="F116:F117"/>
    <mergeCell ref="G116:G117"/>
    <mergeCell ref="G114:G115"/>
    <mergeCell ref="H114:H115"/>
    <mergeCell ref="J114:J115"/>
    <mergeCell ref="K114:K115"/>
    <mergeCell ref="L114:L115"/>
    <mergeCell ref="M114:M115"/>
    <mergeCell ref="H120:H121"/>
    <mergeCell ref="J120:J121"/>
    <mergeCell ref="K120:K121"/>
    <mergeCell ref="L120:L121"/>
    <mergeCell ref="M120:M121"/>
    <mergeCell ref="B122:B123"/>
    <mergeCell ref="C122:C123"/>
    <mergeCell ref="D122:D123"/>
    <mergeCell ref="E122:E123"/>
    <mergeCell ref="F122:F123"/>
    <mergeCell ref="B120:B121"/>
    <mergeCell ref="C120:C121"/>
    <mergeCell ref="D120:D121"/>
    <mergeCell ref="E120:E121"/>
    <mergeCell ref="F120:F121"/>
    <mergeCell ref="G120:G121"/>
    <mergeCell ref="G118:G119"/>
    <mergeCell ref="H118:H119"/>
    <mergeCell ref="J118:J119"/>
    <mergeCell ref="K118:K119"/>
    <mergeCell ref="L118:L119"/>
    <mergeCell ref="M118:M119"/>
    <mergeCell ref="H124:H125"/>
    <mergeCell ref="J124:J125"/>
    <mergeCell ref="K124:K125"/>
    <mergeCell ref="L124:L125"/>
    <mergeCell ref="M124:M125"/>
    <mergeCell ref="B126:B127"/>
    <mergeCell ref="C126:C127"/>
    <mergeCell ref="D126:D127"/>
    <mergeCell ref="E126:E127"/>
    <mergeCell ref="F126:F127"/>
    <mergeCell ref="B124:B125"/>
    <mergeCell ref="C124:C125"/>
    <mergeCell ref="D124:D125"/>
    <mergeCell ref="E124:E125"/>
    <mergeCell ref="F124:F125"/>
    <mergeCell ref="G124:G125"/>
    <mergeCell ref="G122:G123"/>
    <mergeCell ref="H122:H123"/>
    <mergeCell ref="J122:J123"/>
    <mergeCell ref="K122:K123"/>
    <mergeCell ref="L122:L123"/>
    <mergeCell ref="M122:M123"/>
    <mergeCell ref="H128:H129"/>
    <mergeCell ref="J128:J129"/>
    <mergeCell ref="K128:K129"/>
    <mergeCell ref="L128:L129"/>
    <mergeCell ref="M128:M129"/>
    <mergeCell ref="B130:B131"/>
    <mergeCell ref="C130:C131"/>
    <mergeCell ref="D130:D131"/>
    <mergeCell ref="E130:E131"/>
    <mergeCell ref="F130:F131"/>
    <mergeCell ref="B128:B129"/>
    <mergeCell ref="C128:C129"/>
    <mergeCell ref="D128:D129"/>
    <mergeCell ref="E128:E129"/>
    <mergeCell ref="F128:F129"/>
    <mergeCell ref="G128:G129"/>
    <mergeCell ref="G126:G127"/>
    <mergeCell ref="H126:H127"/>
    <mergeCell ref="J126:J127"/>
    <mergeCell ref="K126:K127"/>
    <mergeCell ref="L126:L127"/>
    <mergeCell ref="M126:M127"/>
    <mergeCell ref="H132:H133"/>
    <mergeCell ref="J132:J133"/>
    <mergeCell ref="K132:K133"/>
    <mergeCell ref="L132:L133"/>
    <mergeCell ref="M132:M133"/>
    <mergeCell ref="B134:B135"/>
    <mergeCell ref="C134:C135"/>
    <mergeCell ref="D134:D135"/>
    <mergeCell ref="E134:E135"/>
    <mergeCell ref="F134:F135"/>
    <mergeCell ref="B132:B133"/>
    <mergeCell ref="C132:C133"/>
    <mergeCell ref="D132:D133"/>
    <mergeCell ref="E132:E133"/>
    <mergeCell ref="F132:F133"/>
    <mergeCell ref="G132:G133"/>
    <mergeCell ref="G130:G131"/>
    <mergeCell ref="H130:H131"/>
    <mergeCell ref="J130:J131"/>
    <mergeCell ref="K130:K131"/>
    <mergeCell ref="L130:L131"/>
    <mergeCell ref="M130:M131"/>
    <mergeCell ref="H136:H137"/>
    <mergeCell ref="J136:J137"/>
    <mergeCell ref="K136:K137"/>
    <mergeCell ref="L136:L137"/>
    <mergeCell ref="M136:M137"/>
    <mergeCell ref="B138:B139"/>
    <mergeCell ref="C138:C139"/>
    <mergeCell ref="D138:D139"/>
    <mergeCell ref="E138:E139"/>
    <mergeCell ref="F138:F139"/>
    <mergeCell ref="B136:B137"/>
    <mergeCell ref="C136:C137"/>
    <mergeCell ref="D136:D137"/>
    <mergeCell ref="E136:E137"/>
    <mergeCell ref="F136:F137"/>
    <mergeCell ref="G136:G137"/>
    <mergeCell ref="G134:G135"/>
    <mergeCell ref="H134:H135"/>
    <mergeCell ref="J134:J135"/>
    <mergeCell ref="K134:K135"/>
    <mergeCell ref="L134:L135"/>
    <mergeCell ref="M134:M135"/>
    <mergeCell ref="H140:H141"/>
    <mergeCell ref="J140:J141"/>
    <mergeCell ref="K140:K141"/>
    <mergeCell ref="L140:L141"/>
    <mergeCell ref="M140:M141"/>
    <mergeCell ref="B142:B143"/>
    <mergeCell ref="C142:C143"/>
    <mergeCell ref="D142:D143"/>
    <mergeCell ref="E142:E143"/>
    <mergeCell ref="F142:F143"/>
    <mergeCell ref="B140:B141"/>
    <mergeCell ref="C140:C141"/>
    <mergeCell ref="D140:D141"/>
    <mergeCell ref="E140:E141"/>
    <mergeCell ref="F140:F141"/>
    <mergeCell ref="G140:G141"/>
    <mergeCell ref="G138:G139"/>
    <mergeCell ref="H138:H139"/>
    <mergeCell ref="J138:J139"/>
    <mergeCell ref="K138:K139"/>
    <mergeCell ref="L138:L139"/>
    <mergeCell ref="M138:M139"/>
    <mergeCell ref="H144:H145"/>
    <mergeCell ref="J144:J145"/>
    <mergeCell ref="K144:K145"/>
    <mergeCell ref="L144:L145"/>
    <mergeCell ref="M144:M145"/>
    <mergeCell ref="B146:B147"/>
    <mergeCell ref="C146:C147"/>
    <mergeCell ref="D146:D147"/>
    <mergeCell ref="E146:E147"/>
    <mergeCell ref="F146:F147"/>
    <mergeCell ref="B144:B145"/>
    <mergeCell ref="C144:C145"/>
    <mergeCell ref="D144:D145"/>
    <mergeCell ref="E144:E145"/>
    <mergeCell ref="F144:F145"/>
    <mergeCell ref="G144:G145"/>
    <mergeCell ref="G142:G143"/>
    <mergeCell ref="H142:H143"/>
    <mergeCell ref="J142:J143"/>
    <mergeCell ref="K142:K143"/>
    <mergeCell ref="L142:L143"/>
    <mergeCell ref="M142:M143"/>
    <mergeCell ref="H148:H149"/>
    <mergeCell ref="J148:J149"/>
    <mergeCell ref="K148:K149"/>
    <mergeCell ref="L148:L149"/>
    <mergeCell ref="M148:M149"/>
    <mergeCell ref="B150:B151"/>
    <mergeCell ref="C150:C151"/>
    <mergeCell ref="D150:D151"/>
    <mergeCell ref="E150:E151"/>
    <mergeCell ref="F150:F151"/>
    <mergeCell ref="B148:B149"/>
    <mergeCell ref="C148:C149"/>
    <mergeCell ref="D148:D149"/>
    <mergeCell ref="E148:E149"/>
    <mergeCell ref="F148:F149"/>
    <mergeCell ref="G148:G149"/>
    <mergeCell ref="G146:G147"/>
    <mergeCell ref="H146:H147"/>
    <mergeCell ref="J146:J147"/>
    <mergeCell ref="K146:K147"/>
    <mergeCell ref="L146:L147"/>
    <mergeCell ref="M146:M147"/>
    <mergeCell ref="H152:H153"/>
    <mergeCell ref="J152:J153"/>
    <mergeCell ref="K152:K153"/>
    <mergeCell ref="L152:L153"/>
    <mergeCell ref="M152:M153"/>
    <mergeCell ref="B154:B155"/>
    <mergeCell ref="C154:C155"/>
    <mergeCell ref="D154:D155"/>
    <mergeCell ref="E154:E155"/>
    <mergeCell ref="F154:F155"/>
    <mergeCell ref="B152:B153"/>
    <mergeCell ref="C152:C153"/>
    <mergeCell ref="D152:D153"/>
    <mergeCell ref="E152:E153"/>
    <mergeCell ref="F152:F153"/>
    <mergeCell ref="G152:G153"/>
    <mergeCell ref="G150:G151"/>
    <mergeCell ref="H150:H151"/>
    <mergeCell ref="J150:J151"/>
    <mergeCell ref="K150:K151"/>
    <mergeCell ref="L150:L151"/>
    <mergeCell ref="M150:M151"/>
    <mergeCell ref="H156:H157"/>
    <mergeCell ref="J156:J157"/>
    <mergeCell ref="K156:K157"/>
    <mergeCell ref="L156:L157"/>
    <mergeCell ref="M156:M157"/>
    <mergeCell ref="B158:B159"/>
    <mergeCell ref="C158:C159"/>
    <mergeCell ref="D158:D159"/>
    <mergeCell ref="E158:E159"/>
    <mergeCell ref="F158:F159"/>
    <mergeCell ref="B156:B157"/>
    <mergeCell ref="C156:C157"/>
    <mergeCell ref="D156:D157"/>
    <mergeCell ref="E156:E157"/>
    <mergeCell ref="F156:F157"/>
    <mergeCell ref="G156:G157"/>
    <mergeCell ref="G154:G155"/>
    <mergeCell ref="H154:H155"/>
    <mergeCell ref="J154:J155"/>
    <mergeCell ref="K154:K155"/>
    <mergeCell ref="L154:L155"/>
    <mergeCell ref="M154:M155"/>
    <mergeCell ref="H160:H161"/>
    <mergeCell ref="J160:J161"/>
    <mergeCell ref="K160:K161"/>
    <mergeCell ref="L160:L161"/>
    <mergeCell ref="M160:M161"/>
    <mergeCell ref="B162:B163"/>
    <mergeCell ref="C162:C163"/>
    <mergeCell ref="D162:D163"/>
    <mergeCell ref="E162:E163"/>
    <mergeCell ref="F162:F163"/>
    <mergeCell ref="B160:B161"/>
    <mergeCell ref="C160:C161"/>
    <mergeCell ref="D160:D161"/>
    <mergeCell ref="E160:E161"/>
    <mergeCell ref="F160:F161"/>
    <mergeCell ref="G160:G161"/>
    <mergeCell ref="G158:G159"/>
    <mergeCell ref="H158:H159"/>
    <mergeCell ref="J158:J159"/>
    <mergeCell ref="K158:K159"/>
    <mergeCell ref="L158:L159"/>
    <mergeCell ref="M158:M159"/>
    <mergeCell ref="H164:H165"/>
    <mergeCell ref="J164:J165"/>
    <mergeCell ref="K164:K165"/>
    <mergeCell ref="L164:L165"/>
    <mergeCell ref="M164:M165"/>
    <mergeCell ref="B166:B167"/>
    <mergeCell ref="C166:C167"/>
    <mergeCell ref="D166:D167"/>
    <mergeCell ref="E166:E167"/>
    <mergeCell ref="F166:F167"/>
    <mergeCell ref="B164:B165"/>
    <mergeCell ref="C164:C165"/>
    <mergeCell ref="D164:D165"/>
    <mergeCell ref="E164:E165"/>
    <mergeCell ref="F164:F165"/>
    <mergeCell ref="G164:G165"/>
    <mergeCell ref="G162:G163"/>
    <mergeCell ref="H162:H163"/>
    <mergeCell ref="J162:J163"/>
    <mergeCell ref="K162:K163"/>
    <mergeCell ref="L162:L163"/>
    <mergeCell ref="M162:M163"/>
    <mergeCell ref="H168:H169"/>
    <mergeCell ref="J168:J169"/>
    <mergeCell ref="K168:K169"/>
    <mergeCell ref="L168:L169"/>
    <mergeCell ref="M168:M169"/>
    <mergeCell ref="B170:B171"/>
    <mergeCell ref="C170:C171"/>
    <mergeCell ref="D170:D171"/>
    <mergeCell ref="E170:E171"/>
    <mergeCell ref="F170:F171"/>
    <mergeCell ref="B168:B169"/>
    <mergeCell ref="C168:C169"/>
    <mergeCell ref="D168:D169"/>
    <mergeCell ref="E168:E169"/>
    <mergeCell ref="F168:F169"/>
    <mergeCell ref="G168:G169"/>
    <mergeCell ref="G166:G167"/>
    <mergeCell ref="H166:H167"/>
    <mergeCell ref="J166:J167"/>
    <mergeCell ref="K166:K167"/>
    <mergeCell ref="L166:L167"/>
    <mergeCell ref="M166:M167"/>
    <mergeCell ref="H172:H173"/>
    <mergeCell ref="J172:J173"/>
    <mergeCell ref="K172:K173"/>
    <mergeCell ref="L172:L173"/>
    <mergeCell ref="M172:M173"/>
    <mergeCell ref="B174:B175"/>
    <mergeCell ref="C174:C175"/>
    <mergeCell ref="D174:D175"/>
    <mergeCell ref="E174:E175"/>
    <mergeCell ref="F174:F175"/>
    <mergeCell ref="B172:B173"/>
    <mergeCell ref="C172:C173"/>
    <mergeCell ref="D172:D173"/>
    <mergeCell ref="E172:E173"/>
    <mergeCell ref="F172:F173"/>
    <mergeCell ref="G172:G173"/>
    <mergeCell ref="G170:G171"/>
    <mergeCell ref="H170:H171"/>
    <mergeCell ref="J170:J171"/>
    <mergeCell ref="K170:K171"/>
    <mergeCell ref="L170:L171"/>
    <mergeCell ref="M170:M171"/>
    <mergeCell ref="H176:H177"/>
    <mergeCell ref="J176:J177"/>
    <mergeCell ref="K176:K177"/>
    <mergeCell ref="L176:L177"/>
    <mergeCell ref="M176:M177"/>
    <mergeCell ref="B178:B179"/>
    <mergeCell ref="C178:C179"/>
    <mergeCell ref="D178:D179"/>
    <mergeCell ref="E178:E179"/>
    <mergeCell ref="F178:F179"/>
    <mergeCell ref="B176:B177"/>
    <mergeCell ref="C176:C177"/>
    <mergeCell ref="D176:D177"/>
    <mergeCell ref="E176:E177"/>
    <mergeCell ref="F176:F177"/>
    <mergeCell ref="G176:G177"/>
    <mergeCell ref="G174:G175"/>
    <mergeCell ref="H174:H175"/>
    <mergeCell ref="J174:J175"/>
    <mergeCell ref="K174:K175"/>
    <mergeCell ref="L174:L175"/>
    <mergeCell ref="M174:M175"/>
    <mergeCell ref="H180:H181"/>
    <mergeCell ref="J180:J181"/>
    <mergeCell ref="K180:K181"/>
    <mergeCell ref="L180:L181"/>
    <mergeCell ref="M180:M181"/>
    <mergeCell ref="B182:B183"/>
    <mergeCell ref="C182:C183"/>
    <mergeCell ref="D182:D183"/>
    <mergeCell ref="E182:E183"/>
    <mergeCell ref="F182:F183"/>
    <mergeCell ref="B180:B181"/>
    <mergeCell ref="C180:C181"/>
    <mergeCell ref="D180:D181"/>
    <mergeCell ref="E180:E181"/>
    <mergeCell ref="F180:F181"/>
    <mergeCell ref="G180:G181"/>
    <mergeCell ref="G178:G179"/>
    <mergeCell ref="H178:H179"/>
    <mergeCell ref="J178:J179"/>
    <mergeCell ref="K178:K179"/>
    <mergeCell ref="L178:L179"/>
    <mergeCell ref="M178:M179"/>
    <mergeCell ref="H184:H185"/>
    <mergeCell ref="J184:J185"/>
    <mergeCell ref="K184:K185"/>
    <mergeCell ref="L184:L185"/>
    <mergeCell ref="M184:M185"/>
    <mergeCell ref="B186:B187"/>
    <mergeCell ref="C186:C187"/>
    <mergeCell ref="D186:D187"/>
    <mergeCell ref="E186:E187"/>
    <mergeCell ref="F186:F187"/>
    <mergeCell ref="B184:B185"/>
    <mergeCell ref="C184:C185"/>
    <mergeCell ref="D184:D185"/>
    <mergeCell ref="E184:E185"/>
    <mergeCell ref="F184:F185"/>
    <mergeCell ref="G184:G185"/>
    <mergeCell ref="G182:G183"/>
    <mergeCell ref="H182:H183"/>
    <mergeCell ref="J182:J183"/>
    <mergeCell ref="K182:K183"/>
    <mergeCell ref="L182:L183"/>
    <mergeCell ref="M182:M183"/>
    <mergeCell ref="H188:H189"/>
    <mergeCell ref="J188:J189"/>
    <mergeCell ref="K188:K189"/>
    <mergeCell ref="L188:L189"/>
    <mergeCell ref="M188:M189"/>
    <mergeCell ref="B190:B191"/>
    <mergeCell ref="C190:C191"/>
    <mergeCell ref="D190:D191"/>
    <mergeCell ref="E190:E191"/>
    <mergeCell ref="F190:F191"/>
    <mergeCell ref="B188:B189"/>
    <mergeCell ref="C188:C189"/>
    <mergeCell ref="D188:D189"/>
    <mergeCell ref="E188:E189"/>
    <mergeCell ref="F188:F189"/>
    <mergeCell ref="G188:G189"/>
    <mergeCell ref="G186:G187"/>
    <mergeCell ref="H186:H187"/>
    <mergeCell ref="J186:J187"/>
    <mergeCell ref="K186:K187"/>
    <mergeCell ref="L186:L187"/>
    <mergeCell ref="M186:M187"/>
    <mergeCell ref="H192:H193"/>
    <mergeCell ref="J192:J193"/>
    <mergeCell ref="K192:K193"/>
    <mergeCell ref="L192:L193"/>
    <mergeCell ref="M192:M193"/>
    <mergeCell ref="B194:B195"/>
    <mergeCell ref="C194:C195"/>
    <mergeCell ref="D194:D195"/>
    <mergeCell ref="E194:E195"/>
    <mergeCell ref="F194:F195"/>
    <mergeCell ref="B192:B193"/>
    <mergeCell ref="C192:C193"/>
    <mergeCell ref="D192:D193"/>
    <mergeCell ref="E192:E193"/>
    <mergeCell ref="F192:F193"/>
    <mergeCell ref="G192:G193"/>
    <mergeCell ref="G190:G191"/>
    <mergeCell ref="H190:H191"/>
    <mergeCell ref="J190:J191"/>
    <mergeCell ref="K190:K191"/>
    <mergeCell ref="L190:L191"/>
    <mergeCell ref="M190:M191"/>
    <mergeCell ref="H196:H197"/>
    <mergeCell ref="J196:J197"/>
    <mergeCell ref="K196:K197"/>
    <mergeCell ref="L196:L197"/>
    <mergeCell ref="M196:M197"/>
    <mergeCell ref="B198:B199"/>
    <mergeCell ref="C198:C199"/>
    <mergeCell ref="D198:D199"/>
    <mergeCell ref="E198:E199"/>
    <mergeCell ref="F198:F199"/>
    <mergeCell ref="B196:B197"/>
    <mergeCell ref="C196:C197"/>
    <mergeCell ref="D196:D197"/>
    <mergeCell ref="E196:E197"/>
    <mergeCell ref="F196:F197"/>
    <mergeCell ref="G196:G197"/>
    <mergeCell ref="G194:G195"/>
    <mergeCell ref="H194:H195"/>
    <mergeCell ref="J194:J195"/>
    <mergeCell ref="K194:K195"/>
    <mergeCell ref="L194:L195"/>
    <mergeCell ref="M194:M195"/>
    <mergeCell ref="H200:H201"/>
    <mergeCell ref="J200:J201"/>
    <mergeCell ref="K200:K201"/>
    <mergeCell ref="L200:L201"/>
    <mergeCell ref="M200:M201"/>
    <mergeCell ref="B202:B203"/>
    <mergeCell ref="C202:C203"/>
    <mergeCell ref="D202:D203"/>
    <mergeCell ref="E202:E203"/>
    <mergeCell ref="F202:F203"/>
    <mergeCell ref="B200:B201"/>
    <mergeCell ref="C200:C201"/>
    <mergeCell ref="D200:D201"/>
    <mergeCell ref="E200:E201"/>
    <mergeCell ref="F200:F201"/>
    <mergeCell ref="G200:G201"/>
    <mergeCell ref="G198:G199"/>
    <mergeCell ref="H198:H199"/>
    <mergeCell ref="J198:J199"/>
    <mergeCell ref="K198:K199"/>
    <mergeCell ref="L198:L199"/>
    <mergeCell ref="M198:M199"/>
    <mergeCell ref="H204:H205"/>
    <mergeCell ref="J204:J205"/>
    <mergeCell ref="K204:K205"/>
    <mergeCell ref="L204:L205"/>
    <mergeCell ref="M204:M205"/>
    <mergeCell ref="B206:B207"/>
    <mergeCell ref="C206:C207"/>
    <mergeCell ref="D206:D207"/>
    <mergeCell ref="E206:E207"/>
    <mergeCell ref="F206:F207"/>
    <mergeCell ref="B204:B205"/>
    <mergeCell ref="C204:C205"/>
    <mergeCell ref="D204:D205"/>
    <mergeCell ref="E204:E205"/>
    <mergeCell ref="F204:F205"/>
    <mergeCell ref="G204:G205"/>
    <mergeCell ref="G202:G203"/>
    <mergeCell ref="H202:H203"/>
    <mergeCell ref="J202:J203"/>
    <mergeCell ref="K202:K203"/>
    <mergeCell ref="L202:L203"/>
    <mergeCell ref="M202:M203"/>
    <mergeCell ref="H208:H209"/>
    <mergeCell ref="J208:J209"/>
    <mergeCell ref="K208:K209"/>
    <mergeCell ref="L208:L209"/>
    <mergeCell ref="M208:M209"/>
    <mergeCell ref="B210:B211"/>
    <mergeCell ref="C210:C211"/>
    <mergeCell ref="D210:D211"/>
    <mergeCell ref="E210:E211"/>
    <mergeCell ref="F210:F211"/>
    <mergeCell ref="B208:B209"/>
    <mergeCell ref="C208:C209"/>
    <mergeCell ref="D208:D209"/>
    <mergeCell ref="E208:E209"/>
    <mergeCell ref="F208:F209"/>
    <mergeCell ref="G208:G209"/>
    <mergeCell ref="G206:G207"/>
    <mergeCell ref="H206:H207"/>
    <mergeCell ref="J206:J207"/>
    <mergeCell ref="K206:K207"/>
    <mergeCell ref="L206:L207"/>
    <mergeCell ref="M206:M207"/>
    <mergeCell ref="H212:H213"/>
    <mergeCell ref="J212:J213"/>
    <mergeCell ref="K212:K213"/>
    <mergeCell ref="L212:L213"/>
    <mergeCell ref="M212:M213"/>
    <mergeCell ref="B214:B215"/>
    <mergeCell ref="C214:C215"/>
    <mergeCell ref="D214:D215"/>
    <mergeCell ref="E214:E215"/>
    <mergeCell ref="F214:F215"/>
    <mergeCell ref="B212:B213"/>
    <mergeCell ref="C212:C213"/>
    <mergeCell ref="D212:D213"/>
    <mergeCell ref="E212:E213"/>
    <mergeCell ref="F212:F213"/>
    <mergeCell ref="G212:G213"/>
    <mergeCell ref="G210:G211"/>
    <mergeCell ref="H210:H211"/>
    <mergeCell ref="J210:J211"/>
    <mergeCell ref="K210:K211"/>
    <mergeCell ref="L210:L211"/>
    <mergeCell ref="M210:M211"/>
    <mergeCell ref="H216:H217"/>
    <mergeCell ref="J216:J217"/>
    <mergeCell ref="K216:K217"/>
    <mergeCell ref="L216:L217"/>
    <mergeCell ref="M216:M217"/>
    <mergeCell ref="B218:B219"/>
    <mergeCell ref="C218:C219"/>
    <mergeCell ref="D218:D219"/>
    <mergeCell ref="E218:E219"/>
    <mergeCell ref="F218:F219"/>
    <mergeCell ref="B216:B217"/>
    <mergeCell ref="C216:C217"/>
    <mergeCell ref="D216:D217"/>
    <mergeCell ref="E216:E217"/>
    <mergeCell ref="F216:F217"/>
    <mergeCell ref="G216:G217"/>
    <mergeCell ref="G214:G215"/>
    <mergeCell ref="H214:H215"/>
    <mergeCell ref="J214:J215"/>
    <mergeCell ref="K214:K215"/>
    <mergeCell ref="L214:L215"/>
    <mergeCell ref="M214:M215"/>
    <mergeCell ref="H220:H221"/>
    <mergeCell ref="J220:J221"/>
    <mergeCell ref="K220:K221"/>
    <mergeCell ref="L220:L221"/>
    <mergeCell ref="M220:M221"/>
    <mergeCell ref="B222:B223"/>
    <mergeCell ref="C222:C223"/>
    <mergeCell ref="D222:D223"/>
    <mergeCell ref="E222:E223"/>
    <mergeCell ref="F222:F223"/>
    <mergeCell ref="B220:B221"/>
    <mergeCell ref="C220:C221"/>
    <mergeCell ref="D220:D221"/>
    <mergeCell ref="E220:E221"/>
    <mergeCell ref="F220:F221"/>
    <mergeCell ref="G220:G221"/>
    <mergeCell ref="G218:G219"/>
    <mergeCell ref="H218:H219"/>
    <mergeCell ref="J218:J219"/>
    <mergeCell ref="K218:K219"/>
    <mergeCell ref="L218:L219"/>
    <mergeCell ref="M218:M219"/>
    <mergeCell ref="H224:H225"/>
    <mergeCell ref="J224:J225"/>
    <mergeCell ref="K224:K225"/>
    <mergeCell ref="L224:L225"/>
    <mergeCell ref="M224:M225"/>
    <mergeCell ref="B226:B227"/>
    <mergeCell ref="C226:C227"/>
    <mergeCell ref="D226:D227"/>
    <mergeCell ref="E226:E227"/>
    <mergeCell ref="F226:F227"/>
    <mergeCell ref="B224:B225"/>
    <mergeCell ref="C224:C225"/>
    <mergeCell ref="D224:D225"/>
    <mergeCell ref="E224:E225"/>
    <mergeCell ref="F224:F225"/>
    <mergeCell ref="G224:G225"/>
    <mergeCell ref="G222:G223"/>
    <mergeCell ref="H222:H223"/>
    <mergeCell ref="J222:J223"/>
    <mergeCell ref="K222:K223"/>
    <mergeCell ref="L222:L223"/>
    <mergeCell ref="M222:M223"/>
    <mergeCell ref="H228:H229"/>
    <mergeCell ref="J228:J229"/>
    <mergeCell ref="K228:K229"/>
    <mergeCell ref="L228:L229"/>
    <mergeCell ref="M228:M229"/>
    <mergeCell ref="B230:B231"/>
    <mergeCell ref="C230:C231"/>
    <mergeCell ref="D230:D231"/>
    <mergeCell ref="E230:E231"/>
    <mergeCell ref="F230:F231"/>
    <mergeCell ref="B228:B229"/>
    <mergeCell ref="C228:C229"/>
    <mergeCell ref="D228:D229"/>
    <mergeCell ref="E228:E229"/>
    <mergeCell ref="F228:F229"/>
    <mergeCell ref="G228:G229"/>
    <mergeCell ref="G226:G227"/>
    <mergeCell ref="H226:H227"/>
    <mergeCell ref="J226:J227"/>
    <mergeCell ref="K226:K227"/>
    <mergeCell ref="L226:L227"/>
    <mergeCell ref="M226:M227"/>
    <mergeCell ref="H232:H233"/>
    <mergeCell ref="J232:J233"/>
    <mergeCell ref="K232:K233"/>
    <mergeCell ref="L232:L233"/>
    <mergeCell ref="M232:M233"/>
    <mergeCell ref="B234:B235"/>
    <mergeCell ref="C234:C235"/>
    <mergeCell ref="D234:D235"/>
    <mergeCell ref="E234:E235"/>
    <mergeCell ref="F234:F235"/>
    <mergeCell ref="B232:B233"/>
    <mergeCell ref="C232:C233"/>
    <mergeCell ref="D232:D233"/>
    <mergeCell ref="E232:E233"/>
    <mergeCell ref="F232:F233"/>
    <mergeCell ref="G232:G233"/>
    <mergeCell ref="G230:G231"/>
    <mergeCell ref="H230:H231"/>
    <mergeCell ref="J230:J231"/>
    <mergeCell ref="K230:K231"/>
    <mergeCell ref="L230:L231"/>
    <mergeCell ref="M230:M231"/>
    <mergeCell ref="H236:H237"/>
    <mergeCell ref="J236:J237"/>
    <mergeCell ref="K236:K237"/>
    <mergeCell ref="L236:L237"/>
    <mergeCell ref="M236:M237"/>
    <mergeCell ref="B238:B239"/>
    <mergeCell ref="C238:C239"/>
    <mergeCell ref="D238:D239"/>
    <mergeCell ref="E238:E239"/>
    <mergeCell ref="F238:F239"/>
    <mergeCell ref="B236:B237"/>
    <mergeCell ref="C236:C237"/>
    <mergeCell ref="D236:D237"/>
    <mergeCell ref="E236:E237"/>
    <mergeCell ref="F236:F237"/>
    <mergeCell ref="G236:G237"/>
    <mergeCell ref="G234:G235"/>
    <mergeCell ref="H234:H235"/>
    <mergeCell ref="J234:J235"/>
    <mergeCell ref="K234:K235"/>
    <mergeCell ref="L234:L235"/>
    <mergeCell ref="M234:M235"/>
    <mergeCell ref="H240:H241"/>
    <mergeCell ref="J240:J241"/>
    <mergeCell ref="K240:K241"/>
    <mergeCell ref="L240:L241"/>
    <mergeCell ref="M240:M241"/>
    <mergeCell ref="B242:B243"/>
    <mergeCell ref="C242:C243"/>
    <mergeCell ref="D242:D243"/>
    <mergeCell ref="E242:E243"/>
    <mergeCell ref="F242:F243"/>
    <mergeCell ref="B240:B241"/>
    <mergeCell ref="C240:C241"/>
    <mergeCell ref="D240:D241"/>
    <mergeCell ref="E240:E241"/>
    <mergeCell ref="F240:F241"/>
    <mergeCell ref="G240:G241"/>
    <mergeCell ref="G238:G239"/>
    <mergeCell ref="H238:H239"/>
    <mergeCell ref="J238:J239"/>
    <mergeCell ref="K238:K239"/>
    <mergeCell ref="L238:L239"/>
    <mergeCell ref="M238:M239"/>
    <mergeCell ref="H244:H245"/>
    <mergeCell ref="J244:J245"/>
    <mergeCell ref="K244:K245"/>
    <mergeCell ref="L244:L245"/>
    <mergeCell ref="M244:M245"/>
    <mergeCell ref="B246:B247"/>
    <mergeCell ref="C246:C247"/>
    <mergeCell ref="D246:D247"/>
    <mergeCell ref="E246:E247"/>
    <mergeCell ref="F246:F247"/>
    <mergeCell ref="B244:B245"/>
    <mergeCell ref="C244:C245"/>
    <mergeCell ref="D244:D245"/>
    <mergeCell ref="E244:E245"/>
    <mergeCell ref="F244:F245"/>
    <mergeCell ref="G244:G245"/>
    <mergeCell ref="G242:G243"/>
    <mergeCell ref="H242:H243"/>
    <mergeCell ref="J242:J243"/>
    <mergeCell ref="K242:K243"/>
    <mergeCell ref="L242:L243"/>
    <mergeCell ref="M242:M243"/>
    <mergeCell ref="H248:H249"/>
    <mergeCell ref="J248:J249"/>
    <mergeCell ref="K248:K249"/>
    <mergeCell ref="L248:L249"/>
    <mergeCell ref="M248:M249"/>
    <mergeCell ref="B250:B251"/>
    <mergeCell ref="C250:C251"/>
    <mergeCell ref="D250:D251"/>
    <mergeCell ref="E250:E251"/>
    <mergeCell ref="F250:F251"/>
    <mergeCell ref="B248:B249"/>
    <mergeCell ref="C248:C249"/>
    <mergeCell ref="D248:D249"/>
    <mergeCell ref="E248:E249"/>
    <mergeCell ref="F248:F249"/>
    <mergeCell ref="G248:G249"/>
    <mergeCell ref="G246:G247"/>
    <mergeCell ref="H246:H247"/>
    <mergeCell ref="J246:J247"/>
    <mergeCell ref="K246:K247"/>
    <mergeCell ref="L246:L247"/>
    <mergeCell ref="M246:M247"/>
    <mergeCell ref="H252:H253"/>
    <mergeCell ref="J252:J253"/>
    <mergeCell ref="K252:K253"/>
    <mergeCell ref="L252:L253"/>
    <mergeCell ref="M252:M253"/>
    <mergeCell ref="B254:B255"/>
    <mergeCell ref="C254:C255"/>
    <mergeCell ref="D254:D255"/>
    <mergeCell ref="E254:E255"/>
    <mergeCell ref="F254:F255"/>
    <mergeCell ref="B252:B253"/>
    <mergeCell ref="C252:C253"/>
    <mergeCell ref="D252:D253"/>
    <mergeCell ref="E252:E253"/>
    <mergeCell ref="F252:F253"/>
    <mergeCell ref="G252:G253"/>
    <mergeCell ref="G250:G251"/>
    <mergeCell ref="H250:H251"/>
    <mergeCell ref="J250:J251"/>
    <mergeCell ref="K250:K251"/>
    <mergeCell ref="L250:L251"/>
    <mergeCell ref="M250:M251"/>
    <mergeCell ref="H256:H257"/>
    <mergeCell ref="J256:J257"/>
    <mergeCell ref="K256:K257"/>
    <mergeCell ref="L256:L257"/>
    <mergeCell ref="M256:M257"/>
    <mergeCell ref="B258:B259"/>
    <mergeCell ref="C258:C259"/>
    <mergeCell ref="D258:D259"/>
    <mergeCell ref="E258:E259"/>
    <mergeCell ref="F258:F259"/>
    <mergeCell ref="B256:B257"/>
    <mergeCell ref="C256:C257"/>
    <mergeCell ref="D256:D257"/>
    <mergeCell ref="E256:E257"/>
    <mergeCell ref="F256:F257"/>
    <mergeCell ref="G256:G257"/>
    <mergeCell ref="G254:G255"/>
    <mergeCell ref="H254:H255"/>
    <mergeCell ref="J254:J255"/>
    <mergeCell ref="K254:K255"/>
    <mergeCell ref="L254:L255"/>
    <mergeCell ref="M254:M255"/>
    <mergeCell ref="H260:H261"/>
    <mergeCell ref="J260:J261"/>
    <mergeCell ref="K260:K261"/>
    <mergeCell ref="L260:L261"/>
    <mergeCell ref="M260:M261"/>
    <mergeCell ref="B262:B263"/>
    <mergeCell ref="C262:C263"/>
    <mergeCell ref="D262:D263"/>
    <mergeCell ref="E262:E263"/>
    <mergeCell ref="F262:F263"/>
    <mergeCell ref="B260:B261"/>
    <mergeCell ref="C260:C261"/>
    <mergeCell ref="D260:D261"/>
    <mergeCell ref="E260:E261"/>
    <mergeCell ref="F260:F261"/>
    <mergeCell ref="G260:G261"/>
    <mergeCell ref="G258:G259"/>
    <mergeCell ref="H258:H259"/>
    <mergeCell ref="J258:J259"/>
    <mergeCell ref="K258:K259"/>
    <mergeCell ref="L258:L259"/>
    <mergeCell ref="M258:M259"/>
    <mergeCell ref="H264:H265"/>
    <mergeCell ref="J264:J265"/>
    <mergeCell ref="K264:K265"/>
    <mergeCell ref="L264:L265"/>
    <mergeCell ref="M264:M265"/>
    <mergeCell ref="B266:B267"/>
    <mergeCell ref="C266:C267"/>
    <mergeCell ref="D266:D267"/>
    <mergeCell ref="E266:E267"/>
    <mergeCell ref="F266:F267"/>
    <mergeCell ref="B264:B265"/>
    <mergeCell ref="C264:C265"/>
    <mergeCell ref="D264:D265"/>
    <mergeCell ref="E264:E265"/>
    <mergeCell ref="F264:F265"/>
    <mergeCell ref="G264:G265"/>
    <mergeCell ref="G262:G263"/>
    <mergeCell ref="H262:H263"/>
    <mergeCell ref="J262:J263"/>
    <mergeCell ref="K262:K263"/>
    <mergeCell ref="L262:L263"/>
    <mergeCell ref="M262:M263"/>
    <mergeCell ref="H268:H269"/>
    <mergeCell ref="J268:J269"/>
    <mergeCell ref="K268:K269"/>
    <mergeCell ref="L268:L269"/>
    <mergeCell ref="M268:M269"/>
    <mergeCell ref="B270:B271"/>
    <mergeCell ref="C270:C271"/>
    <mergeCell ref="D270:D271"/>
    <mergeCell ref="E270:E271"/>
    <mergeCell ref="F270:F271"/>
    <mergeCell ref="B268:B269"/>
    <mergeCell ref="C268:C269"/>
    <mergeCell ref="D268:D269"/>
    <mergeCell ref="E268:E269"/>
    <mergeCell ref="F268:F269"/>
    <mergeCell ref="G268:G269"/>
    <mergeCell ref="G266:G267"/>
    <mergeCell ref="H266:H267"/>
    <mergeCell ref="J266:J267"/>
    <mergeCell ref="K266:K267"/>
    <mergeCell ref="L266:L267"/>
    <mergeCell ref="M266:M267"/>
    <mergeCell ref="H272:H273"/>
    <mergeCell ref="J272:J273"/>
    <mergeCell ref="K272:K273"/>
    <mergeCell ref="L272:L273"/>
    <mergeCell ref="M272:M273"/>
    <mergeCell ref="B274:B275"/>
    <mergeCell ref="C274:C275"/>
    <mergeCell ref="D274:D275"/>
    <mergeCell ref="E274:E275"/>
    <mergeCell ref="F274:F275"/>
    <mergeCell ref="B272:B273"/>
    <mergeCell ref="C272:C273"/>
    <mergeCell ref="D272:D273"/>
    <mergeCell ref="E272:E273"/>
    <mergeCell ref="F272:F273"/>
    <mergeCell ref="G272:G273"/>
    <mergeCell ref="G270:G271"/>
    <mergeCell ref="H270:H271"/>
    <mergeCell ref="J270:J271"/>
    <mergeCell ref="K270:K271"/>
    <mergeCell ref="L270:L271"/>
    <mergeCell ref="M270:M271"/>
    <mergeCell ref="H276:H277"/>
    <mergeCell ref="J276:J277"/>
    <mergeCell ref="K276:K277"/>
    <mergeCell ref="L276:L277"/>
    <mergeCell ref="M276:M277"/>
    <mergeCell ref="B278:B279"/>
    <mergeCell ref="C278:C279"/>
    <mergeCell ref="D278:D279"/>
    <mergeCell ref="E278:E279"/>
    <mergeCell ref="F278:F279"/>
    <mergeCell ref="B276:B277"/>
    <mergeCell ref="C276:C277"/>
    <mergeCell ref="D276:D277"/>
    <mergeCell ref="E276:E277"/>
    <mergeCell ref="F276:F277"/>
    <mergeCell ref="G276:G277"/>
    <mergeCell ref="G274:G275"/>
    <mergeCell ref="H274:H275"/>
    <mergeCell ref="J274:J275"/>
    <mergeCell ref="K274:K275"/>
    <mergeCell ref="L274:L275"/>
    <mergeCell ref="M274:M275"/>
    <mergeCell ref="H280:H281"/>
    <mergeCell ref="J280:J281"/>
    <mergeCell ref="K280:K281"/>
    <mergeCell ref="L280:L281"/>
    <mergeCell ref="M280:M281"/>
    <mergeCell ref="B282:B283"/>
    <mergeCell ref="C282:C283"/>
    <mergeCell ref="D282:D283"/>
    <mergeCell ref="E282:E283"/>
    <mergeCell ref="F282:F283"/>
    <mergeCell ref="B280:B281"/>
    <mergeCell ref="C280:C281"/>
    <mergeCell ref="D280:D281"/>
    <mergeCell ref="E280:E281"/>
    <mergeCell ref="F280:F281"/>
    <mergeCell ref="G280:G281"/>
    <mergeCell ref="G278:G279"/>
    <mergeCell ref="H278:H279"/>
    <mergeCell ref="J278:J279"/>
    <mergeCell ref="K278:K279"/>
    <mergeCell ref="L278:L279"/>
    <mergeCell ref="M278:M279"/>
    <mergeCell ref="H284:H285"/>
    <mergeCell ref="J284:J285"/>
    <mergeCell ref="K284:K285"/>
    <mergeCell ref="L284:L285"/>
    <mergeCell ref="M284:M285"/>
    <mergeCell ref="B286:B287"/>
    <mergeCell ref="C286:C287"/>
    <mergeCell ref="D286:D287"/>
    <mergeCell ref="E286:E287"/>
    <mergeCell ref="F286:F287"/>
    <mergeCell ref="B284:B285"/>
    <mergeCell ref="C284:C285"/>
    <mergeCell ref="D284:D285"/>
    <mergeCell ref="E284:E285"/>
    <mergeCell ref="F284:F285"/>
    <mergeCell ref="G284:G285"/>
    <mergeCell ref="G282:G283"/>
    <mergeCell ref="H282:H283"/>
    <mergeCell ref="J282:J283"/>
    <mergeCell ref="K282:K283"/>
    <mergeCell ref="L282:L283"/>
    <mergeCell ref="M282:M283"/>
    <mergeCell ref="H288:H289"/>
    <mergeCell ref="J288:J289"/>
    <mergeCell ref="K288:K289"/>
    <mergeCell ref="L288:L289"/>
    <mergeCell ref="M288:M289"/>
    <mergeCell ref="B290:B291"/>
    <mergeCell ref="C290:C291"/>
    <mergeCell ref="D290:D291"/>
    <mergeCell ref="E290:E291"/>
    <mergeCell ref="F290:F291"/>
    <mergeCell ref="B288:B289"/>
    <mergeCell ref="C288:C289"/>
    <mergeCell ref="D288:D289"/>
    <mergeCell ref="E288:E289"/>
    <mergeCell ref="F288:F289"/>
    <mergeCell ref="G288:G289"/>
    <mergeCell ref="G286:G287"/>
    <mergeCell ref="H286:H287"/>
    <mergeCell ref="J286:J287"/>
    <mergeCell ref="K286:K287"/>
    <mergeCell ref="L286:L287"/>
    <mergeCell ref="M286:M287"/>
    <mergeCell ref="H292:H293"/>
    <mergeCell ref="J292:J293"/>
    <mergeCell ref="K292:K293"/>
    <mergeCell ref="L292:L293"/>
    <mergeCell ref="M292:M293"/>
    <mergeCell ref="B294:B295"/>
    <mergeCell ref="C294:C295"/>
    <mergeCell ref="D294:D295"/>
    <mergeCell ref="E294:E295"/>
    <mergeCell ref="F294:F295"/>
    <mergeCell ref="B292:B293"/>
    <mergeCell ref="C292:C293"/>
    <mergeCell ref="D292:D293"/>
    <mergeCell ref="E292:E293"/>
    <mergeCell ref="F292:F293"/>
    <mergeCell ref="G292:G293"/>
    <mergeCell ref="G290:G291"/>
    <mergeCell ref="H290:H291"/>
    <mergeCell ref="J290:J291"/>
    <mergeCell ref="K290:K291"/>
    <mergeCell ref="L290:L291"/>
    <mergeCell ref="M290:M291"/>
    <mergeCell ref="H296:H297"/>
    <mergeCell ref="J296:J297"/>
    <mergeCell ref="K296:K297"/>
    <mergeCell ref="L296:L297"/>
    <mergeCell ref="M296:M297"/>
    <mergeCell ref="B298:B299"/>
    <mergeCell ref="C298:C299"/>
    <mergeCell ref="D298:D299"/>
    <mergeCell ref="E298:E299"/>
    <mergeCell ref="F298:F299"/>
    <mergeCell ref="B296:B297"/>
    <mergeCell ref="C296:C297"/>
    <mergeCell ref="D296:D297"/>
    <mergeCell ref="E296:E297"/>
    <mergeCell ref="F296:F297"/>
    <mergeCell ref="G296:G297"/>
    <mergeCell ref="G294:G295"/>
    <mergeCell ref="H294:H295"/>
    <mergeCell ref="J294:J295"/>
    <mergeCell ref="K294:K295"/>
    <mergeCell ref="L294:L295"/>
    <mergeCell ref="M294:M295"/>
    <mergeCell ref="H300:H301"/>
    <mergeCell ref="J300:J301"/>
    <mergeCell ref="K300:K301"/>
    <mergeCell ref="L300:L301"/>
    <mergeCell ref="M300:M301"/>
    <mergeCell ref="B302:B303"/>
    <mergeCell ref="C302:C303"/>
    <mergeCell ref="D302:D303"/>
    <mergeCell ref="E302:E303"/>
    <mergeCell ref="F302:F303"/>
    <mergeCell ref="B300:B301"/>
    <mergeCell ref="C300:C301"/>
    <mergeCell ref="D300:D301"/>
    <mergeCell ref="E300:E301"/>
    <mergeCell ref="F300:F301"/>
    <mergeCell ref="G300:G301"/>
    <mergeCell ref="G298:G299"/>
    <mergeCell ref="H298:H299"/>
    <mergeCell ref="J298:J299"/>
    <mergeCell ref="K298:K299"/>
    <mergeCell ref="L298:L299"/>
    <mergeCell ref="M298:M299"/>
    <mergeCell ref="H304:H305"/>
    <mergeCell ref="J304:J305"/>
    <mergeCell ref="K304:K305"/>
    <mergeCell ref="L304:L305"/>
    <mergeCell ref="M304:M305"/>
    <mergeCell ref="B306:B307"/>
    <mergeCell ref="C306:C307"/>
    <mergeCell ref="D306:D307"/>
    <mergeCell ref="E306:E307"/>
    <mergeCell ref="F306:F307"/>
    <mergeCell ref="B304:B305"/>
    <mergeCell ref="C304:C305"/>
    <mergeCell ref="D304:D305"/>
    <mergeCell ref="E304:E305"/>
    <mergeCell ref="F304:F305"/>
    <mergeCell ref="G304:G305"/>
    <mergeCell ref="G302:G303"/>
    <mergeCell ref="H302:H303"/>
    <mergeCell ref="J302:J303"/>
    <mergeCell ref="K302:K303"/>
    <mergeCell ref="L302:L303"/>
    <mergeCell ref="M302:M303"/>
    <mergeCell ref="H308:H309"/>
    <mergeCell ref="J308:J309"/>
    <mergeCell ref="K308:K309"/>
    <mergeCell ref="L308:L309"/>
    <mergeCell ref="M308:M309"/>
    <mergeCell ref="B310:B311"/>
    <mergeCell ref="C310:C311"/>
    <mergeCell ref="D310:D311"/>
    <mergeCell ref="E310:E311"/>
    <mergeCell ref="F310:F311"/>
    <mergeCell ref="B308:B309"/>
    <mergeCell ref="C308:C309"/>
    <mergeCell ref="D308:D309"/>
    <mergeCell ref="E308:E309"/>
    <mergeCell ref="F308:F309"/>
    <mergeCell ref="G308:G309"/>
    <mergeCell ref="G306:G307"/>
    <mergeCell ref="H306:H307"/>
    <mergeCell ref="J306:J307"/>
    <mergeCell ref="K306:K307"/>
    <mergeCell ref="L306:L307"/>
    <mergeCell ref="M306:M307"/>
    <mergeCell ref="H312:H313"/>
    <mergeCell ref="J312:J313"/>
    <mergeCell ref="K312:K313"/>
    <mergeCell ref="L312:L313"/>
    <mergeCell ref="M312:M313"/>
    <mergeCell ref="B314:B315"/>
    <mergeCell ref="C314:C315"/>
    <mergeCell ref="D314:D315"/>
    <mergeCell ref="E314:E315"/>
    <mergeCell ref="F314:F315"/>
    <mergeCell ref="B312:B313"/>
    <mergeCell ref="C312:C313"/>
    <mergeCell ref="D312:D313"/>
    <mergeCell ref="E312:E313"/>
    <mergeCell ref="F312:F313"/>
    <mergeCell ref="G312:G313"/>
    <mergeCell ref="G310:G311"/>
    <mergeCell ref="H310:H311"/>
    <mergeCell ref="J310:J311"/>
    <mergeCell ref="K310:K311"/>
    <mergeCell ref="L310:L311"/>
    <mergeCell ref="M310:M311"/>
    <mergeCell ref="H316:H317"/>
    <mergeCell ref="J316:J317"/>
    <mergeCell ref="K316:K317"/>
    <mergeCell ref="L316:L317"/>
    <mergeCell ref="M316:M317"/>
    <mergeCell ref="B318:B319"/>
    <mergeCell ref="C318:C319"/>
    <mergeCell ref="D318:D319"/>
    <mergeCell ref="E318:E319"/>
    <mergeCell ref="F318:F319"/>
    <mergeCell ref="B316:B317"/>
    <mergeCell ref="C316:C317"/>
    <mergeCell ref="D316:D317"/>
    <mergeCell ref="E316:E317"/>
    <mergeCell ref="F316:F317"/>
    <mergeCell ref="G316:G317"/>
    <mergeCell ref="G314:G315"/>
    <mergeCell ref="H314:H315"/>
    <mergeCell ref="J314:J315"/>
    <mergeCell ref="K314:K315"/>
    <mergeCell ref="L314:L315"/>
    <mergeCell ref="M314:M315"/>
    <mergeCell ref="H320:H321"/>
    <mergeCell ref="J320:J321"/>
    <mergeCell ref="K320:K321"/>
    <mergeCell ref="L320:L321"/>
    <mergeCell ref="M320:M321"/>
    <mergeCell ref="B322:B323"/>
    <mergeCell ref="C322:C323"/>
    <mergeCell ref="D322:D323"/>
    <mergeCell ref="E322:E323"/>
    <mergeCell ref="F322:F323"/>
    <mergeCell ref="B320:B321"/>
    <mergeCell ref="C320:C321"/>
    <mergeCell ref="D320:D321"/>
    <mergeCell ref="E320:E321"/>
    <mergeCell ref="F320:F321"/>
    <mergeCell ref="G320:G321"/>
    <mergeCell ref="G318:G319"/>
    <mergeCell ref="H318:H319"/>
    <mergeCell ref="J318:J319"/>
    <mergeCell ref="K318:K319"/>
    <mergeCell ref="L318:L319"/>
    <mergeCell ref="M318:M319"/>
    <mergeCell ref="H324:H325"/>
    <mergeCell ref="J324:J325"/>
    <mergeCell ref="K324:K325"/>
    <mergeCell ref="L324:L325"/>
    <mergeCell ref="M324:M325"/>
    <mergeCell ref="B326:B327"/>
    <mergeCell ref="C326:C327"/>
    <mergeCell ref="D326:D327"/>
    <mergeCell ref="E326:E327"/>
    <mergeCell ref="F326:F327"/>
    <mergeCell ref="B324:B325"/>
    <mergeCell ref="C324:C325"/>
    <mergeCell ref="D324:D325"/>
    <mergeCell ref="E324:E325"/>
    <mergeCell ref="F324:F325"/>
    <mergeCell ref="G324:G325"/>
    <mergeCell ref="G322:G323"/>
    <mergeCell ref="H322:H323"/>
    <mergeCell ref="J322:J323"/>
    <mergeCell ref="K322:K323"/>
    <mergeCell ref="L322:L323"/>
    <mergeCell ref="M322:M323"/>
    <mergeCell ref="H328:H329"/>
    <mergeCell ref="J328:J329"/>
    <mergeCell ref="K328:K329"/>
    <mergeCell ref="L328:L329"/>
    <mergeCell ref="M328:M329"/>
    <mergeCell ref="B330:B331"/>
    <mergeCell ref="C330:C331"/>
    <mergeCell ref="D330:D331"/>
    <mergeCell ref="E330:E331"/>
    <mergeCell ref="F330:F331"/>
    <mergeCell ref="B328:B329"/>
    <mergeCell ref="C328:C329"/>
    <mergeCell ref="D328:D329"/>
    <mergeCell ref="E328:E329"/>
    <mergeCell ref="F328:F329"/>
    <mergeCell ref="G328:G329"/>
    <mergeCell ref="G326:G327"/>
    <mergeCell ref="H326:H327"/>
    <mergeCell ref="J326:J327"/>
    <mergeCell ref="K326:K327"/>
    <mergeCell ref="L326:L327"/>
    <mergeCell ref="M326:M327"/>
    <mergeCell ref="H332:H333"/>
    <mergeCell ref="J332:J333"/>
    <mergeCell ref="K332:K333"/>
    <mergeCell ref="L332:L333"/>
    <mergeCell ref="M332:M333"/>
    <mergeCell ref="B334:B335"/>
    <mergeCell ref="C334:C335"/>
    <mergeCell ref="D334:D335"/>
    <mergeCell ref="E334:E335"/>
    <mergeCell ref="F334:F335"/>
    <mergeCell ref="B332:B333"/>
    <mergeCell ref="C332:C333"/>
    <mergeCell ref="D332:D333"/>
    <mergeCell ref="E332:E333"/>
    <mergeCell ref="F332:F333"/>
    <mergeCell ref="G332:G333"/>
    <mergeCell ref="G330:G331"/>
    <mergeCell ref="H330:H331"/>
    <mergeCell ref="J330:J331"/>
    <mergeCell ref="K330:K331"/>
    <mergeCell ref="L330:L331"/>
    <mergeCell ref="M330:M331"/>
    <mergeCell ref="H336:H337"/>
    <mergeCell ref="J336:J337"/>
    <mergeCell ref="K336:K337"/>
    <mergeCell ref="L336:L337"/>
    <mergeCell ref="M336:M337"/>
    <mergeCell ref="B338:B339"/>
    <mergeCell ref="C338:C339"/>
    <mergeCell ref="D338:D339"/>
    <mergeCell ref="E338:E339"/>
    <mergeCell ref="F338:F339"/>
    <mergeCell ref="B336:B337"/>
    <mergeCell ref="C336:C337"/>
    <mergeCell ref="D336:D337"/>
    <mergeCell ref="E336:E337"/>
    <mergeCell ref="F336:F337"/>
    <mergeCell ref="G336:G337"/>
    <mergeCell ref="G334:G335"/>
    <mergeCell ref="H334:H335"/>
    <mergeCell ref="J334:J335"/>
    <mergeCell ref="K334:K335"/>
    <mergeCell ref="L334:L335"/>
    <mergeCell ref="M334:M335"/>
    <mergeCell ref="H340:H341"/>
    <mergeCell ref="J340:J341"/>
    <mergeCell ref="K340:K341"/>
    <mergeCell ref="L340:L341"/>
    <mergeCell ref="M340:M341"/>
    <mergeCell ref="B342:B343"/>
    <mergeCell ref="C342:C343"/>
    <mergeCell ref="D342:D343"/>
    <mergeCell ref="E342:E343"/>
    <mergeCell ref="F342:F343"/>
    <mergeCell ref="B340:B341"/>
    <mergeCell ref="C340:C341"/>
    <mergeCell ref="D340:D341"/>
    <mergeCell ref="E340:E341"/>
    <mergeCell ref="F340:F341"/>
    <mergeCell ref="G340:G341"/>
    <mergeCell ref="G338:G339"/>
    <mergeCell ref="H338:H339"/>
    <mergeCell ref="J338:J339"/>
    <mergeCell ref="K338:K339"/>
    <mergeCell ref="L338:L339"/>
    <mergeCell ref="M338:M339"/>
    <mergeCell ref="H344:H345"/>
    <mergeCell ref="J344:J345"/>
    <mergeCell ref="K344:K345"/>
    <mergeCell ref="L344:L345"/>
    <mergeCell ref="M344:M345"/>
    <mergeCell ref="B346:B347"/>
    <mergeCell ref="C346:C347"/>
    <mergeCell ref="D346:D347"/>
    <mergeCell ref="E346:E347"/>
    <mergeCell ref="F346:F347"/>
    <mergeCell ref="B344:B345"/>
    <mergeCell ref="C344:C345"/>
    <mergeCell ref="D344:D345"/>
    <mergeCell ref="E344:E345"/>
    <mergeCell ref="F344:F345"/>
    <mergeCell ref="G344:G345"/>
    <mergeCell ref="G342:G343"/>
    <mergeCell ref="H342:H343"/>
    <mergeCell ref="J342:J343"/>
    <mergeCell ref="K342:K343"/>
    <mergeCell ref="L342:L343"/>
    <mergeCell ref="M342:M343"/>
    <mergeCell ref="H348:H349"/>
    <mergeCell ref="J348:J349"/>
    <mergeCell ref="K348:K349"/>
    <mergeCell ref="L348:L349"/>
    <mergeCell ref="M348:M349"/>
    <mergeCell ref="B350:B351"/>
    <mergeCell ref="C350:C351"/>
    <mergeCell ref="D350:D351"/>
    <mergeCell ref="E350:E351"/>
    <mergeCell ref="F350:F351"/>
    <mergeCell ref="B348:B349"/>
    <mergeCell ref="C348:C349"/>
    <mergeCell ref="D348:D349"/>
    <mergeCell ref="E348:E349"/>
    <mergeCell ref="F348:F349"/>
    <mergeCell ref="G348:G349"/>
    <mergeCell ref="G346:G347"/>
    <mergeCell ref="H346:H347"/>
    <mergeCell ref="J346:J347"/>
    <mergeCell ref="K346:K347"/>
    <mergeCell ref="L346:L347"/>
    <mergeCell ref="M346:M347"/>
    <mergeCell ref="H352:H353"/>
    <mergeCell ref="J352:J353"/>
    <mergeCell ref="K352:K353"/>
    <mergeCell ref="L352:L353"/>
    <mergeCell ref="M352:M353"/>
    <mergeCell ref="B354:B355"/>
    <mergeCell ref="C354:C355"/>
    <mergeCell ref="D354:D355"/>
    <mergeCell ref="E354:E355"/>
    <mergeCell ref="F354:F355"/>
    <mergeCell ref="B352:B353"/>
    <mergeCell ref="C352:C353"/>
    <mergeCell ref="D352:D353"/>
    <mergeCell ref="E352:E353"/>
    <mergeCell ref="F352:F353"/>
    <mergeCell ref="G352:G353"/>
    <mergeCell ref="G350:G351"/>
    <mergeCell ref="H350:H351"/>
    <mergeCell ref="J350:J351"/>
    <mergeCell ref="K350:K351"/>
    <mergeCell ref="L350:L351"/>
    <mergeCell ref="M350:M351"/>
    <mergeCell ref="H356:H357"/>
    <mergeCell ref="J356:J357"/>
    <mergeCell ref="K356:K357"/>
    <mergeCell ref="L356:L357"/>
    <mergeCell ref="M356:M357"/>
    <mergeCell ref="B358:B359"/>
    <mergeCell ref="C358:C359"/>
    <mergeCell ref="D358:D359"/>
    <mergeCell ref="E358:E359"/>
    <mergeCell ref="F358:F359"/>
    <mergeCell ref="B356:B357"/>
    <mergeCell ref="C356:C357"/>
    <mergeCell ref="D356:D357"/>
    <mergeCell ref="E356:E357"/>
    <mergeCell ref="F356:F357"/>
    <mergeCell ref="G356:G357"/>
    <mergeCell ref="G354:G355"/>
    <mergeCell ref="H354:H355"/>
    <mergeCell ref="J354:J355"/>
    <mergeCell ref="K354:K355"/>
    <mergeCell ref="L354:L355"/>
    <mergeCell ref="M354:M355"/>
    <mergeCell ref="H360:H361"/>
    <mergeCell ref="J360:J361"/>
    <mergeCell ref="K360:K361"/>
    <mergeCell ref="L360:L361"/>
    <mergeCell ref="M360:M361"/>
    <mergeCell ref="B362:B363"/>
    <mergeCell ref="C362:C363"/>
    <mergeCell ref="D362:D363"/>
    <mergeCell ref="E362:E363"/>
    <mergeCell ref="F362:F363"/>
    <mergeCell ref="B360:B361"/>
    <mergeCell ref="C360:C361"/>
    <mergeCell ref="D360:D361"/>
    <mergeCell ref="E360:E361"/>
    <mergeCell ref="F360:F361"/>
    <mergeCell ref="G360:G361"/>
    <mergeCell ref="G358:G359"/>
    <mergeCell ref="H358:H359"/>
    <mergeCell ref="J358:J359"/>
    <mergeCell ref="K358:K359"/>
    <mergeCell ref="L358:L359"/>
    <mergeCell ref="M358:M359"/>
    <mergeCell ref="H364:H365"/>
    <mergeCell ref="J364:J365"/>
    <mergeCell ref="K364:K365"/>
    <mergeCell ref="L364:L365"/>
    <mergeCell ref="M364:M365"/>
    <mergeCell ref="B366:B367"/>
    <mergeCell ref="C366:C367"/>
    <mergeCell ref="D366:D367"/>
    <mergeCell ref="E366:E367"/>
    <mergeCell ref="F366:F367"/>
    <mergeCell ref="B364:B365"/>
    <mergeCell ref="C364:C365"/>
    <mergeCell ref="D364:D365"/>
    <mergeCell ref="E364:E365"/>
    <mergeCell ref="F364:F365"/>
    <mergeCell ref="G364:G365"/>
    <mergeCell ref="G362:G363"/>
    <mergeCell ref="H362:H363"/>
    <mergeCell ref="J362:J363"/>
    <mergeCell ref="K362:K363"/>
    <mergeCell ref="L362:L363"/>
    <mergeCell ref="M362:M363"/>
    <mergeCell ref="H368:H369"/>
    <mergeCell ref="J368:J369"/>
    <mergeCell ref="K368:K369"/>
    <mergeCell ref="L368:L369"/>
    <mergeCell ref="M368:M369"/>
    <mergeCell ref="B370:B371"/>
    <mergeCell ref="C370:C371"/>
    <mergeCell ref="D370:D371"/>
    <mergeCell ref="E370:E371"/>
    <mergeCell ref="F370:F371"/>
    <mergeCell ref="B368:B369"/>
    <mergeCell ref="C368:C369"/>
    <mergeCell ref="D368:D369"/>
    <mergeCell ref="E368:E369"/>
    <mergeCell ref="F368:F369"/>
    <mergeCell ref="G368:G369"/>
    <mergeCell ref="G366:G367"/>
    <mergeCell ref="H366:H367"/>
    <mergeCell ref="J366:J367"/>
    <mergeCell ref="K366:K367"/>
    <mergeCell ref="L366:L367"/>
    <mergeCell ref="M366:M367"/>
    <mergeCell ref="H372:H373"/>
    <mergeCell ref="J372:J373"/>
    <mergeCell ref="K372:K373"/>
    <mergeCell ref="L372:L373"/>
    <mergeCell ref="M372:M373"/>
    <mergeCell ref="B374:B375"/>
    <mergeCell ref="C374:C375"/>
    <mergeCell ref="D374:D375"/>
    <mergeCell ref="E374:E375"/>
    <mergeCell ref="F374:F375"/>
    <mergeCell ref="B372:B373"/>
    <mergeCell ref="C372:C373"/>
    <mergeCell ref="D372:D373"/>
    <mergeCell ref="E372:E373"/>
    <mergeCell ref="F372:F373"/>
    <mergeCell ref="G372:G373"/>
    <mergeCell ref="G370:G371"/>
    <mergeCell ref="H370:H371"/>
    <mergeCell ref="J370:J371"/>
    <mergeCell ref="K370:K371"/>
    <mergeCell ref="L370:L371"/>
    <mergeCell ref="M370:M371"/>
    <mergeCell ref="H376:H377"/>
    <mergeCell ref="J376:J377"/>
    <mergeCell ref="K376:K377"/>
    <mergeCell ref="L376:L377"/>
    <mergeCell ref="M376:M377"/>
    <mergeCell ref="B378:B379"/>
    <mergeCell ref="C378:C379"/>
    <mergeCell ref="D378:D379"/>
    <mergeCell ref="E378:E379"/>
    <mergeCell ref="F378:F379"/>
    <mergeCell ref="B376:B377"/>
    <mergeCell ref="C376:C377"/>
    <mergeCell ref="D376:D377"/>
    <mergeCell ref="E376:E377"/>
    <mergeCell ref="F376:F377"/>
    <mergeCell ref="G376:G377"/>
    <mergeCell ref="G374:G375"/>
    <mergeCell ref="H374:H375"/>
    <mergeCell ref="J374:J375"/>
    <mergeCell ref="K374:K375"/>
    <mergeCell ref="L374:L375"/>
    <mergeCell ref="M374:M375"/>
    <mergeCell ref="M380:M381"/>
    <mergeCell ref="B382:B383"/>
    <mergeCell ref="C382:C383"/>
    <mergeCell ref="D382:D383"/>
    <mergeCell ref="E382:E383"/>
    <mergeCell ref="F382:F383"/>
    <mergeCell ref="B380:B381"/>
    <mergeCell ref="C380:C381"/>
    <mergeCell ref="D380:D381"/>
    <mergeCell ref="E380:E381"/>
    <mergeCell ref="F380:F381"/>
    <mergeCell ref="G380:G381"/>
    <mergeCell ref="G378:G379"/>
    <mergeCell ref="H378:H379"/>
    <mergeCell ref="J378:J379"/>
    <mergeCell ref="K378:K379"/>
    <mergeCell ref="L378:L379"/>
    <mergeCell ref="M378:M379"/>
    <mergeCell ref="G5:G6"/>
    <mergeCell ref="H5:H6"/>
    <mergeCell ref="J5:J6"/>
    <mergeCell ref="K5:K6"/>
    <mergeCell ref="L5:L6"/>
    <mergeCell ref="M5:M6"/>
    <mergeCell ref="H384:H385"/>
    <mergeCell ref="J384:J385"/>
    <mergeCell ref="K384:K385"/>
    <mergeCell ref="L384:L385"/>
    <mergeCell ref="M384:M385"/>
    <mergeCell ref="B5:B6"/>
    <mergeCell ref="C5:C6"/>
    <mergeCell ref="D5:D6"/>
    <mergeCell ref="E5:E6"/>
    <mergeCell ref="F5:F6"/>
    <mergeCell ref="B384:B385"/>
    <mergeCell ref="C384:C385"/>
    <mergeCell ref="D384:D385"/>
    <mergeCell ref="E384:E385"/>
    <mergeCell ref="F384:F385"/>
    <mergeCell ref="G384:G385"/>
    <mergeCell ref="G382:G383"/>
    <mergeCell ref="H382:H383"/>
    <mergeCell ref="J382:J383"/>
    <mergeCell ref="K382:K383"/>
    <mergeCell ref="L382:L383"/>
    <mergeCell ref="M382:M383"/>
    <mergeCell ref="H380:H381"/>
    <mergeCell ref="J380:J381"/>
    <mergeCell ref="K380:K381"/>
    <mergeCell ref="L380:L381"/>
    <mergeCell ref="G9:G10"/>
    <mergeCell ref="H9:H10"/>
    <mergeCell ref="J9:J10"/>
    <mergeCell ref="K9:K10"/>
    <mergeCell ref="L9:L10"/>
    <mergeCell ref="M9:M10"/>
    <mergeCell ref="H7:H8"/>
    <mergeCell ref="J7:J8"/>
    <mergeCell ref="K7:K8"/>
    <mergeCell ref="L7:L8"/>
    <mergeCell ref="M7:M8"/>
    <mergeCell ref="B9:B10"/>
    <mergeCell ref="C9:C10"/>
    <mergeCell ref="D9:D10"/>
    <mergeCell ref="E9:E10"/>
    <mergeCell ref="F9:F10"/>
    <mergeCell ref="B7:B8"/>
    <mergeCell ref="C7:C8"/>
    <mergeCell ref="D7:D8"/>
    <mergeCell ref="E7:E8"/>
    <mergeCell ref="F7:F8"/>
    <mergeCell ref="G7:G8"/>
    <mergeCell ref="G13:G14"/>
    <mergeCell ref="H13:H14"/>
    <mergeCell ref="J13:J14"/>
    <mergeCell ref="K13:K14"/>
    <mergeCell ref="L13:L14"/>
    <mergeCell ref="M13:M14"/>
    <mergeCell ref="H11:H12"/>
    <mergeCell ref="J11:J12"/>
    <mergeCell ref="K11:K12"/>
    <mergeCell ref="L11:L12"/>
    <mergeCell ref="M11:M12"/>
    <mergeCell ref="B13:B14"/>
    <mergeCell ref="C13:C14"/>
    <mergeCell ref="D13:D14"/>
    <mergeCell ref="E13:E14"/>
    <mergeCell ref="F13:F14"/>
    <mergeCell ref="B11:B12"/>
    <mergeCell ref="C11:C12"/>
    <mergeCell ref="D11:D12"/>
    <mergeCell ref="E11:E12"/>
    <mergeCell ref="F11:F12"/>
    <mergeCell ref="G11:G12"/>
    <mergeCell ref="G17:G18"/>
    <mergeCell ref="H17:H18"/>
    <mergeCell ref="J17:J18"/>
    <mergeCell ref="K17:K18"/>
    <mergeCell ref="L17:L18"/>
    <mergeCell ref="M17:M18"/>
    <mergeCell ref="H15:H16"/>
    <mergeCell ref="J15:J16"/>
    <mergeCell ref="K15:K16"/>
    <mergeCell ref="L15:L16"/>
    <mergeCell ref="M15:M16"/>
    <mergeCell ref="B17:B18"/>
    <mergeCell ref="C17:C18"/>
    <mergeCell ref="D17:D18"/>
    <mergeCell ref="E17:E18"/>
    <mergeCell ref="F17:F18"/>
    <mergeCell ref="B15:B16"/>
    <mergeCell ref="C15:C16"/>
    <mergeCell ref="D15:D16"/>
    <mergeCell ref="E15:E16"/>
    <mergeCell ref="F15:F16"/>
    <mergeCell ref="G15:G16"/>
    <mergeCell ref="G21:G22"/>
    <mergeCell ref="H21:H22"/>
    <mergeCell ref="J21:J22"/>
    <mergeCell ref="K21:K22"/>
    <mergeCell ref="L21:L22"/>
    <mergeCell ref="M21:M22"/>
    <mergeCell ref="H19:H20"/>
    <mergeCell ref="J19:J20"/>
    <mergeCell ref="K19:K20"/>
    <mergeCell ref="L19:L20"/>
    <mergeCell ref="M19:M20"/>
    <mergeCell ref="B21:B22"/>
    <mergeCell ref="C21:C22"/>
    <mergeCell ref="D21:D22"/>
    <mergeCell ref="E21:E22"/>
    <mergeCell ref="F21:F22"/>
    <mergeCell ref="B19:B20"/>
    <mergeCell ref="C19:C20"/>
    <mergeCell ref="D19:D20"/>
    <mergeCell ref="E19:E20"/>
    <mergeCell ref="F19:F20"/>
    <mergeCell ref="G19:G20"/>
    <mergeCell ref="L23:L24"/>
    <mergeCell ref="F35:F36"/>
    <mergeCell ref="G35:G36"/>
    <mergeCell ref="H35:H36"/>
    <mergeCell ref="J35:J36"/>
    <mergeCell ref="K35:K36"/>
    <mergeCell ref="L35:L36"/>
    <mergeCell ref="L31:L32"/>
    <mergeCell ref="M31:M32"/>
    <mergeCell ref="K33:K34"/>
    <mergeCell ref="L33:L34"/>
    <mergeCell ref="M33:M34"/>
    <mergeCell ref="M35:M36"/>
    <mergeCell ref="H29:H30"/>
    <mergeCell ref="J29:J30"/>
    <mergeCell ref="K29:K30"/>
    <mergeCell ref="L29:L30"/>
    <mergeCell ref="B33:B34"/>
    <mergeCell ref="C33:C34"/>
    <mergeCell ref="D33:D34"/>
    <mergeCell ref="E33:E34"/>
    <mergeCell ref="F33:F34"/>
    <mergeCell ref="G33:G34"/>
    <mergeCell ref="H33:H34"/>
    <mergeCell ref="J33:J34"/>
    <mergeCell ref="M29:M30"/>
    <mergeCell ref="B31:B32"/>
    <mergeCell ref="C31:C32"/>
    <mergeCell ref="D31:D32"/>
    <mergeCell ref="E31:E32"/>
    <mergeCell ref="F31:F32"/>
    <mergeCell ref="G31:G32"/>
    <mergeCell ref="H31:H32"/>
    <mergeCell ref="J31:J32"/>
    <mergeCell ref="K31:K32"/>
    <mergeCell ref="B29:B30"/>
    <mergeCell ref="C29:C30"/>
    <mergeCell ref="D29:D30"/>
    <mergeCell ref="E29:E30"/>
    <mergeCell ref="F29:F30"/>
    <mergeCell ref="G29:G30"/>
    <mergeCell ref="J41:J42"/>
    <mergeCell ref="M37:M38"/>
    <mergeCell ref="B39:B40"/>
    <mergeCell ref="C39:C40"/>
    <mergeCell ref="D39:D40"/>
    <mergeCell ref="E39:E40"/>
    <mergeCell ref="F39:F40"/>
    <mergeCell ref="G39:G40"/>
    <mergeCell ref="H39:H40"/>
    <mergeCell ref="J39:J40"/>
    <mergeCell ref="K39:K40"/>
    <mergeCell ref="B37:B38"/>
    <mergeCell ref="C37:C38"/>
    <mergeCell ref="D37:D38"/>
    <mergeCell ref="E37:E38"/>
    <mergeCell ref="F37:F38"/>
    <mergeCell ref="G37:G38"/>
    <mergeCell ref="L47:L48"/>
    <mergeCell ref="M47:M48"/>
    <mergeCell ref="B49:B50"/>
    <mergeCell ref="C49:C50"/>
    <mergeCell ref="D49:D50"/>
    <mergeCell ref="E49:E50"/>
    <mergeCell ref="F49:F50"/>
    <mergeCell ref="G49:G50"/>
    <mergeCell ref="H49:H50"/>
    <mergeCell ref="J49:J50"/>
    <mergeCell ref="M45:M46"/>
    <mergeCell ref="B47:B48"/>
    <mergeCell ref="C47:C48"/>
    <mergeCell ref="D47:D48"/>
    <mergeCell ref="E47:E48"/>
    <mergeCell ref="F47:F48"/>
    <mergeCell ref="G47:G48"/>
    <mergeCell ref="H47:H48"/>
    <mergeCell ref="J47:J48"/>
    <mergeCell ref="K47:K48"/>
    <mergeCell ref="B45:B46"/>
    <mergeCell ref="C45:C46"/>
    <mergeCell ref="D45:D46"/>
    <mergeCell ref="E45:E46"/>
    <mergeCell ref="F45:F46"/>
    <mergeCell ref="G45:G46"/>
    <mergeCell ref="K49:K50"/>
    <mergeCell ref="L49:L50"/>
    <mergeCell ref="M49:M50"/>
    <mergeCell ref="H45:H46"/>
    <mergeCell ref="J45:J46"/>
    <mergeCell ref="K45:K46"/>
    <mergeCell ref="M53:M54"/>
    <mergeCell ref="B55:B56"/>
    <mergeCell ref="C55:C56"/>
    <mergeCell ref="D55:D56"/>
    <mergeCell ref="E55:E56"/>
    <mergeCell ref="F55:F56"/>
    <mergeCell ref="G55:G56"/>
    <mergeCell ref="H55:H56"/>
    <mergeCell ref="J55:J56"/>
    <mergeCell ref="K55:K56"/>
    <mergeCell ref="B53:B54"/>
    <mergeCell ref="C53:C54"/>
    <mergeCell ref="D53:D54"/>
    <mergeCell ref="E53:E54"/>
    <mergeCell ref="F53:F54"/>
    <mergeCell ref="G53:G54"/>
    <mergeCell ref="F51:F52"/>
    <mergeCell ref="G51:G52"/>
    <mergeCell ref="H51:H52"/>
    <mergeCell ref="J51:J52"/>
    <mergeCell ref="K51:K52"/>
    <mergeCell ref="L51:L52"/>
    <mergeCell ref="H53:H54"/>
    <mergeCell ref="J53:J54"/>
    <mergeCell ref="K53:K54"/>
    <mergeCell ref="L53:L54"/>
    <mergeCell ref="B51:B52"/>
    <mergeCell ref="C51:C52"/>
    <mergeCell ref="D51:D52"/>
    <mergeCell ref="E51:E52"/>
    <mergeCell ref="M51:M52"/>
    <mergeCell ref="F59:F60"/>
    <mergeCell ref="G59:G60"/>
    <mergeCell ref="H59:H60"/>
    <mergeCell ref="J59:J60"/>
    <mergeCell ref="K59:K60"/>
    <mergeCell ref="L59:L60"/>
    <mergeCell ref="L55:L56"/>
    <mergeCell ref="M55:M56"/>
    <mergeCell ref="B57:B58"/>
    <mergeCell ref="C57:C58"/>
    <mergeCell ref="D57:D58"/>
    <mergeCell ref="E57:E58"/>
    <mergeCell ref="F57:F58"/>
    <mergeCell ref="G57:G58"/>
    <mergeCell ref="H57:H58"/>
    <mergeCell ref="J57:J58"/>
    <mergeCell ref="B59:B60"/>
    <mergeCell ref="C59:C60"/>
    <mergeCell ref="D59:D60"/>
    <mergeCell ref="E59:E60"/>
    <mergeCell ref="K57:K58"/>
    <mergeCell ref="L57:L58"/>
    <mergeCell ref="M57:M58"/>
    <mergeCell ref="M59:M6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DB99-623C-4414-A226-384E9792D4F6}">
  <dimension ref="A1:L25"/>
  <sheetViews>
    <sheetView workbookViewId="0">
      <selection activeCell="P9" sqref="P9"/>
    </sheetView>
  </sheetViews>
  <sheetFormatPr defaultRowHeight="14.4" x14ac:dyDescent="0.3"/>
  <cols>
    <col min="2" max="2" width="24" customWidth="1"/>
    <col min="7" max="7" width="12.109375" customWidth="1"/>
    <col min="8" max="8" width="16.5546875" customWidth="1"/>
  </cols>
  <sheetData>
    <row r="1" spans="1:12" x14ac:dyDescent="0.3">
      <c r="J1" s="3">
        <v>45441</v>
      </c>
      <c r="K1" s="3">
        <v>45451</v>
      </c>
      <c r="L1" s="3">
        <v>45458</v>
      </c>
    </row>
    <row r="2" spans="1:12" x14ac:dyDescent="0.3">
      <c r="B2" s="4" t="s">
        <v>106</v>
      </c>
      <c r="C2" s="4" t="s">
        <v>45</v>
      </c>
      <c r="E2" t="s">
        <v>47</v>
      </c>
      <c r="F2" t="s">
        <v>578</v>
      </c>
      <c r="G2" t="s">
        <v>579</v>
      </c>
      <c r="H2" t="s">
        <v>580</v>
      </c>
      <c r="J2">
        <f>SUM(H5:H12)</f>
        <v>118.25</v>
      </c>
      <c r="K2">
        <f>SUM(H14:H20)</f>
        <v>78</v>
      </c>
      <c r="L2">
        <f>SUM(H22:H25)</f>
        <v>80.25</v>
      </c>
    </row>
    <row r="4" spans="1:12" x14ac:dyDescent="0.3">
      <c r="A4" s="3">
        <v>45441</v>
      </c>
      <c r="B4" t="s">
        <v>569</v>
      </c>
      <c r="J4" s="7"/>
    </row>
    <row r="5" spans="1:12" ht="28.8" x14ac:dyDescent="0.3">
      <c r="B5" s="2" t="s">
        <v>83</v>
      </c>
      <c r="C5" s="2"/>
      <c r="D5" s="2"/>
      <c r="E5" s="2">
        <v>2.5</v>
      </c>
      <c r="F5" t="s">
        <v>573</v>
      </c>
      <c r="G5">
        <f>16.25/2.5</f>
        <v>6.5</v>
      </c>
      <c r="H5">
        <f t="shared" ref="H5:H20" si="0">E5*G5</f>
        <v>16.25</v>
      </c>
      <c r="J5" s="7"/>
    </row>
    <row r="6" spans="1:12" x14ac:dyDescent="0.3">
      <c r="B6" s="2" t="s">
        <v>570</v>
      </c>
      <c r="C6" s="2"/>
      <c r="D6" s="2"/>
      <c r="E6" s="2">
        <v>0.5</v>
      </c>
      <c r="F6" t="s">
        <v>573</v>
      </c>
      <c r="G6">
        <v>6.5</v>
      </c>
      <c r="H6">
        <f t="shared" si="0"/>
        <v>3.25</v>
      </c>
      <c r="J6" s="7"/>
    </row>
    <row r="7" spans="1:12" x14ac:dyDescent="0.3">
      <c r="B7" s="2" t="s">
        <v>571</v>
      </c>
      <c r="C7" s="2"/>
      <c r="D7" s="2"/>
      <c r="E7" s="2">
        <v>1</v>
      </c>
      <c r="F7" t="s">
        <v>573</v>
      </c>
      <c r="G7">
        <v>6.5</v>
      </c>
      <c r="H7">
        <f t="shared" si="0"/>
        <v>6.5</v>
      </c>
      <c r="J7" s="7"/>
    </row>
    <row r="8" spans="1:12" x14ac:dyDescent="0.3">
      <c r="B8" s="2" t="s">
        <v>68</v>
      </c>
      <c r="C8" s="2"/>
      <c r="D8" s="2"/>
      <c r="E8" s="2">
        <v>1.5</v>
      </c>
      <c r="F8" t="s">
        <v>573</v>
      </c>
      <c r="G8">
        <v>6.5</v>
      </c>
      <c r="H8">
        <f t="shared" si="0"/>
        <v>9.75</v>
      </c>
      <c r="J8" s="7"/>
    </row>
    <row r="9" spans="1:12" ht="57.6" x14ac:dyDescent="0.3">
      <c r="B9" s="2" t="s">
        <v>57</v>
      </c>
      <c r="C9" s="2" t="s">
        <v>574</v>
      </c>
      <c r="D9" s="2"/>
      <c r="E9" s="2">
        <v>3</v>
      </c>
      <c r="F9" t="s">
        <v>573</v>
      </c>
      <c r="G9">
        <v>6.5</v>
      </c>
      <c r="H9">
        <f t="shared" si="0"/>
        <v>19.5</v>
      </c>
      <c r="J9" s="7"/>
    </row>
    <row r="10" spans="1:12" x14ac:dyDescent="0.3">
      <c r="B10" s="2" t="s">
        <v>572</v>
      </c>
      <c r="C10" s="2" t="s">
        <v>575</v>
      </c>
      <c r="D10" s="2"/>
      <c r="E10">
        <v>2</v>
      </c>
      <c r="F10" t="s">
        <v>573</v>
      </c>
      <c r="G10">
        <v>6.5</v>
      </c>
      <c r="H10">
        <f t="shared" si="0"/>
        <v>13</v>
      </c>
      <c r="J10" s="7"/>
    </row>
    <row r="11" spans="1:12" x14ac:dyDescent="0.3">
      <c r="C11" t="s">
        <v>576</v>
      </c>
      <c r="E11" s="2">
        <v>4</v>
      </c>
      <c r="F11" t="s">
        <v>573</v>
      </c>
      <c r="G11">
        <v>10</v>
      </c>
      <c r="H11">
        <f t="shared" si="0"/>
        <v>40</v>
      </c>
      <c r="J11" s="7"/>
    </row>
    <row r="12" spans="1:12" x14ac:dyDescent="0.3">
      <c r="C12" s="2" t="s">
        <v>577</v>
      </c>
      <c r="E12" s="2">
        <v>1</v>
      </c>
      <c r="F12" t="s">
        <v>573</v>
      </c>
      <c r="G12">
        <v>10</v>
      </c>
      <c r="H12">
        <f t="shared" si="0"/>
        <v>10</v>
      </c>
      <c r="J12" s="7"/>
    </row>
    <row r="13" spans="1:12" x14ac:dyDescent="0.3">
      <c r="F13" t="s">
        <v>573</v>
      </c>
      <c r="H13">
        <f t="shared" si="0"/>
        <v>0</v>
      </c>
    </row>
    <row r="14" spans="1:12" ht="28.8" x14ac:dyDescent="0.3">
      <c r="A14" s="3">
        <v>45451</v>
      </c>
      <c r="B14" s="2" t="s">
        <v>83</v>
      </c>
      <c r="E14" s="2">
        <v>1</v>
      </c>
      <c r="F14" t="s">
        <v>573</v>
      </c>
      <c r="G14" s="2">
        <v>6.5</v>
      </c>
      <c r="H14">
        <f t="shared" si="0"/>
        <v>6.5</v>
      </c>
    </row>
    <row r="15" spans="1:12" x14ac:dyDescent="0.3">
      <c r="B15" s="2" t="s">
        <v>570</v>
      </c>
      <c r="E15" s="2">
        <v>0.5</v>
      </c>
      <c r="F15" t="s">
        <v>573</v>
      </c>
      <c r="G15" s="2">
        <v>6.5</v>
      </c>
      <c r="H15">
        <f t="shared" si="0"/>
        <v>3.25</v>
      </c>
    </row>
    <row r="16" spans="1:12" x14ac:dyDescent="0.3">
      <c r="B16" s="2" t="s">
        <v>571</v>
      </c>
      <c r="E16" s="2">
        <v>0.5</v>
      </c>
      <c r="F16" t="s">
        <v>573</v>
      </c>
      <c r="G16" s="2">
        <v>6.5</v>
      </c>
      <c r="H16">
        <f t="shared" si="0"/>
        <v>3.25</v>
      </c>
    </row>
    <row r="17" spans="1:10" x14ac:dyDescent="0.3">
      <c r="B17" s="2" t="s">
        <v>81</v>
      </c>
      <c r="E17" s="2">
        <v>1</v>
      </c>
      <c r="F17" t="s">
        <v>573</v>
      </c>
      <c r="G17" s="2">
        <v>6.5</v>
      </c>
      <c r="H17">
        <f t="shared" si="0"/>
        <v>6.5</v>
      </c>
    </row>
    <row r="18" spans="1:10" x14ac:dyDescent="0.3">
      <c r="B18" s="2" t="s">
        <v>68</v>
      </c>
      <c r="E18" s="2">
        <v>3</v>
      </c>
      <c r="F18" t="s">
        <v>573</v>
      </c>
      <c r="G18" s="2">
        <v>6.5</v>
      </c>
      <c r="H18">
        <f t="shared" si="0"/>
        <v>19.5</v>
      </c>
    </row>
    <row r="19" spans="1:10" x14ac:dyDescent="0.3">
      <c r="B19" s="2" t="s">
        <v>57</v>
      </c>
      <c r="E19" s="2">
        <v>3</v>
      </c>
      <c r="F19" t="s">
        <v>573</v>
      </c>
      <c r="G19" s="2">
        <v>6.5</v>
      </c>
      <c r="H19">
        <f t="shared" si="0"/>
        <v>19.5</v>
      </c>
      <c r="I19" t="s">
        <v>692</v>
      </c>
      <c r="J19" t="s">
        <v>693</v>
      </c>
    </row>
    <row r="20" spans="1:10" x14ac:dyDescent="0.3">
      <c r="B20" s="2" t="s">
        <v>572</v>
      </c>
      <c r="E20" s="2">
        <v>3</v>
      </c>
      <c r="F20" t="s">
        <v>573</v>
      </c>
      <c r="G20" s="2">
        <v>6.5</v>
      </c>
      <c r="H20">
        <f t="shared" si="0"/>
        <v>19.5</v>
      </c>
      <c r="I20" t="s">
        <v>692</v>
      </c>
      <c r="J20" t="s">
        <v>693</v>
      </c>
    </row>
    <row r="21" spans="1:10" x14ac:dyDescent="0.3">
      <c r="B21" s="2"/>
    </row>
    <row r="22" spans="1:10" x14ac:dyDescent="0.3">
      <c r="A22" s="3">
        <v>45458</v>
      </c>
      <c r="B22" s="2" t="s">
        <v>572</v>
      </c>
      <c r="C22" s="2" t="s">
        <v>689</v>
      </c>
      <c r="E22">
        <v>3</v>
      </c>
      <c r="F22" t="s">
        <v>573</v>
      </c>
      <c r="G22" s="2">
        <v>17</v>
      </c>
      <c r="H22">
        <f>E22*G22</f>
        <v>51</v>
      </c>
      <c r="I22" t="s">
        <v>690</v>
      </c>
      <c r="J22" t="s">
        <v>691</v>
      </c>
    </row>
    <row r="23" spans="1:10" x14ac:dyDescent="0.3">
      <c r="B23" s="2" t="s">
        <v>68</v>
      </c>
      <c r="E23" s="2">
        <v>2</v>
      </c>
      <c r="F23" t="s">
        <v>573</v>
      </c>
      <c r="G23" s="2">
        <v>6.5</v>
      </c>
      <c r="H23">
        <f>E23*G23</f>
        <v>13</v>
      </c>
      <c r="I23" t="s">
        <v>690</v>
      </c>
      <c r="J23" t="s">
        <v>691</v>
      </c>
    </row>
    <row r="24" spans="1:10" x14ac:dyDescent="0.3">
      <c r="B24" t="s">
        <v>83</v>
      </c>
      <c r="E24">
        <v>1</v>
      </c>
      <c r="F24" t="s">
        <v>573</v>
      </c>
      <c r="G24">
        <v>6.5</v>
      </c>
      <c r="H24">
        <v>6.5</v>
      </c>
    </row>
    <row r="25" spans="1:10" x14ac:dyDescent="0.3">
      <c r="B25" t="s">
        <v>571</v>
      </c>
      <c r="E25">
        <v>1.5</v>
      </c>
      <c r="F25" t="s">
        <v>573</v>
      </c>
      <c r="G25">
        <v>6.5</v>
      </c>
      <c r="H25">
        <f>E25*G25</f>
        <v>9.75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3770-3A79-4CEA-8F0E-CD5FBA53759C}">
  <dimension ref="A1:AT43"/>
  <sheetViews>
    <sheetView topLeftCell="A16" workbookViewId="0">
      <selection activeCell="O2" sqref="O2:O3"/>
    </sheetView>
  </sheetViews>
  <sheetFormatPr defaultRowHeight="14.4" x14ac:dyDescent="0.3"/>
  <cols>
    <col min="2" max="2" width="27.88671875" customWidth="1"/>
    <col min="3" max="3" width="64.6640625" customWidth="1"/>
  </cols>
  <sheetData>
    <row r="1" spans="1:46" x14ac:dyDescent="0.3">
      <c r="B1" s="10"/>
      <c r="O1" t="s">
        <v>44</v>
      </c>
      <c r="P1" s="5">
        <v>45413</v>
      </c>
      <c r="Q1" s="5">
        <v>45414</v>
      </c>
      <c r="R1" s="5">
        <v>45415</v>
      </c>
      <c r="S1" s="5">
        <v>45416</v>
      </c>
      <c r="T1" s="5">
        <v>45417</v>
      </c>
      <c r="U1" s="5">
        <v>45418</v>
      </c>
      <c r="V1" s="5">
        <v>45419</v>
      </c>
      <c r="W1" s="5">
        <v>45420</v>
      </c>
      <c r="X1" s="5">
        <v>45421</v>
      </c>
      <c r="Y1" s="5">
        <v>45422</v>
      </c>
      <c r="Z1" s="5">
        <v>45423</v>
      </c>
      <c r="AA1" s="5">
        <v>45424</v>
      </c>
      <c r="AB1" s="5">
        <v>45425</v>
      </c>
      <c r="AC1" s="5">
        <v>45426</v>
      </c>
      <c r="AD1" s="5">
        <v>45427</v>
      </c>
      <c r="AE1" s="5">
        <v>45428</v>
      </c>
      <c r="AF1" s="5">
        <v>45429</v>
      </c>
      <c r="AG1" s="5">
        <v>45430</v>
      </c>
      <c r="AH1" s="5">
        <v>45431</v>
      </c>
      <c r="AI1" s="5">
        <v>45432</v>
      </c>
      <c r="AJ1" s="5">
        <v>45433</v>
      </c>
      <c r="AK1" s="5">
        <v>45434</v>
      </c>
      <c r="AL1" s="5">
        <v>45435</v>
      </c>
      <c r="AM1" s="5">
        <v>45436</v>
      </c>
      <c r="AN1" s="5">
        <v>45437</v>
      </c>
      <c r="AO1" s="5">
        <v>45438</v>
      </c>
      <c r="AP1" s="5">
        <v>45439</v>
      </c>
      <c r="AQ1" s="5">
        <v>45440</v>
      </c>
      <c r="AR1" s="5">
        <v>45441</v>
      </c>
      <c r="AS1" s="5">
        <v>45442</v>
      </c>
      <c r="AT1" s="5">
        <v>45443</v>
      </c>
    </row>
    <row r="2" spans="1:46" x14ac:dyDescent="0.3">
      <c r="N2" t="s">
        <v>56</v>
      </c>
      <c r="O2" s="6">
        <f>SUM(P2:AT2)</f>
        <v>30.349999999999998</v>
      </c>
      <c r="P2" s="6"/>
      <c r="Q2" s="6">
        <f>SUM(H4:H43)</f>
        <v>30.349999999999998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28.8" x14ac:dyDescent="0.3">
      <c r="B3" s="1" t="s">
        <v>106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55</v>
      </c>
      <c r="N3" s="1" t="s">
        <v>60</v>
      </c>
      <c r="O3" s="6">
        <f>SUM(P3:AT3)</f>
        <v>91.26</v>
      </c>
      <c r="P3" s="6"/>
      <c r="Q3" s="6">
        <f>SUM(J4:J44)</f>
        <v>91.26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x14ac:dyDescent="0.3">
      <c r="A4" s="3">
        <v>45414</v>
      </c>
      <c r="B4" s="58" t="s">
        <v>57</v>
      </c>
      <c r="C4" s="58" t="s">
        <v>391</v>
      </c>
      <c r="D4" s="58">
        <v>3330678</v>
      </c>
      <c r="E4" s="58">
        <v>1</v>
      </c>
      <c r="F4" s="58" t="s">
        <v>59</v>
      </c>
      <c r="G4" s="58">
        <v>0.1</v>
      </c>
      <c r="H4" s="58">
        <v>0.1</v>
      </c>
      <c r="I4" s="2">
        <v>1.55</v>
      </c>
      <c r="J4" s="58">
        <v>1.35</v>
      </c>
      <c r="K4" s="58"/>
      <c r="L4" s="58"/>
      <c r="M4" s="58">
        <v>87177222</v>
      </c>
    </row>
    <row r="5" spans="1:46" x14ac:dyDescent="0.3">
      <c r="A5" s="3">
        <v>45414</v>
      </c>
      <c r="B5" s="58"/>
      <c r="C5" s="58"/>
      <c r="D5" s="58"/>
      <c r="E5" s="58"/>
      <c r="F5" s="58"/>
      <c r="G5" s="58"/>
      <c r="H5" s="58"/>
      <c r="I5" s="2" t="s">
        <v>61</v>
      </c>
      <c r="J5" s="58"/>
      <c r="K5" s="58"/>
      <c r="L5" s="58"/>
      <c r="M5" s="58"/>
    </row>
    <row r="6" spans="1:46" x14ac:dyDescent="0.3">
      <c r="A6" s="3">
        <v>45414</v>
      </c>
      <c r="B6" s="58" t="s">
        <v>57</v>
      </c>
      <c r="C6" s="58" t="s">
        <v>392</v>
      </c>
      <c r="D6" s="58">
        <v>3301760</v>
      </c>
      <c r="E6" s="58">
        <v>11</v>
      </c>
      <c r="F6" s="58" t="s">
        <v>59</v>
      </c>
      <c r="G6" s="58">
        <v>0.3</v>
      </c>
      <c r="H6" s="58">
        <v>3.32</v>
      </c>
      <c r="I6" s="2">
        <v>0.57999999999999996</v>
      </c>
      <c r="J6" s="58">
        <v>6.38</v>
      </c>
      <c r="K6" s="58"/>
      <c r="L6" s="58"/>
      <c r="M6" s="58">
        <v>86001853</v>
      </c>
    </row>
    <row r="7" spans="1:46" x14ac:dyDescent="0.3">
      <c r="A7" s="3">
        <v>45414</v>
      </c>
      <c r="B7" s="58"/>
      <c r="C7" s="58"/>
      <c r="D7" s="58"/>
      <c r="E7" s="58"/>
      <c r="F7" s="58"/>
      <c r="G7" s="58"/>
      <c r="H7" s="58"/>
      <c r="I7" s="2" t="s">
        <v>61</v>
      </c>
      <c r="J7" s="58"/>
      <c r="K7" s="58"/>
      <c r="L7" s="58"/>
      <c r="M7" s="58"/>
    </row>
    <row r="8" spans="1:46" x14ac:dyDescent="0.3">
      <c r="A8" s="3">
        <v>45414</v>
      </c>
      <c r="B8" s="58" t="s">
        <v>57</v>
      </c>
      <c r="C8" s="58" t="s">
        <v>393</v>
      </c>
      <c r="D8" s="58">
        <v>3023594</v>
      </c>
      <c r="E8" s="58">
        <v>7</v>
      </c>
      <c r="F8" s="58" t="s">
        <v>59</v>
      </c>
      <c r="G8" s="58">
        <v>0.7</v>
      </c>
      <c r="H8" s="58">
        <v>4.92</v>
      </c>
      <c r="I8" s="2">
        <v>1.0900000000000001</v>
      </c>
      <c r="J8" s="58">
        <v>7.63</v>
      </c>
      <c r="K8" s="58"/>
      <c r="L8" s="58"/>
      <c r="M8" s="58">
        <v>50550228</v>
      </c>
    </row>
    <row r="9" spans="1:46" x14ac:dyDescent="0.3">
      <c r="A9" s="3">
        <v>45414</v>
      </c>
      <c r="B9" s="58"/>
      <c r="C9" s="58"/>
      <c r="D9" s="58"/>
      <c r="E9" s="58"/>
      <c r="F9" s="58"/>
      <c r="G9" s="58"/>
      <c r="H9" s="58"/>
      <c r="I9" s="2" t="s">
        <v>61</v>
      </c>
      <c r="J9" s="58"/>
      <c r="K9" s="58"/>
      <c r="L9" s="58"/>
      <c r="M9" s="58"/>
    </row>
    <row r="10" spans="1:46" x14ac:dyDescent="0.3">
      <c r="A10" s="3">
        <v>45414</v>
      </c>
      <c r="B10" s="58" t="s">
        <v>57</v>
      </c>
      <c r="C10" s="58" t="s">
        <v>394</v>
      </c>
      <c r="D10" s="58">
        <v>3251416</v>
      </c>
      <c r="E10" s="58">
        <v>1</v>
      </c>
      <c r="F10" s="58" t="s">
        <v>59</v>
      </c>
      <c r="G10" s="58">
        <v>0.68</v>
      </c>
      <c r="H10" s="58">
        <v>0.68</v>
      </c>
      <c r="I10" s="2">
        <v>0.75</v>
      </c>
      <c r="J10" s="58">
        <v>0.75</v>
      </c>
      <c r="K10" s="58"/>
      <c r="L10" s="58"/>
      <c r="M10" s="58">
        <v>77427870</v>
      </c>
    </row>
    <row r="11" spans="1:46" x14ac:dyDescent="0.3">
      <c r="A11" s="3">
        <v>45414</v>
      </c>
      <c r="B11" s="58"/>
      <c r="C11" s="58"/>
      <c r="D11" s="58"/>
      <c r="E11" s="58"/>
      <c r="F11" s="58"/>
      <c r="G11" s="58"/>
      <c r="H11" s="58"/>
      <c r="I11" s="2" t="s">
        <v>61</v>
      </c>
      <c r="J11" s="58"/>
      <c r="K11" s="58"/>
      <c r="L11" s="58"/>
      <c r="M11" s="58"/>
    </row>
    <row r="12" spans="1:46" ht="15" customHeight="1" x14ac:dyDescent="0.3">
      <c r="A12" s="3">
        <v>45414</v>
      </c>
      <c r="B12" s="58" t="s">
        <v>57</v>
      </c>
      <c r="C12" s="58" t="s">
        <v>395</v>
      </c>
      <c r="D12" s="58">
        <v>3249598</v>
      </c>
      <c r="E12" s="58">
        <v>16</v>
      </c>
      <c r="F12" s="58" t="s">
        <v>59</v>
      </c>
      <c r="G12" s="58">
        <v>0.7</v>
      </c>
      <c r="H12" s="58">
        <v>11.2</v>
      </c>
      <c r="I12" s="2">
        <v>1.49</v>
      </c>
      <c r="J12" s="58">
        <v>23.84</v>
      </c>
      <c r="K12" s="58"/>
      <c r="L12" s="58"/>
      <c r="M12" s="58">
        <v>77091021</v>
      </c>
    </row>
    <row r="13" spans="1:46" x14ac:dyDescent="0.3">
      <c r="A13" s="3">
        <v>45414</v>
      </c>
      <c r="B13" s="58"/>
      <c r="C13" s="58"/>
      <c r="D13" s="58"/>
      <c r="E13" s="58"/>
      <c r="F13" s="58"/>
      <c r="G13" s="58"/>
      <c r="H13" s="58"/>
      <c r="I13" s="2" t="s">
        <v>61</v>
      </c>
      <c r="J13" s="58"/>
      <c r="K13" s="58"/>
      <c r="L13" s="58"/>
      <c r="M13" s="58"/>
    </row>
    <row r="14" spans="1:46" x14ac:dyDescent="0.3">
      <c r="A14" s="3">
        <v>45414</v>
      </c>
      <c r="B14" s="58" t="s">
        <v>57</v>
      </c>
      <c r="C14" s="58" t="s">
        <v>164</v>
      </c>
      <c r="D14" s="58">
        <v>3341148</v>
      </c>
      <c r="E14" s="58">
        <v>1</v>
      </c>
      <c r="F14" s="58" t="s">
        <v>59</v>
      </c>
      <c r="G14" s="58">
        <v>0.62</v>
      </c>
      <c r="H14" s="58">
        <v>0.62</v>
      </c>
      <c r="I14" s="2">
        <v>1.55</v>
      </c>
      <c r="J14" s="58">
        <v>1.35</v>
      </c>
      <c r="K14" s="58"/>
      <c r="L14" s="58"/>
      <c r="M14" s="58">
        <v>86775489</v>
      </c>
    </row>
    <row r="15" spans="1:46" x14ac:dyDescent="0.3">
      <c r="A15" s="3">
        <v>45414</v>
      </c>
      <c r="B15" s="58"/>
      <c r="C15" s="58"/>
      <c r="D15" s="58"/>
      <c r="E15" s="58"/>
      <c r="F15" s="58"/>
      <c r="G15" s="58"/>
      <c r="H15" s="58"/>
      <c r="I15" s="2" t="s">
        <v>61</v>
      </c>
      <c r="J15" s="58"/>
      <c r="K15" s="58"/>
      <c r="L15" s="58"/>
      <c r="M15" s="58"/>
    </row>
    <row r="16" spans="1:46" x14ac:dyDescent="0.3">
      <c r="A16" s="3">
        <v>45414</v>
      </c>
      <c r="B16" s="58" t="s">
        <v>57</v>
      </c>
      <c r="C16" s="58" t="s">
        <v>396</v>
      </c>
      <c r="D16" s="58">
        <v>3259467</v>
      </c>
      <c r="E16" s="58">
        <v>2</v>
      </c>
      <c r="F16" s="58" t="s">
        <v>59</v>
      </c>
      <c r="G16" s="58">
        <v>0.52</v>
      </c>
      <c r="H16" s="58">
        <v>1.05</v>
      </c>
      <c r="I16" s="2">
        <v>3.2</v>
      </c>
      <c r="J16" s="58">
        <v>6.4</v>
      </c>
      <c r="K16" s="58"/>
      <c r="L16" s="58"/>
      <c r="M16" s="58">
        <v>78797521</v>
      </c>
    </row>
    <row r="17" spans="1:13" x14ac:dyDescent="0.3">
      <c r="A17" s="3">
        <v>45414</v>
      </c>
      <c r="B17" s="58"/>
      <c r="C17" s="58"/>
      <c r="D17" s="58"/>
      <c r="E17" s="58"/>
      <c r="F17" s="58"/>
      <c r="G17" s="58"/>
      <c r="H17" s="58"/>
      <c r="I17" s="2" t="s">
        <v>61</v>
      </c>
      <c r="J17" s="58"/>
      <c r="K17" s="58"/>
      <c r="L17" s="58"/>
      <c r="M17" s="58"/>
    </row>
    <row r="18" spans="1:13" x14ac:dyDescent="0.3">
      <c r="A18" s="3">
        <v>45414</v>
      </c>
      <c r="B18" s="58" t="s">
        <v>57</v>
      </c>
      <c r="C18" s="58" t="s">
        <v>397</v>
      </c>
      <c r="D18" s="58">
        <v>3268841</v>
      </c>
      <c r="E18" s="58">
        <v>3</v>
      </c>
      <c r="F18" s="58" t="s">
        <v>59</v>
      </c>
      <c r="G18" s="58">
        <v>0.09</v>
      </c>
      <c r="H18" s="58">
        <v>0.26</v>
      </c>
      <c r="I18" s="2">
        <v>1.35</v>
      </c>
      <c r="J18" s="58">
        <v>4.05</v>
      </c>
      <c r="K18" s="58"/>
      <c r="L18" s="58"/>
      <c r="M18" s="58">
        <v>56495468</v>
      </c>
    </row>
    <row r="19" spans="1:13" x14ac:dyDescent="0.3">
      <c r="A19" s="3">
        <v>45414</v>
      </c>
      <c r="B19" s="58"/>
      <c r="C19" s="58"/>
      <c r="D19" s="58"/>
      <c r="E19" s="58"/>
      <c r="F19" s="58"/>
      <c r="G19" s="58"/>
      <c r="H19" s="58"/>
      <c r="I19" s="2" t="s">
        <v>61</v>
      </c>
      <c r="J19" s="58"/>
      <c r="K19" s="58"/>
      <c r="L19" s="58"/>
      <c r="M19" s="58"/>
    </row>
    <row r="20" spans="1:13" ht="15" customHeight="1" x14ac:dyDescent="0.3">
      <c r="A20" s="3">
        <v>45414</v>
      </c>
      <c r="B20" s="58" t="s">
        <v>57</v>
      </c>
      <c r="C20" s="58" t="s">
        <v>398</v>
      </c>
      <c r="D20" s="58">
        <v>5059697765421</v>
      </c>
      <c r="E20" s="58">
        <v>1</v>
      </c>
      <c r="F20" s="58" t="s">
        <v>59</v>
      </c>
      <c r="G20" s="58">
        <v>0.08</v>
      </c>
      <c r="H20" s="58">
        <v>0.08</v>
      </c>
      <c r="I20" s="2">
        <v>1</v>
      </c>
      <c r="J20" s="58">
        <v>1</v>
      </c>
      <c r="K20" s="58"/>
      <c r="L20" s="58"/>
      <c r="M20" s="58">
        <v>91066394</v>
      </c>
    </row>
    <row r="21" spans="1:13" x14ac:dyDescent="0.3">
      <c r="A21" s="3">
        <v>45414</v>
      </c>
      <c r="B21" s="58"/>
      <c r="C21" s="58"/>
      <c r="D21" s="58"/>
      <c r="E21" s="58"/>
      <c r="F21" s="58"/>
      <c r="G21" s="58"/>
      <c r="H21" s="58"/>
      <c r="I21" s="2" t="s">
        <v>61</v>
      </c>
      <c r="J21" s="58"/>
      <c r="K21" s="58"/>
      <c r="L21" s="58"/>
      <c r="M21" s="58"/>
    </row>
    <row r="22" spans="1:13" x14ac:dyDescent="0.3">
      <c r="A22" s="3">
        <v>45414</v>
      </c>
      <c r="B22" s="58" t="s">
        <v>57</v>
      </c>
      <c r="C22" s="58" t="s">
        <v>399</v>
      </c>
      <c r="D22" s="58">
        <v>3264713</v>
      </c>
      <c r="E22" s="58">
        <v>3</v>
      </c>
      <c r="F22" s="58" t="s">
        <v>59</v>
      </c>
      <c r="G22" s="58">
        <v>0.31</v>
      </c>
      <c r="H22" s="58">
        <v>0.93</v>
      </c>
      <c r="I22" s="2">
        <v>0.67</v>
      </c>
      <c r="J22" s="58">
        <v>2.0099999999999998</v>
      </c>
      <c r="K22" s="58"/>
      <c r="L22" s="58"/>
      <c r="M22" s="58">
        <v>80331828</v>
      </c>
    </row>
    <row r="23" spans="1:13" x14ac:dyDescent="0.3">
      <c r="A23" s="3">
        <v>45414</v>
      </c>
      <c r="B23" s="58"/>
      <c r="C23" s="58"/>
      <c r="D23" s="58"/>
      <c r="E23" s="58"/>
      <c r="F23" s="58"/>
      <c r="G23" s="58"/>
      <c r="H23" s="58"/>
      <c r="I23" s="2" t="s">
        <v>61</v>
      </c>
      <c r="J23" s="58"/>
      <c r="K23" s="58"/>
      <c r="L23" s="58"/>
      <c r="M23" s="58"/>
    </row>
    <row r="24" spans="1:13" x14ac:dyDescent="0.3">
      <c r="A24" s="3">
        <v>45414</v>
      </c>
      <c r="B24" s="58" t="s">
        <v>57</v>
      </c>
      <c r="C24" s="58" t="s">
        <v>400</v>
      </c>
      <c r="D24" s="58">
        <v>3277775</v>
      </c>
      <c r="E24" s="58">
        <v>6</v>
      </c>
      <c r="F24" s="58" t="s">
        <v>59</v>
      </c>
      <c r="G24" s="58">
        <v>0.17</v>
      </c>
      <c r="H24" s="58">
        <v>1.02</v>
      </c>
      <c r="I24" s="2">
        <v>1.3</v>
      </c>
      <c r="J24" s="58">
        <v>6.9</v>
      </c>
      <c r="K24" s="58"/>
      <c r="L24" s="58"/>
      <c r="M24" s="58">
        <v>72418324</v>
      </c>
    </row>
    <row r="25" spans="1:13" x14ac:dyDescent="0.3">
      <c r="A25" s="3">
        <v>45414</v>
      </c>
      <c r="B25" s="58"/>
      <c r="C25" s="58"/>
      <c r="D25" s="58"/>
      <c r="E25" s="58"/>
      <c r="F25" s="58"/>
      <c r="G25" s="58"/>
      <c r="H25" s="58"/>
      <c r="I25" s="2" t="s">
        <v>61</v>
      </c>
      <c r="J25" s="58"/>
      <c r="K25" s="58"/>
      <c r="L25" s="58"/>
      <c r="M25" s="58"/>
    </row>
    <row r="26" spans="1:13" ht="15" customHeight="1" x14ac:dyDescent="0.3">
      <c r="A26" s="3">
        <v>45414</v>
      </c>
      <c r="B26" s="58" t="s">
        <v>68</v>
      </c>
      <c r="C26" s="58" t="s">
        <v>401</v>
      </c>
      <c r="D26" s="58">
        <v>281513001207</v>
      </c>
      <c r="E26" s="58">
        <v>1</v>
      </c>
      <c r="F26" s="58" t="s">
        <v>59</v>
      </c>
      <c r="G26" s="58">
        <v>0.05</v>
      </c>
      <c r="H26" s="58">
        <v>0.05</v>
      </c>
      <c r="I26" s="2">
        <v>1.2</v>
      </c>
      <c r="J26" s="58">
        <v>1.2</v>
      </c>
      <c r="K26" s="58"/>
      <c r="L26" s="58"/>
      <c r="M26" s="58">
        <v>57518355</v>
      </c>
    </row>
    <row r="27" spans="1:13" x14ac:dyDescent="0.3">
      <c r="A27" s="3">
        <v>45414</v>
      </c>
      <c r="B27" s="58"/>
      <c r="C27" s="58"/>
      <c r="D27" s="58"/>
      <c r="E27" s="58"/>
      <c r="F27" s="58"/>
      <c r="G27" s="58"/>
      <c r="H27" s="58"/>
      <c r="I27" s="2" t="s">
        <v>61</v>
      </c>
      <c r="J27" s="58"/>
      <c r="K27" s="58"/>
      <c r="L27" s="58"/>
      <c r="M27" s="58"/>
    </row>
    <row r="28" spans="1:13" ht="15" customHeight="1" x14ac:dyDescent="0.3">
      <c r="A28" s="3">
        <v>45414</v>
      </c>
      <c r="B28" s="58" t="s">
        <v>68</v>
      </c>
      <c r="C28" s="58" t="s">
        <v>402</v>
      </c>
      <c r="D28" s="58">
        <v>5010044002446</v>
      </c>
      <c r="E28" s="58">
        <v>2</v>
      </c>
      <c r="F28" s="58" t="s">
        <v>59</v>
      </c>
      <c r="G28" s="58">
        <v>0.42</v>
      </c>
      <c r="H28" s="58">
        <v>0.83</v>
      </c>
      <c r="I28" s="2">
        <v>1.2</v>
      </c>
      <c r="J28" s="58">
        <v>2.4</v>
      </c>
      <c r="K28" s="58"/>
      <c r="L28" s="58"/>
      <c r="M28" s="58">
        <v>54076927</v>
      </c>
    </row>
    <row r="29" spans="1:13" x14ac:dyDescent="0.3">
      <c r="A29" s="3">
        <v>45414</v>
      </c>
      <c r="B29" s="58"/>
      <c r="C29" s="58"/>
      <c r="D29" s="58"/>
      <c r="E29" s="58"/>
      <c r="F29" s="58"/>
      <c r="G29" s="58"/>
      <c r="H29" s="58"/>
      <c r="I29" s="2" t="s">
        <v>61</v>
      </c>
      <c r="J29" s="58"/>
      <c r="K29" s="58"/>
      <c r="L29" s="58"/>
      <c r="M29" s="58"/>
    </row>
    <row r="30" spans="1:13" ht="15" customHeight="1" x14ac:dyDescent="0.3">
      <c r="A30" s="3">
        <v>45414</v>
      </c>
      <c r="B30" s="58" t="s">
        <v>68</v>
      </c>
      <c r="C30" s="58" t="s">
        <v>403</v>
      </c>
      <c r="D30" s="58">
        <v>5010092236541</v>
      </c>
      <c r="E30" s="58">
        <v>3</v>
      </c>
      <c r="F30" s="58" t="s">
        <v>59</v>
      </c>
      <c r="G30" s="58">
        <v>0.41</v>
      </c>
      <c r="H30" s="58">
        <v>1.22</v>
      </c>
      <c r="I30" s="2">
        <v>1.2</v>
      </c>
      <c r="J30" s="58">
        <v>3.6</v>
      </c>
      <c r="K30" s="58"/>
      <c r="L30" s="58"/>
      <c r="M30" s="58">
        <v>71340480</v>
      </c>
    </row>
    <row r="31" spans="1:13" x14ac:dyDescent="0.3">
      <c r="A31" s="3">
        <v>45414</v>
      </c>
      <c r="B31" s="58"/>
      <c r="C31" s="58"/>
      <c r="D31" s="58"/>
      <c r="E31" s="58"/>
      <c r="F31" s="58"/>
      <c r="G31" s="58"/>
      <c r="H31" s="58"/>
      <c r="I31" s="2" t="s">
        <v>61</v>
      </c>
      <c r="J31" s="58"/>
      <c r="K31" s="58"/>
      <c r="L31" s="58"/>
      <c r="M31" s="58"/>
    </row>
    <row r="32" spans="1:13" ht="15" customHeight="1" x14ac:dyDescent="0.3">
      <c r="A32" s="3">
        <v>45414</v>
      </c>
      <c r="B32" s="58" t="s">
        <v>68</v>
      </c>
      <c r="C32" s="58" t="s">
        <v>404</v>
      </c>
      <c r="D32" s="58">
        <v>5010044010175</v>
      </c>
      <c r="E32" s="58">
        <v>1</v>
      </c>
      <c r="F32" s="58" t="s">
        <v>59</v>
      </c>
      <c r="G32" s="58">
        <v>0.26</v>
      </c>
      <c r="H32" s="58">
        <v>0.26</v>
      </c>
      <c r="I32" s="2">
        <v>1.6</v>
      </c>
      <c r="J32" s="58">
        <v>1.4</v>
      </c>
      <c r="K32" s="58"/>
      <c r="L32" s="58"/>
      <c r="M32" s="58">
        <v>91307179</v>
      </c>
    </row>
    <row r="33" spans="1:13" x14ac:dyDescent="0.3">
      <c r="A33" s="3">
        <v>45414</v>
      </c>
      <c r="B33" s="58"/>
      <c r="C33" s="58"/>
      <c r="D33" s="58"/>
      <c r="E33" s="58"/>
      <c r="F33" s="58"/>
      <c r="G33" s="58"/>
      <c r="H33" s="58"/>
      <c r="I33" s="2" t="s">
        <v>61</v>
      </c>
      <c r="J33" s="58"/>
      <c r="K33" s="58"/>
      <c r="L33" s="58"/>
      <c r="M33" s="58"/>
    </row>
    <row r="34" spans="1:13" ht="15" customHeight="1" x14ac:dyDescent="0.3">
      <c r="A34" s="3">
        <v>45414</v>
      </c>
      <c r="B34" s="58" t="s">
        <v>68</v>
      </c>
      <c r="C34" s="58" t="s">
        <v>405</v>
      </c>
      <c r="D34" s="58">
        <v>284633001201</v>
      </c>
      <c r="E34" s="58">
        <v>9</v>
      </c>
      <c r="F34" s="58" t="s">
        <v>59</v>
      </c>
      <c r="G34" s="58">
        <v>0.31</v>
      </c>
      <c r="H34" s="58">
        <v>2.78</v>
      </c>
      <c r="I34" s="2">
        <v>1.2</v>
      </c>
      <c r="J34" s="58">
        <v>10.8</v>
      </c>
      <c r="K34" s="58"/>
      <c r="L34" s="58"/>
      <c r="M34" s="58">
        <v>87861374</v>
      </c>
    </row>
    <row r="35" spans="1:13" x14ac:dyDescent="0.3">
      <c r="A35" s="3">
        <v>45414</v>
      </c>
      <c r="B35" s="58"/>
      <c r="C35" s="58"/>
      <c r="D35" s="58"/>
      <c r="E35" s="58"/>
      <c r="F35" s="58"/>
      <c r="G35" s="58"/>
      <c r="H35" s="58"/>
      <c r="I35" s="2" t="s">
        <v>61</v>
      </c>
      <c r="J35" s="58"/>
      <c r="K35" s="58"/>
      <c r="L35" s="58"/>
      <c r="M35" s="58"/>
    </row>
    <row r="36" spans="1:13" ht="15" customHeight="1" x14ac:dyDescent="0.3">
      <c r="A36" s="3">
        <v>45414</v>
      </c>
      <c r="B36" s="58" t="s">
        <v>83</v>
      </c>
      <c r="C36" s="58" t="s">
        <v>406</v>
      </c>
      <c r="D36" s="58">
        <v>5059697774089</v>
      </c>
      <c r="E36" s="58">
        <v>1</v>
      </c>
      <c r="F36" s="58" t="s">
        <v>59</v>
      </c>
      <c r="G36" s="58">
        <v>0.3</v>
      </c>
      <c r="H36" s="58">
        <v>0.3</v>
      </c>
      <c r="I36" s="2">
        <v>1.5</v>
      </c>
      <c r="J36" s="58">
        <v>1.5</v>
      </c>
      <c r="K36" s="58"/>
      <c r="L36" s="58"/>
      <c r="M36" s="58">
        <v>91779593</v>
      </c>
    </row>
    <row r="37" spans="1:13" x14ac:dyDescent="0.3">
      <c r="A37" s="3">
        <v>45414</v>
      </c>
      <c r="B37" s="58"/>
      <c r="C37" s="58"/>
      <c r="D37" s="58"/>
      <c r="E37" s="58"/>
      <c r="F37" s="58"/>
      <c r="G37" s="58"/>
      <c r="H37" s="58"/>
      <c r="I37" s="2" t="s">
        <v>61</v>
      </c>
      <c r="J37" s="58"/>
      <c r="K37" s="58"/>
      <c r="L37" s="58"/>
      <c r="M37" s="58"/>
    </row>
    <row r="38" spans="1:13" ht="15" customHeight="1" x14ac:dyDescent="0.3">
      <c r="A38" s="3">
        <v>45414</v>
      </c>
      <c r="B38" s="58" t="s">
        <v>83</v>
      </c>
      <c r="C38" s="58" t="s">
        <v>407</v>
      </c>
      <c r="D38" s="58">
        <v>5059697680519</v>
      </c>
      <c r="E38" s="58">
        <v>1</v>
      </c>
      <c r="F38" s="58" t="s">
        <v>59</v>
      </c>
      <c r="G38" s="58">
        <v>0.15</v>
      </c>
      <c r="H38" s="58">
        <v>0.15</v>
      </c>
      <c r="I38" s="2">
        <v>2.2000000000000002</v>
      </c>
      <c r="J38" s="58">
        <v>2.2000000000000002</v>
      </c>
      <c r="K38" s="58"/>
      <c r="L38" s="58"/>
      <c r="M38" s="58">
        <v>92203140</v>
      </c>
    </row>
    <row r="39" spans="1:13" x14ac:dyDescent="0.3">
      <c r="A39" s="3">
        <v>45414</v>
      </c>
      <c r="B39" s="58"/>
      <c r="C39" s="58"/>
      <c r="D39" s="58"/>
      <c r="E39" s="58"/>
      <c r="F39" s="58"/>
      <c r="G39" s="58"/>
      <c r="H39" s="58"/>
      <c r="I39" s="2" t="s">
        <v>61</v>
      </c>
      <c r="J39" s="58"/>
      <c r="K39" s="58"/>
      <c r="L39" s="58"/>
      <c r="M39" s="58"/>
    </row>
    <row r="40" spans="1:13" ht="15" customHeight="1" x14ac:dyDescent="0.3">
      <c r="A40" s="3">
        <v>45414</v>
      </c>
      <c r="B40" s="58" t="s">
        <v>83</v>
      </c>
      <c r="C40" s="58" t="s">
        <v>408</v>
      </c>
      <c r="D40" s="58">
        <v>5059697391453</v>
      </c>
      <c r="E40" s="58">
        <v>2</v>
      </c>
      <c r="F40" s="58" t="s">
        <v>59</v>
      </c>
      <c r="G40" s="58">
        <v>0.2</v>
      </c>
      <c r="H40" s="58">
        <v>0.4</v>
      </c>
      <c r="I40" s="2">
        <v>1.75</v>
      </c>
      <c r="J40" s="58">
        <v>3</v>
      </c>
      <c r="K40" s="58"/>
      <c r="L40" s="58"/>
      <c r="M40" s="58">
        <v>91826647</v>
      </c>
    </row>
    <row r="41" spans="1:13" x14ac:dyDescent="0.3">
      <c r="A41" s="3">
        <v>45414</v>
      </c>
      <c r="B41" s="58"/>
      <c r="C41" s="58"/>
      <c r="D41" s="58"/>
      <c r="E41" s="58"/>
      <c r="F41" s="58"/>
      <c r="G41" s="58"/>
      <c r="H41" s="58"/>
      <c r="I41" s="2" t="s">
        <v>61</v>
      </c>
      <c r="J41" s="58"/>
      <c r="K41" s="58"/>
      <c r="L41" s="58"/>
      <c r="M41" s="58"/>
    </row>
    <row r="42" spans="1:13" ht="15" customHeight="1" x14ac:dyDescent="0.3">
      <c r="A42" s="3">
        <v>45414</v>
      </c>
      <c r="B42" s="58" t="s">
        <v>83</v>
      </c>
      <c r="C42" s="58" t="s">
        <v>409</v>
      </c>
      <c r="D42" s="58">
        <v>5057753927097</v>
      </c>
      <c r="E42" s="58">
        <v>1</v>
      </c>
      <c r="F42" s="58" t="s">
        <v>59</v>
      </c>
      <c r="G42" s="58">
        <v>0.18</v>
      </c>
      <c r="H42" s="58">
        <v>0.18</v>
      </c>
      <c r="I42" s="2">
        <v>3.5</v>
      </c>
      <c r="J42" s="58">
        <v>3.5</v>
      </c>
      <c r="K42" s="58"/>
      <c r="L42" s="58"/>
      <c r="M42" s="58">
        <v>85978542</v>
      </c>
    </row>
    <row r="43" spans="1:13" x14ac:dyDescent="0.3">
      <c r="A43" s="3">
        <v>45414</v>
      </c>
      <c r="B43" s="58"/>
      <c r="C43" s="58"/>
      <c r="D43" s="58"/>
      <c r="E43" s="58"/>
      <c r="F43" s="58"/>
      <c r="G43" s="58"/>
      <c r="H43" s="58"/>
      <c r="I43" s="2" t="s">
        <v>61</v>
      </c>
      <c r="J43" s="58"/>
      <c r="K43" s="58"/>
      <c r="L43" s="58"/>
      <c r="M43" s="58"/>
    </row>
  </sheetData>
  <mergeCells count="220">
    <mergeCell ref="B6:B7"/>
    <mergeCell ref="C6:C7"/>
    <mergeCell ref="D6:D7"/>
    <mergeCell ref="E6:E7"/>
    <mergeCell ref="F6:F7"/>
    <mergeCell ref="B4:B5"/>
    <mergeCell ref="C4:C5"/>
    <mergeCell ref="D4:D5"/>
    <mergeCell ref="E4:E5"/>
    <mergeCell ref="F4:F5"/>
    <mergeCell ref="G6:G7"/>
    <mergeCell ref="H6:H7"/>
    <mergeCell ref="J6:J7"/>
    <mergeCell ref="K6:K7"/>
    <mergeCell ref="L6:L7"/>
    <mergeCell ref="M6:M7"/>
    <mergeCell ref="H4:H5"/>
    <mergeCell ref="J4:J5"/>
    <mergeCell ref="K4:K5"/>
    <mergeCell ref="L4:L5"/>
    <mergeCell ref="M4:M5"/>
    <mergeCell ref="G4:G5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F8:F9"/>
    <mergeCell ref="G10:G11"/>
    <mergeCell ref="H10:H11"/>
    <mergeCell ref="J10:J11"/>
    <mergeCell ref="K10:K11"/>
    <mergeCell ref="L10:L11"/>
    <mergeCell ref="M10:M11"/>
    <mergeCell ref="H8:H9"/>
    <mergeCell ref="J8:J9"/>
    <mergeCell ref="K8:K9"/>
    <mergeCell ref="L8:L9"/>
    <mergeCell ref="M8:M9"/>
    <mergeCell ref="G8:G9"/>
    <mergeCell ref="B14:B15"/>
    <mergeCell ref="C14:C15"/>
    <mergeCell ref="D14:D15"/>
    <mergeCell ref="E14:E15"/>
    <mergeCell ref="F14:F15"/>
    <mergeCell ref="B12:B13"/>
    <mergeCell ref="C12:C13"/>
    <mergeCell ref="D12:D13"/>
    <mergeCell ref="E12:E13"/>
    <mergeCell ref="F12:F13"/>
    <mergeCell ref="G14:G15"/>
    <mergeCell ref="H14:H15"/>
    <mergeCell ref="J14:J15"/>
    <mergeCell ref="K14:K15"/>
    <mergeCell ref="L14:L15"/>
    <mergeCell ref="M14:M15"/>
    <mergeCell ref="H12:H13"/>
    <mergeCell ref="J12:J13"/>
    <mergeCell ref="K12:K13"/>
    <mergeCell ref="L12:L13"/>
    <mergeCell ref="M12:M13"/>
    <mergeCell ref="G12:G13"/>
    <mergeCell ref="B18:B19"/>
    <mergeCell ref="C18:C19"/>
    <mergeCell ref="D18:D19"/>
    <mergeCell ref="E18:E19"/>
    <mergeCell ref="F18:F19"/>
    <mergeCell ref="B16:B17"/>
    <mergeCell ref="C16:C17"/>
    <mergeCell ref="D16:D17"/>
    <mergeCell ref="E16:E17"/>
    <mergeCell ref="F16:F17"/>
    <mergeCell ref="G18:G19"/>
    <mergeCell ref="H18:H19"/>
    <mergeCell ref="J18:J19"/>
    <mergeCell ref="K18:K19"/>
    <mergeCell ref="L18:L19"/>
    <mergeCell ref="M18:M19"/>
    <mergeCell ref="H16:H17"/>
    <mergeCell ref="J16:J17"/>
    <mergeCell ref="K16:K17"/>
    <mergeCell ref="L16:L17"/>
    <mergeCell ref="M16:M17"/>
    <mergeCell ref="G16:G17"/>
    <mergeCell ref="B22:B23"/>
    <mergeCell ref="C22:C23"/>
    <mergeCell ref="D22:D23"/>
    <mergeCell ref="E22:E23"/>
    <mergeCell ref="F22:F23"/>
    <mergeCell ref="B20:B21"/>
    <mergeCell ref="C20:C21"/>
    <mergeCell ref="D20:D21"/>
    <mergeCell ref="E20:E21"/>
    <mergeCell ref="F20:F21"/>
    <mergeCell ref="G22:G23"/>
    <mergeCell ref="H22:H23"/>
    <mergeCell ref="J22:J23"/>
    <mergeCell ref="K22:K23"/>
    <mergeCell ref="L22:L23"/>
    <mergeCell ref="M22:M23"/>
    <mergeCell ref="H20:H21"/>
    <mergeCell ref="J20:J21"/>
    <mergeCell ref="K20:K21"/>
    <mergeCell ref="L20:L21"/>
    <mergeCell ref="M20:M21"/>
    <mergeCell ref="G20:G21"/>
    <mergeCell ref="B26:B27"/>
    <mergeCell ref="C26:C27"/>
    <mergeCell ref="D26:D27"/>
    <mergeCell ref="E26:E27"/>
    <mergeCell ref="F26:F27"/>
    <mergeCell ref="B24:B25"/>
    <mergeCell ref="C24:C25"/>
    <mergeCell ref="D24:D25"/>
    <mergeCell ref="E24:E25"/>
    <mergeCell ref="F24:F25"/>
    <mergeCell ref="G26:G27"/>
    <mergeCell ref="H26:H27"/>
    <mergeCell ref="J26:J27"/>
    <mergeCell ref="K26:K27"/>
    <mergeCell ref="L26:L27"/>
    <mergeCell ref="M26:M27"/>
    <mergeCell ref="H24:H25"/>
    <mergeCell ref="J24:J25"/>
    <mergeCell ref="K24:K25"/>
    <mergeCell ref="L24:L25"/>
    <mergeCell ref="M24:M25"/>
    <mergeCell ref="G24:G25"/>
    <mergeCell ref="B30:B31"/>
    <mergeCell ref="C30:C31"/>
    <mergeCell ref="D30:D31"/>
    <mergeCell ref="E30:E31"/>
    <mergeCell ref="F30:F31"/>
    <mergeCell ref="B28:B29"/>
    <mergeCell ref="C28:C29"/>
    <mergeCell ref="D28:D29"/>
    <mergeCell ref="E28:E29"/>
    <mergeCell ref="F28:F29"/>
    <mergeCell ref="G30:G31"/>
    <mergeCell ref="H30:H31"/>
    <mergeCell ref="J30:J31"/>
    <mergeCell ref="K30:K31"/>
    <mergeCell ref="L30:L31"/>
    <mergeCell ref="M30:M31"/>
    <mergeCell ref="H28:H29"/>
    <mergeCell ref="J28:J29"/>
    <mergeCell ref="K28:K29"/>
    <mergeCell ref="L28:L29"/>
    <mergeCell ref="M28:M29"/>
    <mergeCell ref="G28:G29"/>
    <mergeCell ref="B34:B35"/>
    <mergeCell ref="C34:C35"/>
    <mergeCell ref="D34:D35"/>
    <mergeCell ref="E34:E35"/>
    <mergeCell ref="F34:F35"/>
    <mergeCell ref="B32:B33"/>
    <mergeCell ref="C32:C33"/>
    <mergeCell ref="D32:D33"/>
    <mergeCell ref="E32:E33"/>
    <mergeCell ref="F32:F33"/>
    <mergeCell ref="G34:G35"/>
    <mergeCell ref="H34:H35"/>
    <mergeCell ref="J34:J35"/>
    <mergeCell ref="K34:K35"/>
    <mergeCell ref="L34:L35"/>
    <mergeCell ref="M34:M35"/>
    <mergeCell ref="H32:H33"/>
    <mergeCell ref="J32:J33"/>
    <mergeCell ref="K32:K33"/>
    <mergeCell ref="L32:L33"/>
    <mergeCell ref="M32:M33"/>
    <mergeCell ref="G32:G33"/>
    <mergeCell ref="B38:B39"/>
    <mergeCell ref="C38:C39"/>
    <mergeCell ref="D38:D39"/>
    <mergeCell ref="E38:E39"/>
    <mergeCell ref="F38:F39"/>
    <mergeCell ref="B36:B37"/>
    <mergeCell ref="C36:C37"/>
    <mergeCell ref="D36:D37"/>
    <mergeCell ref="E36:E37"/>
    <mergeCell ref="F36:F37"/>
    <mergeCell ref="G38:G39"/>
    <mergeCell ref="H38:H39"/>
    <mergeCell ref="J38:J39"/>
    <mergeCell ref="K38:K39"/>
    <mergeCell ref="L38:L39"/>
    <mergeCell ref="M38:M39"/>
    <mergeCell ref="H36:H37"/>
    <mergeCell ref="J36:J37"/>
    <mergeCell ref="K36:K37"/>
    <mergeCell ref="L36:L37"/>
    <mergeCell ref="M36:M37"/>
    <mergeCell ref="G36:G37"/>
    <mergeCell ref="B42:B43"/>
    <mergeCell ref="C42:C43"/>
    <mergeCell ref="D42:D43"/>
    <mergeCell ref="E42:E43"/>
    <mergeCell ref="F42:F43"/>
    <mergeCell ref="B40:B41"/>
    <mergeCell ref="C40:C41"/>
    <mergeCell ref="D40:D41"/>
    <mergeCell ref="E40:E41"/>
    <mergeCell ref="F40:F41"/>
    <mergeCell ref="G42:G43"/>
    <mergeCell ref="H42:H43"/>
    <mergeCell ref="J42:J43"/>
    <mergeCell ref="K42:K43"/>
    <mergeCell ref="L42:L43"/>
    <mergeCell ref="M42:M43"/>
    <mergeCell ref="H40:H41"/>
    <mergeCell ref="J40:J41"/>
    <mergeCell ref="K40:K41"/>
    <mergeCell ref="L40:L41"/>
    <mergeCell ref="M40:M41"/>
    <mergeCell ref="G40:G4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655148-97be-47c6-8f15-15deab05287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7269F61DBA5478A32385960F654CA" ma:contentTypeVersion="18" ma:contentTypeDescription="Create a new document." ma:contentTypeScope="" ma:versionID="ed69d57abed141e0433f30c605fff782">
  <xsd:schema xmlns:xsd="http://www.w3.org/2001/XMLSchema" xmlns:xs="http://www.w3.org/2001/XMLSchema" xmlns:p="http://schemas.microsoft.com/office/2006/metadata/properties" xmlns:ns3="e3082d00-fcc1-4cba-bad6-6b880a5246a9" xmlns:ns4="fa655148-97be-47c6-8f15-15deab05287d" targetNamespace="http://schemas.microsoft.com/office/2006/metadata/properties" ma:root="true" ma:fieldsID="8efbbafb4c587a90642262737bb8db2b" ns3:_="" ns4:_="">
    <xsd:import namespace="e3082d00-fcc1-4cba-bad6-6b880a5246a9"/>
    <xsd:import namespace="fa655148-97be-47c6-8f15-15deab0528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82d00-fcc1-4cba-bad6-6b880a5246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55148-97be-47c6-8f15-15deab052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DAD704-64D7-4DDC-AE39-9EFAF1AB150C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e3082d00-fcc1-4cba-bad6-6b880a5246a9"/>
    <ds:schemaRef ds:uri="http://schemas.microsoft.com/office/2006/metadata/properties"/>
    <ds:schemaRef ds:uri="http://schemas.microsoft.com/office/2006/documentManagement/types"/>
    <ds:schemaRef ds:uri="http://purl.org/dc/dcmitype/"/>
    <ds:schemaRef ds:uri="fa655148-97be-47c6-8f15-15deab05287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CA0C91A-96BA-4150-8868-05457CF8B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082d00-fcc1-4cba-bad6-6b880a5246a9"/>
    <ds:schemaRef ds:uri="fa655148-97be-47c6-8f15-15deab0528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9C5F02-3DAD-4558-89C7-55085AE3C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Impact</vt:lpstr>
      <vt:lpstr>Summary</vt:lpstr>
      <vt:lpstr>Hadley</vt:lpstr>
      <vt:lpstr>Market Drayton (July)</vt:lpstr>
      <vt:lpstr>Market Drayton (June)</vt:lpstr>
      <vt:lpstr>Market Drayton (May)</vt:lpstr>
      <vt:lpstr>Market Drayton (April)</vt:lpstr>
      <vt:lpstr>Waitrose</vt:lpstr>
      <vt:lpstr>Madeley</vt:lpstr>
      <vt:lpstr>Malinslee</vt:lpstr>
      <vt:lpstr>Wallsall</vt:lpstr>
      <vt:lpstr>Rugeley</vt:lpstr>
      <vt:lpstr>NotJust from May</vt:lpstr>
      <vt:lpstr>Other Donations </vt:lpstr>
      <vt:lpstr>Donations to other charities</vt:lpstr>
      <vt:lpstr>Jan-April excl Fareshare</vt:lpstr>
    </vt:vector>
  </TitlesOfParts>
  <Manager/>
  <Company>Harper Adams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Iona Huang</dc:creator>
  <cp:keywords/>
  <dc:description/>
  <cp:lastModifiedBy>Ed Harris</cp:lastModifiedBy>
  <cp:revision/>
  <dcterms:created xsi:type="dcterms:W3CDTF">2024-05-01T14:59:36Z</dcterms:created>
  <dcterms:modified xsi:type="dcterms:W3CDTF">2024-08-07T09:16:13Z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0x0101009367269F61DBA5478A32385960F654CA</vt:lpwstr>
  </property>
</Properties>
</file>