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hcanc\Desktop\"/>
    </mc:Choice>
  </mc:AlternateContent>
  <xr:revisionPtr revIDLastSave="0" documentId="13_ncr:1_{04C5D723-AFC4-4ACA-A0C5-371C4853D9D0}" xr6:coauthVersionLast="47" xr6:coauthVersionMax="47" xr10:uidLastSave="{00000000-0000-0000-0000-000000000000}"/>
  <bookViews>
    <workbookView xWindow="-110" yWindow="-110" windowWidth="25820" windowHeight="13900" xr2:uid="{EC51486D-DBA4-4467-B96C-62A57A209FF4}"/>
  </bookViews>
  <sheets>
    <sheet name="Sayf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" i="1" l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73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F80" i="1"/>
  <c r="B80" i="1"/>
  <c r="C80" i="1"/>
  <c r="E80" i="1"/>
  <c r="D80" i="1"/>
  <c r="Q73" i="1"/>
  <c r="P73" i="1"/>
  <c r="O73" i="1"/>
  <c r="AA73" i="1"/>
  <c r="Z73" i="1"/>
  <c r="Y73" i="1"/>
  <c r="X73" i="1"/>
  <c r="W73" i="1"/>
  <c r="V73" i="1"/>
  <c r="U73" i="1"/>
  <c r="T73" i="1"/>
  <c r="S73" i="1"/>
  <c r="R73" i="1"/>
</calcChain>
</file>

<file path=xl/sharedStrings.xml><?xml version="1.0" encoding="utf-8"?>
<sst xmlns="http://schemas.openxmlformats.org/spreadsheetml/2006/main" count="326" uniqueCount="193">
  <si>
    <t>Jaggedjaw</t>
  </si>
  <si>
    <t>Enemies</t>
  </si>
  <si>
    <t>Maneba</t>
  </si>
  <si>
    <t>Guard</t>
  </si>
  <si>
    <t>Guard Ballista</t>
  </si>
  <si>
    <t>Elite Guard</t>
  </si>
  <si>
    <t>Encounter Numbers</t>
  </si>
  <si>
    <t>CaveGnome</t>
  </si>
  <si>
    <t>Priest</t>
  </si>
  <si>
    <t>Cave Spider</t>
  </si>
  <si>
    <t>Lizardman</t>
  </si>
  <si>
    <t>Night Lurch</t>
  </si>
  <si>
    <t>Cavedweller</t>
  </si>
  <si>
    <t>Cavedweller Spear</t>
  </si>
  <si>
    <t>Yellow mage</t>
  </si>
  <si>
    <t>miner spectre</t>
  </si>
  <si>
    <t>mumbler</t>
  </si>
  <si>
    <t>infected mumbler</t>
  </si>
  <si>
    <t>greater mumbler</t>
  </si>
  <si>
    <t>scarab</t>
  </si>
  <si>
    <t>moonless Guard</t>
  </si>
  <si>
    <t>bloody man</t>
  </si>
  <si>
    <t>body snatcher</t>
  </si>
  <si>
    <t>lord of flies</t>
  </si>
  <si>
    <t>uterus</t>
  </si>
  <si>
    <t>embryo</t>
  </si>
  <si>
    <t>lizardmage</t>
  </si>
  <si>
    <t>red man</t>
  </si>
  <si>
    <t>harvestman</t>
  </si>
  <si>
    <t>male molded</t>
  </si>
  <si>
    <t>female molded</t>
  </si>
  <si>
    <t>blight</t>
  </si>
  <si>
    <t>human hydra</t>
  </si>
  <si>
    <t>butterfly</t>
  </si>
  <si>
    <t>black witch</t>
  </si>
  <si>
    <t>iron shakespeare</t>
  </si>
  <si>
    <t>trortur</t>
  </si>
  <si>
    <t>old knight</t>
  </si>
  <si>
    <t>assassin spectre</t>
  </si>
  <si>
    <t>cavemother</t>
  </si>
  <si>
    <t>guard infected</t>
  </si>
  <si>
    <t>lord of flies infected</t>
  </si>
  <si>
    <t>Night Lurch infected</t>
  </si>
  <si>
    <t>ser seymor</t>
  </si>
  <si>
    <t>gaunt knight</t>
  </si>
  <si>
    <t>isayah</t>
  </si>
  <si>
    <t>salmonsnake</t>
  </si>
  <si>
    <t>crow mauler</t>
  </si>
  <si>
    <t>crow mauler 2 head</t>
  </si>
  <si>
    <t>skin granny</t>
  </si>
  <si>
    <t>nameless</t>
  </si>
  <si>
    <t>old guardian</t>
  </si>
  <si>
    <t>white angel</t>
  </si>
  <si>
    <t>lady of moon</t>
  </si>
  <si>
    <t>valteil</t>
  </si>
  <si>
    <t>tormented one</t>
  </si>
  <si>
    <t>Francois</t>
  </si>
  <si>
    <t>greater blight</t>
  </si>
  <si>
    <t>sylvian</t>
  </si>
  <si>
    <t>gro-goroth</t>
  </si>
  <si>
    <t>god of f&amp;h</t>
  </si>
  <si>
    <t>yellow king</t>
  </si>
  <si>
    <t>prisoner</t>
  </si>
  <si>
    <t>prisoner ground</t>
  </si>
  <si>
    <t>skeleton</t>
  </si>
  <si>
    <t>moonless</t>
  </si>
  <si>
    <t>cahara</t>
  </si>
  <si>
    <t>D'arce</t>
  </si>
  <si>
    <t>enki</t>
  </si>
  <si>
    <t>Ragnvaldr</t>
  </si>
  <si>
    <t>nashrah</t>
  </si>
  <si>
    <t>Status Effects</t>
  </si>
  <si>
    <t>Confused</t>
  </si>
  <si>
    <t>Fracture</t>
  </si>
  <si>
    <t>Bleeding</t>
  </si>
  <si>
    <t>Poisoned</t>
  </si>
  <si>
    <t>toxic</t>
  </si>
  <si>
    <t>inefcted arm</t>
  </si>
  <si>
    <t>infected leg</t>
  </si>
  <si>
    <t>Blindness</t>
  </si>
  <si>
    <t>Critical State</t>
  </si>
  <si>
    <t>Burning</t>
  </si>
  <si>
    <t>Paralyzed</t>
  </si>
  <si>
    <t>Parasites</t>
  </si>
  <si>
    <t>Brain flower</t>
  </si>
  <si>
    <t>Severe anal bleedding</t>
  </si>
  <si>
    <t>Curse</t>
  </si>
  <si>
    <t>Weapons lootable</t>
  </si>
  <si>
    <t>Weapon names</t>
  </si>
  <si>
    <t>Total # of weapons</t>
  </si>
  <si>
    <t>Short Sword</t>
  </si>
  <si>
    <t>Long Sword</t>
  </si>
  <si>
    <t>Iron spear</t>
  </si>
  <si>
    <t>Iron mace</t>
  </si>
  <si>
    <t>short bow</t>
  </si>
  <si>
    <t>scimitar</t>
  </si>
  <si>
    <t>dagger</t>
  </si>
  <si>
    <t>mear cleaver</t>
  </si>
  <si>
    <t>Weapon ATK</t>
  </si>
  <si>
    <t>morning star</t>
  </si>
  <si>
    <t>bone shears</t>
  </si>
  <si>
    <t>axe</t>
  </si>
  <si>
    <t>shark teeth</t>
  </si>
  <si>
    <t>ritual spear</t>
  </si>
  <si>
    <t>war scythe</t>
  </si>
  <si>
    <t>claymore</t>
  </si>
  <si>
    <t>eastern sword</t>
  </si>
  <si>
    <t>purified eastern sword</t>
  </si>
  <si>
    <t>Blue sin</t>
  </si>
  <si>
    <t>skeletal arm</t>
  </si>
  <si>
    <t>crude sword</t>
  </si>
  <si>
    <t>sergal spear</t>
  </si>
  <si>
    <t>miasma</t>
  </si>
  <si>
    <t>Items Lootable</t>
  </si>
  <si>
    <t>Items</t>
  </si>
  <si>
    <t>Status Cure</t>
  </si>
  <si>
    <t>Used to craft</t>
  </si>
  <si>
    <t>guaranteed amount</t>
  </si>
  <si>
    <t>cloth fragment</t>
  </si>
  <si>
    <t>bleeding</t>
  </si>
  <si>
    <t>green herb</t>
  </si>
  <si>
    <t>blue herb</t>
  </si>
  <si>
    <t>red herb</t>
  </si>
  <si>
    <t>infection</t>
  </si>
  <si>
    <t>8-12 heal</t>
  </si>
  <si>
    <t>mix of red and blue</t>
  </si>
  <si>
    <t>mix of red and blue + red and green</t>
  </si>
  <si>
    <t>mix of red and green</t>
  </si>
  <si>
    <t>poison,toxic, infections</t>
  </si>
  <si>
    <t>blue vile</t>
  </si>
  <si>
    <t>20 heal</t>
  </si>
  <si>
    <t>Crafted by</t>
  </si>
  <si>
    <t>2 blue herbs</t>
  </si>
  <si>
    <t>1 red herb, 1 green herb</t>
  </si>
  <si>
    <t>white vile</t>
  </si>
  <si>
    <t>poisoned,toxic</t>
  </si>
  <si>
    <t>1 blue vile, 1 purple vile</t>
  </si>
  <si>
    <t>Worm Juice</t>
  </si>
  <si>
    <t>Guaranteed Spots</t>
  </si>
  <si>
    <t>RNG num</t>
  </si>
  <si>
    <t>item rng spot tota</t>
  </si>
  <si>
    <t>meat clever</t>
  </si>
  <si>
    <t>*</t>
  </si>
  <si>
    <t xml:space="preserve"> </t>
  </si>
  <si>
    <t>chests when loose50/50</t>
  </si>
  <si>
    <t>-</t>
  </si>
  <si>
    <t>purple vial</t>
  </si>
  <si>
    <t>white via</t>
  </si>
  <si>
    <t>1 red vial 1 blue vial</t>
  </si>
  <si>
    <t>red vial</t>
  </si>
  <si>
    <t>white vial</t>
  </si>
  <si>
    <t>long sword</t>
  </si>
  <si>
    <t>blue vial</t>
  </si>
  <si>
    <t>short and long sword</t>
  </si>
  <si>
    <t>cloth</t>
  </si>
  <si>
    <t>15+5</t>
  </si>
  <si>
    <t>24+4 / 10</t>
  </si>
  <si>
    <t>3.8</t>
  </si>
  <si>
    <t>5.8</t>
  </si>
  <si>
    <t>16.8</t>
  </si>
  <si>
    <t>2.8</t>
  </si>
  <si>
    <t>17+5</t>
  </si>
  <si>
    <t>Total</t>
  </si>
  <si>
    <t>1=no cure 0=curable</t>
  </si>
  <si>
    <t>Name</t>
  </si>
  <si>
    <t>ATK</t>
  </si>
  <si>
    <t>AltWeaponsLowerOrEqual</t>
  </si>
  <si>
    <t>WeaponNumber</t>
  </si>
  <si>
    <t>AcquisitionType</t>
  </si>
  <si>
    <t>NumEnemiesDrop</t>
  </si>
  <si>
    <t>EnemyPopulationDrop</t>
  </si>
  <si>
    <t>NumRNGSpots</t>
  </si>
  <si>
    <t>NumGuaranteedSpots</t>
  </si>
  <si>
    <t>RNG, EnemyDrop</t>
  </si>
  <si>
    <t>RNG</t>
  </si>
  <si>
    <t>Guarantee</t>
  </si>
  <si>
    <t>Guarantee, RNG</t>
  </si>
  <si>
    <t>EnemyDrop</t>
  </si>
  <si>
    <t>meat cleaver</t>
  </si>
  <si>
    <t xml:space="preserve"> RNG, EnemyDrop</t>
  </si>
  <si>
    <t>NumEnemiesToGet</t>
  </si>
  <si>
    <t>NumCures</t>
  </si>
  <si>
    <t>Curability</t>
  </si>
  <si>
    <t>TotalCureCount</t>
  </si>
  <si>
    <t>ITEMS dropable:10</t>
  </si>
  <si>
    <t>TOTAL RNG = 321</t>
  </si>
  <si>
    <t>avr obtained = 32,1</t>
  </si>
  <si>
    <t xml:space="preserve">32,1 + 32,1 </t>
  </si>
  <si>
    <t>33,1+(54,1/2)</t>
  </si>
  <si>
    <t>37,1+60,1</t>
  </si>
  <si>
    <t>parasires, brain flower</t>
  </si>
  <si>
    <t>RNG, Guarantee</t>
  </si>
  <si>
    <t>UsefulnessScore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</si>
</sst>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1E5-78B4-47F2-9D7F-0ACF303F113D}">
  <sheetPr codeName="Sayfa1"/>
  <dimension ref="A1:AB94"/>
  <sheetViews>
    <sheetView tabSelected="1" topLeftCell="K77" zoomScale="94" zoomScaleNormal="41" workbookViewId="0">
      <selection activeCell="W88" sqref="W88"/>
    </sheetView>
  </sheetViews>
  <sheetFormatPr defaultRowHeight="14.5" x14ac:dyDescent="0.35"/>
  <cols>
    <col min="1" max="1" width="23.08984375" bestFit="1" customWidth="1"/>
    <col min="2" max="3" width="25.26953125" bestFit="1" customWidth="1"/>
    <col min="4" max="4" width="28.6328125" bestFit="1" customWidth="1"/>
    <col min="5" max="5" width="31.08984375" bestFit="1" customWidth="1"/>
    <col min="6" max="6" width="21.1796875" bestFit="1" customWidth="1"/>
    <col min="7" max="7" width="17.54296875" bestFit="1" customWidth="1"/>
    <col min="8" max="8" width="11.54296875" customWidth="1"/>
    <col min="9" max="9" width="15.26953125" bestFit="1" customWidth="1"/>
    <col min="10" max="10" width="13.26953125" bestFit="1" customWidth="1"/>
    <col min="11" max="11" width="18.6328125" bestFit="1" customWidth="1"/>
    <col min="12" max="12" width="17.6328125" bestFit="1" customWidth="1"/>
    <col min="13" max="13" width="18" bestFit="1" customWidth="1"/>
    <col min="14" max="14" width="10.6328125" bestFit="1" customWidth="1"/>
    <col min="15" max="15" width="9.81640625" bestFit="1" customWidth="1"/>
    <col min="16" max="16" width="10.6328125" bestFit="1" customWidth="1"/>
    <col min="17" max="17" width="12.7265625" bestFit="1" customWidth="1"/>
    <col min="18" max="18" width="19.90625" bestFit="1" customWidth="1"/>
    <col min="19" max="19" width="11.36328125" bestFit="1" customWidth="1"/>
    <col min="20" max="20" width="11.08984375" bestFit="1" customWidth="1"/>
    <col min="21" max="21" width="11.1796875" bestFit="1" customWidth="1"/>
    <col min="22" max="22" width="11.453125" bestFit="1" customWidth="1"/>
    <col min="23" max="23" width="9.6328125" bestFit="1" customWidth="1"/>
    <col min="24" max="24" width="8.81640625" bestFit="1" customWidth="1"/>
    <col min="25" max="25" width="8.54296875" bestFit="1" customWidth="1"/>
    <col min="26" max="26" width="11" bestFit="1" customWidth="1"/>
    <col min="27" max="27" width="19.453125" bestFit="1" customWidth="1"/>
    <col min="28" max="28" width="5.6328125" bestFit="1" customWidth="1"/>
  </cols>
  <sheetData>
    <row r="1" spans="1:27" x14ac:dyDescent="0.35">
      <c r="A1" s="12" t="s">
        <v>138</v>
      </c>
      <c r="B1" s="11" t="s">
        <v>139</v>
      </c>
      <c r="C1" s="5" t="s">
        <v>88</v>
      </c>
      <c r="D1" s="6" t="s">
        <v>98</v>
      </c>
      <c r="E1" s="8" t="s">
        <v>89</v>
      </c>
      <c r="J1" s="7" t="s">
        <v>113</v>
      </c>
      <c r="K1" s="4" t="s">
        <v>87</v>
      </c>
      <c r="L1" s="3" t="s">
        <v>6</v>
      </c>
      <c r="M1" s="1" t="s">
        <v>1</v>
      </c>
    </row>
    <row r="2" spans="1:27" x14ac:dyDescent="0.35">
      <c r="B2" s="14" t="s">
        <v>156</v>
      </c>
      <c r="E2" s="15"/>
    </row>
    <row r="3" spans="1:27" x14ac:dyDescent="0.35">
      <c r="A3">
        <v>1</v>
      </c>
      <c r="B3" t="s">
        <v>142</v>
      </c>
      <c r="C3" t="s">
        <v>90</v>
      </c>
      <c r="D3">
        <v>10</v>
      </c>
      <c r="E3" s="17" t="s">
        <v>157</v>
      </c>
      <c r="J3" t="s">
        <v>145</v>
      </c>
      <c r="K3" t="s">
        <v>145</v>
      </c>
      <c r="L3">
        <v>6</v>
      </c>
      <c r="M3" t="s">
        <v>0</v>
      </c>
      <c r="P3">
        <v>6</v>
      </c>
      <c r="S3">
        <v>6</v>
      </c>
      <c r="T3">
        <v>6</v>
      </c>
    </row>
    <row r="4" spans="1:27" x14ac:dyDescent="0.35">
      <c r="A4">
        <v>3</v>
      </c>
      <c r="B4" t="s">
        <v>142</v>
      </c>
      <c r="C4" t="s">
        <v>91</v>
      </c>
      <c r="D4">
        <v>35</v>
      </c>
      <c r="E4" s="17" t="s">
        <v>158</v>
      </c>
      <c r="J4" t="s">
        <v>145</v>
      </c>
      <c r="K4" t="s">
        <v>145</v>
      </c>
      <c r="L4">
        <v>7</v>
      </c>
      <c r="M4" t="s">
        <v>2</v>
      </c>
      <c r="Y4">
        <v>7</v>
      </c>
    </row>
    <row r="5" spans="1:27" x14ac:dyDescent="0.35">
      <c r="B5" t="s">
        <v>142</v>
      </c>
      <c r="C5" t="s">
        <v>92</v>
      </c>
      <c r="D5">
        <v>42</v>
      </c>
      <c r="E5" s="15">
        <v>2.8</v>
      </c>
      <c r="J5" t="s">
        <v>145</v>
      </c>
      <c r="K5" t="s">
        <v>141</v>
      </c>
      <c r="L5">
        <v>2</v>
      </c>
      <c r="M5" t="s">
        <v>3</v>
      </c>
      <c r="P5">
        <v>2</v>
      </c>
      <c r="AA5">
        <v>2</v>
      </c>
    </row>
    <row r="6" spans="1:27" x14ac:dyDescent="0.35">
      <c r="B6" t="s">
        <v>142</v>
      </c>
      <c r="C6" t="s">
        <v>93</v>
      </c>
      <c r="D6">
        <v>30</v>
      </c>
      <c r="E6" s="15">
        <v>2.8</v>
      </c>
      <c r="K6" t="s">
        <v>141</v>
      </c>
      <c r="L6">
        <v>1</v>
      </c>
      <c r="M6" t="s">
        <v>4</v>
      </c>
      <c r="P6">
        <v>1</v>
      </c>
    </row>
    <row r="7" spans="1:27" x14ac:dyDescent="0.35">
      <c r="B7" t="s">
        <v>142</v>
      </c>
      <c r="C7" t="s">
        <v>94</v>
      </c>
      <c r="D7">
        <v>10</v>
      </c>
      <c r="E7" s="15">
        <v>2.8</v>
      </c>
      <c r="J7" t="s">
        <v>154</v>
      </c>
      <c r="K7" t="s">
        <v>141</v>
      </c>
      <c r="L7">
        <v>2</v>
      </c>
      <c r="M7" t="s">
        <v>5</v>
      </c>
      <c r="O7">
        <v>2</v>
      </c>
      <c r="P7">
        <v>2</v>
      </c>
      <c r="S7">
        <v>2</v>
      </c>
      <c r="T7">
        <v>2</v>
      </c>
    </row>
    <row r="8" spans="1:27" x14ac:dyDescent="0.35">
      <c r="B8" t="s">
        <v>142</v>
      </c>
      <c r="C8" t="s">
        <v>95</v>
      </c>
      <c r="D8">
        <v>27</v>
      </c>
      <c r="E8" s="15">
        <v>2.8</v>
      </c>
      <c r="L8">
        <v>14</v>
      </c>
      <c r="M8" t="s">
        <v>7</v>
      </c>
      <c r="P8">
        <v>14</v>
      </c>
      <c r="S8">
        <v>14</v>
      </c>
      <c r="T8">
        <v>14</v>
      </c>
    </row>
    <row r="9" spans="1:27" x14ac:dyDescent="0.35">
      <c r="A9">
        <v>1</v>
      </c>
      <c r="C9" t="s">
        <v>96</v>
      </c>
      <c r="D9">
        <v>5</v>
      </c>
      <c r="E9" s="15">
        <v>1</v>
      </c>
      <c r="J9" t="s">
        <v>154</v>
      </c>
      <c r="K9" t="s">
        <v>145</v>
      </c>
      <c r="L9">
        <v>3</v>
      </c>
      <c r="M9" t="s">
        <v>8</v>
      </c>
      <c r="W9">
        <v>3</v>
      </c>
    </row>
    <row r="10" spans="1:27" x14ac:dyDescent="0.35">
      <c r="A10">
        <v>14</v>
      </c>
      <c r="B10" t="s">
        <v>142</v>
      </c>
      <c r="C10" t="s">
        <v>97</v>
      </c>
      <c r="D10">
        <v>30</v>
      </c>
      <c r="E10" s="17" t="s">
        <v>159</v>
      </c>
      <c r="L10">
        <v>6</v>
      </c>
      <c r="M10" t="s">
        <v>9</v>
      </c>
      <c r="Q10">
        <v>6</v>
      </c>
    </row>
    <row r="11" spans="1:27" x14ac:dyDescent="0.35">
      <c r="B11" t="s">
        <v>142</v>
      </c>
      <c r="C11" t="s">
        <v>99</v>
      </c>
      <c r="D11">
        <v>38</v>
      </c>
      <c r="E11" s="15">
        <v>2.8</v>
      </c>
      <c r="J11" t="s">
        <v>145</v>
      </c>
      <c r="K11" t="s">
        <v>110</v>
      </c>
      <c r="L11">
        <v>2</v>
      </c>
      <c r="M11" t="s">
        <v>10</v>
      </c>
      <c r="P11">
        <v>2</v>
      </c>
      <c r="Q11">
        <v>2</v>
      </c>
      <c r="S11">
        <v>2</v>
      </c>
      <c r="T11">
        <v>2</v>
      </c>
    </row>
    <row r="12" spans="1:27" x14ac:dyDescent="0.35">
      <c r="A12">
        <v>1</v>
      </c>
      <c r="B12" t="s">
        <v>142</v>
      </c>
      <c r="C12" t="s">
        <v>100</v>
      </c>
      <c r="D12">
        <v>95</v>
      </c>
      <c r="E12" s="17" t="s">
        <v>157</v>
      </c>
      <c r="J12" t="s">
        <v>145</v>
      </c>
      <c r="K12" t="s">
        <v>145</v>
      </c>
      <c r="L12">
        <v>1</v>
      </c>
      <c r="M12" t="s">
        <v>11</v>
      </c>
      <c r="P12">
        <v>1</v>
      </c>
      <c r="S12">
        <v>1</v>
      </c>
      <c r="T12">
        <v>1</v>
      </c>
      <c r="V12">
        <v>1</v>
      </c>
    </row>
    <row r="13" spans="1:27" x14ac:dyDescent="0.35">
      <c r="B13" t="s">
        <v>142</v>
      </c>
      <c r="C13" t="s">
        <v>101</v>
      </c>
      <c r="D13">
        <v>36</v>
      </c>
      <c r="E13" s="17" t="s">
        <v>160</v>
      </c>
      <c r="L13">
        <v>10</v>
      </c>
      <c r="M13" t="s">
        <v>12</v>
      </c>
      <c r="N13">
        <v>10</v>
      </c>
    </row>
    <row r="14" spans="1:27" x14ac:dyDescent="0.35">
      <c r="A14">
        <v>1</v>
      </c>
      <c r="B14" t="s">
        <v>142</v>
      </c>
      <c r="C14" t="s">
        <v>102</v>
      </c>
      <c r="D14">
        <v>37</v>
      </c>
      <c r="E14" s="17" t="s">
        <v>157</v>
      </c>
      <c r="K14" t="s">
        <v>103</v>
      </c>
      <c r="L14">
        <v>2</v>
      </c>
      <c r="M14" t="s">
        <v>13</v>
      </c>
      <c r="P14">
        <v>2</v>
      </c>
      <c r="Q14">
        <v>2</v>
      </c>
    </row>
    <row r="15" spans="1:27" x14ac:dyDescent="0.35">
      <c r="B15" t="s">
        <v>145</v>
      </c>
      <c r="C15" t="s">
        <v>103</v>
      </c>
      <c r="D15">
        <v>42</v>
      </c>
      <c r="E15" s="17">
        <v>2</v>
      </c>
      <c r="J15" t="s">
        <v>145</v>
      </c>
      <c r="K15" t="s">
        <v>145</v>
      </c>
      <c r="L15">
        <v>2</v>
      </c>
      <c r="M15" t="s">
        <v>14</v>
      </c>
      <c r="P15">
        <v>2</v>
      </c>
      <c r="X15">
        <v>2</v>
      </c>
    </row>
    <row r="16" spans="1:27" x14ac:dyDescent="0.35">
      <c r="B16" t="s">
        <v>145</v>
      </c>
      <c r="C16" t="s">
        <v>104</v>
      </c>
      <c r="D16">
        <v>15</v>
      </c>
      <c r="E16" s="15"/>
      <c r="L16">
        <v>6</v>
      </c>
      <c r="M16" t="s">
        <v>15</v>
      </c>
    </row>
    <row r="17" spans="1:26" x14ac:dyDescent="0.35">
      <c r="A17">
        <v>1</v>
      </c>
      <c r="C17" t="s">
        <v>105</v>
      </c>
      <c r="D17">
        <v>80</v>
      </c>
      <c r="E17" s="15">
        <v>1</v>
      </c>
      <c r="J17" t="s">
        <v>145</v>
      </c>
      <c r="K17" t="s">
        <v>145</v>
      </c>
      <c r="L17">
        <v>6</v>
      </c>
      <c r="M17" t="s">
        <v>16</v>
      </c>
      <c r="Q17">
        <v>6</v>
      </c>
    </row>
    <row r="18" spans="1:26" x14ac:dyDescent="0.35">
      <c r="A18">
        <v>1</v>
      </c>
      <c r="C18" t="s">
        <v>106</v>
      </c>
      <c r="D18">
        <v>60</v>
      </c>
      <c r="E18" s="15">
        <v>1</v>
      </c>
      <c r="L18">
        <v>1</v>
      </c>
      <c r="M18" t="s">
        <v>17</v>
      </c>
      <c r="Q18">
        <v>1</v>
      </c>
      <c r="Z18">
        <v>1</v>
      </c>
    </row>
    <row r="19" spans="1:26" x14ac:dyDescent="0.35">
      <c r="A19">
        <v>1</v>
      </c>
      <c r="C19" t="s">
        <v>107</v>
      </c>
      <c r="D19">
        <v>60</v>
      </c>
      <c r="E19" s="15">
        <v>1</v>
      </c>
      <c r="L19">
        <v>2</v>
      </c>
      <c r="M19" t="s">
        <v>18</v>
      </c>
      <c r="Q19">
        <v>2</v>
      </c>
    </row>
    <row r="20" spans="1:26" x14ac:dyDescent="0.35">
      <c r="A20">
        <v>1</v>
      </c>
      <c r="C20" t="s">
        <v>108</v>
      </c>
      <c r="D20">
        <v>85</v>
      </c>
      <c r="E20" s="15">
        <v>1</v>
      </c>
      <c r="L20">
        <v>5</v>
      </c>
      <c r="M20" t="s">
        <v>19</v>
      </c>
    </row>
    <row r="21" spans="1:26" x14ac:dyDescent="0.35">
      <c r="A21" t="s">
        <v>145</v>
      </c>
      <c r="B21" t="s">
        <v>145</v>
      </c>
      <c r="C21" t="s">
        <v>109</v>
      </c>
      <c r="D21">
        <v>20</v>
      </c>
      <c r="E21" s="15" t="s">
        <v>145</v>
      </c>
      <c r="K21" t="s">
        <v>141</v>
      </c>
      <c r="L21">
        <v>8</v>
      </c>
      <c r="M21" t="s">
        <v>20</v>
      </c>
      <c r="P21">
        <v>8</v>
      </c>
    </row>
    <row r="22" spans="1:26" x14ac:dyDescent="0.35">
      <c r="A22">
        <v>2</v>
      </c>
      <c r="C22" t="s">
        <v>110</v>
      </c>
      <c r="D22">
        <v>70</v>
      </c>
      <c r="E22" s="15">
        <v>2</v>
      </c>
      <c r="J22" t="s">
        <v>145</v>
      </c>
      <c r="K22" t="s">
        <v>145</v>
      </c>
      <c r="L22">
        <v>5</v>
      </c>
      <c r="M22" t="s">
        <v>21</v>
      </c>
      <c r="P22">
        <v>5</v>
      </c>
      <c r="S22">
        <v>5</v>
      </c>
      <c r="T22">
        <v>5</v>
      </c>
    </row>
    <row r="23" spans="1:26" x14ac:dyDescent="0.35">
      <c r="A23" t="s">
        <v>145</v>
      </c>
      <c r="B23" t="s">
        <v>145</v>
      </c>
      <c r="C23" t="s">
        <v>111</v>
      </c>
      <c r="D23">
        <v>120</v>
      </c>
      <c r="E23" s="15" t="s">
        <v>145</v>
      </c>
      <c r="L23">
        <v>3</v>
      </c>
      <c r="M23" t="s">
        <v>22</v>
      </c>
      <c r="R23">
        <v>3</v>
      </c>
      <c r="S23">
        <v>3</v>
      </c>
      <c r="V23">
        <v>3</v>
      </c>
      <c r="X23">
        <v>3</v>
      </c>
    </row>
    <row r="24" spans="1:26" x14ac:dyDescent="0.35">
      <c r="A24">
        <v>1</v>
      </c>
      <c r="C24" t="s">
        <v>112</v>
      </c>
      <c r="D24">
        <v>92</v>
      </c>
      <c r="E24" s="15">
        <v>1</v>
      </c>
      <c r="J24" t="s">
        <v>121</v>
      </c>
      <c r="K24" t="s">
        <v>145</v>
      </c>
      <c r="L24">
        <v>5</v>
      </c>
      <c r="M24" t="s">
        <v>23</v>
      </c>
      <c r="Q24">
        <v>5</v>
      </c>
    </row>
    <row r="25" spans="1:26" x14ac:dyDescent="0.35">
      <c r="E25" s="16"/>
      <c r="J25" t="s">
        <v>150</v>
      </c>
      <c r="L25">
        <v>5</v>
      </c>
      <c r="M25" t="s">
        <v>24</v>
      </c>
      <c r="P25">
        <v>5</v>
      </c>
      <c r="S25">
        <v>5</v>
      </c>
    </row>
    <row r="26" spans="1:26" x14ac:dyDescent="0.35">
      <c r="A26" s="10" t="s">
        <v>140</v>
      </c>
      <c r="B26" s="13" t="s">
        <v>144</v>
      </c>
      <c r="C26" s="4" t="s">
        <v>114</v>
      </c>
      <c r="D26" s="7" t="s">
        <v>115</v>
      </c>
      <c r="E26" s="6" t="s">
        <v>116</v>
      </c>
      <c r="F26" s="9" t="s">
        <v>131</v>
      </c>
      <c r="G26" s="8" t="s">
        <v>117</v>
      </c>
      <c r="H26" s="18" t="s">
        <v>162</v>
      </c>
      <c r="L26">
        <v>8</v>
      </c>
      <c r="M26" t="s">
        <v>25</v>
      </c>
      <c r="P26">
        <v>8</v>
      </c>
      <c r="S26">
        <v>8</v>
      </c>
      <c r="V26">
        <v>8</v>
      </c>
    </row>
    <row r="27" spans="1:26" x14ac:dyDescent="0.35">
      <c r="A27">
        <v>297</v>
      </c>
      <c r="B27">
        <v>24</v>
      </c>
      <c r="C27" t="s">
        <v>118</v>
      </c>
      <c r="D27" t="s">
        <v>119</v>
      </c>
      <c r="G27" t="s">
        <v>155</v>
      </c>
      <c r="H27">
        <v>52.1</v>
      </c>
      <c r="L27">
        <v>2</v>
      </c>
      <c r="M27" t="s">
        <v>26</v>
      </c>
      <c r="N27">
        <v>2</v>
      </c>
      <c r="P27">
        <v>2</v>
      </c>
      <c r="S27">
        <v>2</v>
      </c>
      <c r="T27">
        <v>2</v>
      </c>
    </row>
    <row r="28" spans="1:26" x14ac:dyDescent="0.35">
      <c r="C28" t="s">
        <v>120</v>
      </c>
      <c r="D28" t="s">
        <v>123</v>
      </c>
      <c r="E28" t="s">
        <v>127</v>
      </c>
      <c r="G28">
        <v>6</v>
      </c>
      <c r="H28">
        <v>38.1</v>
      </c>
      <c r="L28">
        <v>3</v>
      </c>
      <c r="M28" t="s">
        <v>27</v>
      </c>
      <c r="N28">
        <v>3</v>
      </c>
    </row>
    <row r="29" spans="1:26" x14ac:dyDescent="0.35">
      <c r="A29" t="s">
        <v>143</v>
      </c>
      <c r="C29" t="s">
        <v>121</v>
      </c>
      <c r="D29" t="s">
        <v>124</v>
      </c>
      <c r="E29" t="s">
        <v>125</v>
      </c>
      <c r="G29" t="s">
        <v>161</v>
      </c>
      <c r="H29">
        <v>54.1</v>
      </c>
      <c r="J29" t="s">
        <v>145</v>
      </c>
      <c r="K29" t="s">
        <v>145</v>
      </c>
      <c r="L29">
        <v>1</v>
      </c>
      <c r="M29" t="s">
        <v>28</v>
      </c>
    </row>
    <row r="30" spans="1:26" x14ac:dyDescent="0.35">
      <c r="C30" t="s">
        <v>122</v>
      </c>
      <c r="D30" t="s">
        <v>124</v>
      </c>
      <c r="E30" t="s">
        <v>126</v>
      </c>
      <c r="G30">
        <v>7</v>
      </c>
      <c r="H30">
        <v>39.1</v>
      </c>
      <c r="M30" t="s">
        <v>29</v>
      </c>
    </row>
    <row r="31" spans="1:26" x14ac:dyDescent="0.35">
      <c r="M31" t="s">
        <v>30</v>
      </c>
    </row>
    <row r="32" spans="1:26" x14ac:dyDescent="0.35">
      <c r="C32" t="s">
        <v>127</v>
      </c>
      <c r="D32" t="s">
        <v>128</v>
      </c>
      <c r="F32" t="s">
        <v>133</v>
      </c>
      <c r="G32" t="s">
        <v>145</v>
      </c>
      <c r="H32" t="s">
        <v>145</v>
      </c>
      <c r="L32">
        <v>3</v>
      </c>
      <c r="M32" t="s">
        <v>31</v>
      </c>
      <c r="P32">
        <v>3</v>
      </c>
    </row>
    <row r="33" spans="1:26" x14ac:dyDescent="0.35">
      <c r="C33" t="s">
        <v>129</v>
      </c>
      <c r="D33" t="s">
        <v>130</v>
      </c>
      <c r="F33" t="s">
        <v>132</v>
      </c>
      <c r="G33">
        <v>1</v>
      </c>
      <c r="H33" t="s">
        <v>188</v>
      </c>
      <c r="L33">
        <v>1</v>
      </c>
      <c r="M33" t="s">
        <v>32</v>
      </c>
    </row>
    <row r="34" spans="1:26" x14ac:dyDescent="0.35">
      <c r="J34" t="s">
        <v>145</v>
      </c>
      <c r="K34" t="s">
        <v>145</v>
      </c>
      <c r="L34">
        <v>1</v>
      </c>
      <c r="M34" t="s">
        <v>33</v>
      </c>
    </row>
    <row r="35" spans="1:26" x14ac:dyDescent="0.35">
      <c r="C35" t="s">
        <v>134</v>
      </c>
      <c r="D35" t="s">
        <v>135</v>
      </c>
      <c r="F35" t="s">
        <v>136</v>
      </c>
      <c r="G35">
        <v>5</v>
      </c>
      <c r="H35" t="s">
        <v>189</v>
      </c>
      <c r="L35">
        <v>1</v>
      </c>
      <c r="M35" t="s">
        <v>34</v>
      </c>
      <c r="Q35">
        <v>1</v>
      </c>
      <c r="S35">
        <v>1</v>
      </c>
      <c r="T35">
        <v>1</v>
      </c>
    </row>
    <row r="36" spans="1:26" x14ac:dyDescent="0.35">
      <c r="A36" t="s">
        <v>185</v>
      </c>
      <c r="C36" t="s">
        <v>146</v>
      </c>
      <c r="D36" t="s">
        <v>145</v>
      </c>
      <c r="E36" t="s">
        <v>147</v>
      </c>
      <c r="F36" t="s">
        <v>148</v>
      </c>
      <c r="G36" t="s">
        <v>145</v>
      </c>
      <c r="H36" t="s">
        <v>187</v>
      </c>
      <c r="J36" t="s">
        <v>145</v>
      </c>
      <c r="K36" t="s">
        <v>145</v>
      </c>
      <c r="L36">
        <v>1</v>
      </c>
      <c r="M36" t="s">
        <v>35</v>
      </c>
      <c r="O36">
        <v>1</v>
      </c>
      <c r="W36">
        <v>1</v>
      </c>
    </row>
    <row r="37" spans="1:26" x14ac:dyDescent="0.35">
      <c r="A37" t="s">
        <v>184</v>
      </c>
      <c r="C37" t="s">
        <v>149</v>
      </c>
      <c r="D37" t="s">
        <v>145</v>
      </c>
      <c r="E37" t="s">
        <v>146</v>
      </c>
      <c r="F37" t="s">
        <v>145</v>
      </c>
      <c r="G37" t="s">
        <v>145</v>
      </c>
      <c r="H37">
        <v>32.1</v>
      </c>
      <c r="J37" t="s">
        <v>145</v>
      </c>
      <c r="K37" t="s">
        <v>145</v>
      </c>
      <c r="L37">
        <v>1</v>
      </c>
      <c r="M37" t="s">
        <v>36</v>
      </c>
      <c r="P37">
        <v>1</v>
      </c>
      <c r="S37">
        <v>1</v>
      </c>
      <c r="T37">
        <v>1</v>
      </c>
    </row>
    <row r="38" spans="1:26" x14ac:dyDescent="0.35">
      <c r="A38" t="s">
        <v>186</v>
      </c>
      <c r="J38" t="s">
        <v>145</v>
      </c>
      <c r="K38" t="s">
        <v>145</v>
      </c>
      <c r="L38">
        <v>1</v>
      </c>
      <c r="M38" t="s">
        <v>37</v>
      </c>
      <c r="P38">
        <v>1</v>
      </c>
      <c r="S38">
        <v>1</v>
      </c>
      <c r="T38">
        <v>1</v>
      </c>
    </row>
    <row r="39" spans="1:26" x14ac:dyDescent="0.35">
      <c r="L39">
        <v>1</v>
      </c>
      <c r="M39" t="s">
        <v>38</v>
      </c>
      <c r="P39">
        <v>1</v>
      </c>
    </row>
    <row r="40" spans="1:26" x14ac:dyDescent="0.35">
      <c r="J40" t="s">
        <v>145</v>
      </c>
      <c r="K40" t="s">
        <v>145</v>
      </c>
      <c r="L40">
        <v>1</v>
      </c>
      <c r="M40" t="s">
        <v>39</v>
      </c>
      <c r="P40">
        <v>1</v>
      </c>
    </row>
    <row r="41" spans="1:26" x14ac:dyDescent="0.35">
      <c r="K41" t="s">
        <v>141</v>
      </c>
      <c r="L41">
        <v>1</v>
      </c>
      <c r="M41" t="s">
        <v>40</v>
      </c>
      <c r="P41">
        <v>1</v>
      </c>
      <c r="Z41">
        <v>1</v>
      </c>
    </row>
    <row r="42" spans="1:26" x14ac:dyDescent="0.35">
      <c r="M42" t="s">
        <v>41</v>
      </c>
    </row>
    <row r="43" spans="1:26" x14ac:dyDescent="0.35">
      <c r="L43">
        <v>1</v>
      </c>
      <c r="M43" t="s">
        <v>42</v>
      </c>
      <c r="P43">
        <v>1</v>
      </c>
      <c r="S43">
        <v>1</v>
      </c>
      <c r="T43">
        <v>1</v>
      </c>
      <c r="V43">
        <v>1</v>
      </c>
      <c r="Z43">
        <v>1</v>
      </c>
    </row>
    <row r="44" spans="1:26" x14ac:dyDescent="0.35">
      <c r="C44" t="s">
        <v>137</v>
      </c>
      <c r="D44" t="s">
        <v>190</v>
      </c>
      <c r="H44">
        <v>32.1</v>
      </c>
      <c r="J44" t="s">
        <v>145</v>
      </c>
      <c r="K44" t="s">
        <v>105</v>
      </c>
      <c r="L44">
        <v>1</v>
      </c>
      <c r="M44" t="s">
        <v>43</v>
      </c>
      <c r="P44">
        <v>1</v>
      </c>
      <c r="S44">
        <v>1</v>
      </c>
      <c r="T44">
        <v>1</v>
      </c>
    </row>
    <row r="45" spans="1:26" x14ac:dyDescent="0.35">
      <c r="K45" t="s">
        <v>153</v>
      </c>
      <c r="L45">
        <v>1</v>
      </c>
      <c r="M45" t="s">
        <v>44</v>
      </c>
      <c r="P45">
        <v>1</v>
      </c>
    </row>
    <row r="46" spans="1:26" x14ac:dyDescent="0.35">
      <c r="J46" t="s">
        <v>145</v>
      </c>
      <c r="K46" t="s">
        <v>145</v>
      </c>
      <c r="L46">
        <v>1</v>
      </c>
      <c r="M46" t="s">
        <v>45</v>
      </c>
      <c r="P46">
        <v>1</v>
      </c>
    </row>
    <row r="47" spans="1:26" x14ac:dyDescent="0.35">
      <c r="J47" t="s">
        <v>145</v>
      </c>
      <c r="K47" t="s">
        <v>145</v>
      </c>
      <c r="L47">
        <v>1</v>
      </c>
      <c r="M47" t="s">
        <v>46</v>
      </c>
      <c r="N47">
        <v>1</v>
      </c>
    </row>
    <row r="48" spans="1:26" x14ac:dyDescent="0.35">
      <c r="J48" t="s">
        <v>145</v>
      </c>
      <c r="K48" t="s">
        <v>145</v>
      </c>
      <c r="L48">
        <v>1</v>
      </c>
      <c r="M48" t="s">
        <v>47</v>
      </c>
      <c r="O48">
        <v>1</v>
      </c>
      <c r="S48">
        <v>1</v>
      </c>
      <c r="T48">
        <v>1</v>
      </c>
      <c r="U48">
        <v>1</v>
      </c>
    </row>
    <row r="49" spans="12:28" x14ac:dyDescent="0.35">
      <c r="L49">
        <v>1</v>
      </c>
      <c r="M49" t="s">
        <v>48</v>
      </c>
      <c r="O49">
        <v>1</v>
      </c>
      <c r="S49">
        <v>1</v>
      </c>
      <c r="T49">
        <v>1</v>
      </c>
      <c r="U49">
        <v>1</v>
      </c>
    </row>
    <row r="50" spans="12:28" x14ac:dyDescent="0.35">
      <c r="L50">
        <v>1</v>
      </c>
      <c r="M50" t="s">
        <v>49</v>
      </c>
      <c r="P50">
        <v>1</v>
      </c>
      <c r="V50">
        <v>1</v>
      </c>
    </row>
    <row r="51" spans="12:28" x14ac:dyDescent="0.35">
      <c r="L51">
        <v>1</v>
      </c>
      <c r="M51" t="s">
        <v>50</v>
      </c>
    </row>
    <row r="52" spans="12:28" x14ac:dyDescent="0.35">
      <c r="L52">
        <v>1</v>
      </c>
      <c r="M52" t="s">
        <v>51</v>
      </c>
    </row>
    <row r="53" spans="12:28" x14ac:dyDescent="0.35">
      <c r="L53">
        <v>1</v>
      </c>
      <c r="M53" t="s">
        <v>52</v>
      </c>
      <c r="P53">
        <v>1</v>
      </c>
    </row>
    <row r="54" spans="12:28" x14ac:dyDescent="0.35">
      <c r="L54">
        <v>1</v>
      </c>
      <c r="M54" t="s">
        <v>53</v>
      </c>
    </row>
    <row r="55" spans="12:28" x14ac:dyDescent="0.35">
      <c r="L55">
        <v>1</v>
      </c>
      <c r="M55" t="s">
        <v>54</v>
      </c>
      <c r="P55">
        <v>1</v>
      </c>
      <c r="AB55">
        <v>1</v>
      </c>
    </row>
    <row r="56" spans="12:28" x14ac:dyDescent="0.35">
      <c r="L56">
        <v>1</v>
      </c>
      <c r="M56" t="s">
        <v>55</v>
      </c>
      <c r="P56">
        <v>1</v>
      </c>
    </row>
    <row r="57" spans="12:28" x14ac:dyDescent="0.35">
      <c r="L57">
        <v>1</v>
      </c>
      <c r="M57" t="s">
        <v>56</v>
      </c>
      <c r="P57">
        <v>1</v>
      </c>
      <c r="W57">
        <v>1</v>
      </c>
    </row>
    <row r="58" spans="12:28" x14ac:dyDescent="0.35">
      <c r="L58">
        <v>1</v>
      </c>
      <c r="M58" t="s">
        <v>57</v>
      </c>
      <c r="P58">
        <v>1</v>
      </c>
    </row>
    <row r="59" spans="12:28" x14ac:dyDescent="0.35">
      <c r="L59">
        <v>1</v>
      </c>
      <c r="M59" t="s">
        <v>58</v>
      </c>
      <c r="P59">
        <v>1</v>
      </c>
      <c r="V59">
        <v>1</v>
      </c>
      <c r="X59">
        <v>1</v>
      </c>
    </row>
    <row r="60" spans="12:28" x14ac:dyDescent="0.35">
      <c r="L60">
        <v>1</v>
      </c>
      <c r="M60" t="s">
        <v>59</v>
      </c>
      <c r="P60">
        <v>1</v>
      </c>
      <c r="W60">
        <v>1</v>
      </c>
      <c r="AB60">
        <v>1</v>
      </c>
    </row>
    <row r="61" spans="12:28" x14ac:dyDescent="0.35">
      <c r="L61">
        <v>1</v>
      </c>
      <c r="M61" t="s">
        <v>60</v>
      </c>
      <c r="Q61">
        <v>1</v>
      </c>
    </row>
    <row r="62" spans="12:28" x14ac:dyDescent="0.35">
      <c r="M62" t="s">
        <v>61</v>
      </c>
    </row>
    <row r="63" spans="12:28" x14ac:dyDescent="0.35">
      <c r="M63" t="s">
        <v>62</v>
      </c>
    </row>
    <row r="64" spans="12:28" x14ac:dyDescent="0.35">
      <c r="L64">
        <v>1</v>
      </c>
      <c r="M64" t="s">
        <v>63</v>
      </c>
      <c r="S64">
        <v>1</v>
      </c>
      <c r="T64">
        <v>1</v>
      </c>
    </row>
    <row r="65" spans="1:28" x14ac:dyDescent="0.35">
      <c r="J65" t="s">
        <v>145</v>
      </c>
      <c r="K65" t="s">
        <v>145</v>
      </c>
      <c r="L65">
        <v>1</v>
      </c>
      <c r="M65" t="s">
        <v>64</v>
      </c>
    </row>
    <row r="66" spans="1:28" x14ac:dyDescent="0.35">
      <c r="J66" t="s">
        <v>145</v>
      </c>
      <c r="K66" t="s">
        <v>145</v>
      </c>
      <c r="L66">
        <v>1</v>
      </c>
      <c r="M66" t="s">
        <v>65</v>
      </c>
      <c r="P66">
        <v>1</v>
      </c>
      <c r="R66">
        <v>1</v>
      </c>
      <c r="S66" t="s">
        <v>142</v>
      </c>
      <c r="T66">
        <v>1</v>
      </c>
    </row>
    <row r="67" spans="1:28" x14ac:dyDescent="0.35">
      <c r="J67" t="s">
        <v>145</v>
      </c>
      <c r="K67" t="s">
        <v>145</v>
      </c>
      <c r="L67">
        <v>1</v>
      </c>
      <c r="M67" t="s">
        <v>66</v>
      </c>
      <c r="P67">
        <v>1</v>
      </c>
    </row>
    <row r="68" spans="1:28" x14ac:dyDescent="0.35">
      <c r="J68" t="s">
        <v>152</v>
      </c>
      <c r="K68" t="s">
        <v>151</v>
      </c>
      <c r="L68">
        <v>1</v>
      </c>
      <c r="M68" t="s">
        <v>67</v>
      </c>
      <c r="P68">
        <v>1</v>
      </c>
    </row>
    <row r="69" spans="1:28" x14ac:dyDescent="0.35">
      <c r="L69">
        <v>1</v>
      </c>
      <c r="M69" t="s">
        <v>68</v>
      </c>
      <c r="N69">
        <v>1</v>
      </c>
      <c r="P69">
        <v>1</v>
      </c>
      <c r="U69">
        <v>1</v>
      </c>
    </row>
    <row r="70" spans="1:28" x14ac:dyDescent="0.35">
      <c r="J70" t="s">
        <v>145</v>
      </c>
      <c r="K70" t="s">
        <v>145</v>
      </c>
      <c r="L70">
        <v>1</v>
      </c>
      <c r="M70" t="s">
        <v>69</v>
      </c>
      <c r="P70">
        <v>1</v>
      </c>
    </row>
    <row r="71" spans="1:28" x14ac:dyDescent="0.35">
      <c r="L71">
        <v>1</v>
      </c>
      <c r="M71" t="s">
        <v>70</v>
      </c>
    </row>
    <row r="72" spans="1:28" x14ac:dyDescent="0.35">
      <c r="L72" s="2" t="s">
        <v>71</v>
      </c>
      <c r="N72" t="s">
        <v>72</v>
      </c>
      <c r="O72" t="s">
        <v>73</v>
      </c>
      <c r="P72" t="s">
        <v>74</v>
      </c>
      <c r="Q72" t="s">
        <v>75</v>
      </c>
      <c r="R72" t="s">
        <v>76</v>
      </c>
      <c r="S72" t="s">
        <v>77</v>
      </c>
      <c r="T72" t="s">
        <v>78</v>
      </c>
      <c r="U72" t="s">
        <v>79</v>
      </c>
      <c r="V72" t="s">
        <v>80</v>
      </c>
      <c r="W72" t="s">
        <v>81</v>
      </c>
      <c r="X72" t="s">
        <v>82</v>
      </c>
      <c r="Y72" t="s">
        <v>83</v>
      </c>
      <c r="Z72" t="s">
        <v>84</v>
      </c>
      <c r="AA72" t="s">
        <v>85</v>
      </c>
      <c r="AB72" t="s">
        <v>86</v>
      </c>
    </row>
    <row r="73" spans="1:28" x14ac:dyDescent="0.35">
      <c r="N73">
        <f t="shared" ref="N73:AA73" si="0">SUM(N2:N71)</f>
        <v>17</v>
      </c>
      <c r="O73">
        <f t="shared" si="0"/>
        <v>5</v>
      </c>
      <c r="P73">
        <f t="shared" si="0"/>
        <v>85</v>
      </c>
      <c r="Q73">
        <f t="shared" si="0"/>
        <v>26</v>
      </c>
      <c r="R73">
        <f t="shared" si="0"/>
        <v>4</v>
      </c>
      <c r="S73">
        <f t="shared" si="0"/>
        <v>56</v>
      </c>
      <c r="T73">
        <f t="shared" si="0"/>
        <v>41</v>
      </c>
      <c r="U73">
        <f t="shared" si="0"/>
        <v>3</v>
      </c>
      <c r="V73">
        <f t="shared" si="0"/>
        <v>15</v>
      </c>
      <c r="W73">
        <f t="shared" si="0"/>
        <v>6</v>
      </c>
      <c r="X73">
        <f t="shared" si="0"/>
        <v>6</v>
      </c>
      <c r="Y73">
        <f t="shared" si="0"/>
        <v>7</v>
      </c>
      <c r="Z73">
        <f t="shared" si="0"/>
        <v>3</v>
      </c>
      <c r="AA73">
        <f t="shared" si="0"/>
        <v>2</v>
      </c>
      <c r="AB73">
        <v>2</v>
      </c>
    </row>
    <row r="74" spans="1:28" x14ac:dyDescent="0.35">
      <c r="M74" s="18" t="s">
        <v>163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</row>
    <row r="78" spans="1:28" x14ac:dyDescent="0.35">
      <c r="A78" t="s">
        <v>164</v>
      </c>
      <c r="B78" t="s">
        <v>90</v>
      </c>
      <c r="C78" t="s">
        <v>91</v>
      </c>
      <c r="D78" t="s">
        <v>92</v>
      </c>
      <c r="E78" t="s">
        <v>93</v>
      </c>
      <c r="F78" t="s">
        <v>94</v>
      </c>
      <c r="G78" t="s">
        <v>95</v>
      </c>
      <c r="H78" t="s">
        <v>96</v>
      </c>
      <c r="I78" t="s">
        <v>178</v>
      </c>
      <c r="J78" t="s">
        <v>99</v>
      </c>
      <c r="K78" t="s">
        <v>100</v>
      </c>
      <c r="L78" t="s">
        <v>101</v>
      </c>
      <c r="M78" t="s">
        <v>102</v>
      </c>
      <c r="N78" t="s">
        <v>103</v>
      </c>
      <c r="O78" t="s">
        <v>104</v>
      </c>
      <c r="P78" t="s">
        <v>105</v>
      </c>
      <c r="Q78" t="s">
        <v>106</v>
      </c>
      <c r="R78" t="s">
        <v>107</v>
      </c>
      <c r="S78" t="s">
        <v>108</v>
      </c>
      <c r="T78" t="s">
        <v>109</v>
      </c>
      <c r="U78" t="s">
        <v>110</v>
      </c>
      <c r="V78" t="s">
        <v>111</v>
      </c>
      <c r="W78" t="s">
        <v>112</v>
      </c>
    </row>
    <row r="79" spans="1:28" x14ac:dyDescent="0.35">
      <c r="A79" t="s">
        <v>165</v>
      </c>
      <c r="B79" s="15">
        <v>10</v>
      </c>
      <c r="C79" s="15">
        <v>35</v>
      </c>
      <c r="D79" s="15">
        <v>42</v>
      </c>
      <c r="E79" s="15">
        <v>30</v>
      </c>
      <c r="F79" s="15">
        <v>10</v>
      </c>
      <c r="G79" s="15">
        <v>27</v>
      </c>
      <c r="H79" s="15">
        <v>5</v>
      </c>
      <c r="I79" s="15">
        <v>30</v>
      </c>
      <c r="J79" s="15">
        <v>38</v>
      </c>
      <c r="K79" s="15">
        <v>95</v>
      </c>
      <c r="L79" s="15">
        <v>36</v>
      </c>
      <c r="M79" s="15">
        <v>37</v>
      </c>
      <c r="N79" s="15">
        <v>42</v>
      </c>
      <c r="O79" s="15">
        <v>15</v>
      </c>
      <c r="P79" s="15">
        <v>80</v>
      </c>
      <c r="Q79" s="15">
        <v>60</v>
      </c>
      <c r="R79" s="15">
        <v>60</v>
      </c>
      <c r="S79" s="15">
        <v>85</v>
      </c>
      <c r="T79" s="15">
        <v>20</v>
      </c>
      <c r="U79" s="15">
        <v>70</v>
      </c>
      <c r="V79" s="15">
        <v>120</v>
      </c>
      <c r="W79" s="15">
        <v>92</v>
      </c>
    </row>
    <row r="80" spans="1:28" x14ac:dyDescent="0.35">
      <c r="A80" t="s">
        <v>166</v>
      </c>
      <c r="B80" s="15">
        <f>SUM(F81,H81,)</f>
        <v>3.8</v>
      </c>
      <c r="C80" s="15">
        <f>SUM(E8,F81,G81,H81,I81,T81)</f>
        <v>27.2</v>
      </c>
      <c r="D80" s="15">
        <f>SUM(B81,C81,E81,F81,G81,H81,I81,J81,L81,M81,N81,T83)</f>
        <v>47.199999999999989</v>
      </c>
      <c r="E80" s="15">
        <f>SUM(B81,F81,G81,H81,I81,T81)</f>
        <v>28.2</v>
      </c>
      <c r="F80" s="15">
        <f>SUM(B81,H81,)</f>
        <v>4.8</v>
      </c>
      <c r="G80" s="15">
        <f>SUM(B81,F81,H81,T81)</f>
        <v>8.6</v>
      </c>
      <c r="H80">
        <v>0</v>
      </c>
      <c r="I80" s="15">
        <f>SUM(B81,E81,F81,G81,H81,T83)</f>
        <v>14.2</v>
      </c>
      <c r="J80" s="15">
        <f>SUM(B81,C81,E81,F81,G81,H81,I81,L81,M81,T81)</f>
        <v>42.399999999999991</v>
      </c>
      <c r="K80" s="15">
        <f>SUM(C81,B81,D81,E81,F81,G81,H81,I81,J81,L81,M81,N81,P81,Q81,R81,S81,T81,U81,W81)</f>
        <v>56.999999999999993</v>
      </c>
      <c r="L80" s="15">
        <f>SUM(B81,C81,E81,F81,G81,H81,I81,T81)</f>
        <v>35.799999999999997</v>
      </c>
      <c r="M80" s="15">
        <f>SUM(B81,C81,E81,F81,G81,H81,I81,L81,T81)</f>
        <v>38.599999999999994</v>
      </c>
      <c r="N80" s="15">
        <f>SUM(B81,C81,D81,E81,F81,G81,H81,I81,J81,L81,M81,T81)</f>
        <v>47.999999999999993</v>
      </c>
      <c r="O80" s="15">
        <f>SUM(B81,F81,H81,)</f>
        <v>7.6</v>
      </c>
      <c r="P80" s="15">
        <f>SUM(B81,C81,D81,E81,F81,G81,H81,I81,J81,L81,M81,N81,Q81,R81,T81,U81,)</f>
        <v>53.999999999999993</v>
      </c>
      <c r="Q80" s="15">
        <f>SUM(B81,C81,D81,E81,F81,G81,H81,I81,J81,L81,M81,N81,O81,R81,T81,)</f>
        <v>54.79999999999999</v>
      </c>
      <c r="R80" s="15">
        <f>SUM(B81,C81,D81,E81,F81,G81,H81,I81,J81,L81,M81,N81,O81,R81,T81,)</f>
        <v>54.79999999999999</v>
      </c>
      <c r="S80" s="15">
        <f>SUM(B81,C81,D81,E81,F81,G81,H81,I81,J81,L81,M81,N81,O81,P81,Q81,R81,T81,U81)</f>
        <v>58.79999999999999</v>
      </c>
      <c r="T80" s="15">
        <f>SUM(B81,F81,H81,)</f>
        <v>7.6</v>
      </c>
      <c r="U80" s="15">
        <f>SUM(B81,C81,D81,E81,F81,G81,H81,I81,J81,L81,M81,N81,Q81,R81,T81,)</f>
        <v>51.999999999999993</v>
      </c>
      <c r="V80" s="15">
        <f>SUM(B81:U81,W81)</f>
        <v>64.599999999999994</v>
      </c>
      <c r="W80" s="15">
        <f>SUM(B81:J81,L81:U81)</f>
        <v>59.79999999999999</v>
      </c>
    </row>
    <row r="81" spans="1:23" x14ac:dyDescent="0.35">
      <c r="A81" t="s">
        <v>167</v>
      </c>
      <c r="B81" s="15">
        <v>3.8</v>
      </c>
      <c r="C81" s="15">
        <v>4.8</v>
      </c>
      <c r="D81" s="15">
        <v>2.8</v>
      </c>
      <c r="E81" s="15">
        <v>2.8</v>
      </c>
      <c r="F81" s="15">
        <v>2.8</v>
      </c>
      <c r="G81" s="15">
        <v>2.8</v>
      </c>
      <c r="H81" s="15">
        <v>1</v>
      </c>
      <c r="I81" s="15">
        <v>16.8</v>
      </c>
      <c r="J81" s="15">
        <v>2.8</v>
      </c>
      <c r="K81" s="15">
        <v>3.8</v>
      </c>
      <c r="L81" s="15">
        <v>2.8</v>
      </c>
      <c r="M81" s="15">
        <v>3.8</v>
      </c>
      <c r="N81" s="15">
        <v>2</v>
      </c>
      <c r="O81" s="15">
        <v>3.8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2</v>
      </c>
      <c r="V81" s="15">
        <v>1</v>
      </c>
      <c r="W81" s="15">
        <v>1</v>
      </c>
    </row>
    <row r="82" spans="1:23" x14ac:dyDescent="0.35">
      <c r="A82" t="s">
        <v>168</v>
      </c>
      <c r="B82" s="15" t="s">
        <v>179</v>
      </c>
      <c r="C82" s="15" t="s">
        <v>179</v>
      </c>
      <c r="D82" s="15" t="s">
        <v>174</v>
      </c>
      <c r="E82" s="15" t="s">
        <v>174</v>
      </c>
      <c r="F82" s="15" t="s">
        <v>174</v>
      </c>
      <c r="G82" s="15" t="s">
        <v>174</v>
      </c>
      <c r="H82" s="15" t="s">
        <v>175</v>
      </c>
      <c r="I82" s="15" t="s">
        <v>173</v>
      </c>
      <c r="J82" s="15" t="s">
        <v>174</v>
      </c>
      <c r="K82" s="15" t="s">
        <v>176</v>
      </c>
      <c r="L82" s="15" t="s">
        <v>174</v>
      </c>
      <c r="M82" s="15" t="s">
        <v>176</v>
      </c>
      <c r="N82" s="15" t="s">
        <v>177</v>
      </c>
      <c r="O82" s="15" t="s">
        <v>191</v>
      </c>
      <c r="P82" s="15" t="s">
        <v>177</v>
      </c>
      <c r="Q82" s="15" t="s">
        <v>175</v>
      </c>
      <c r="R82" s="15" t="s">
        <v>177</v>
      </c>
      <c r="S82" s="15" t="s">
        <v>175</v>
      </c>
      <c r="T82" s="15" t="s">
        <v>177</v>
      </c>
      <c r="U82" s="15" t="s">
        <v>177</v>
      </c>
      <c r="V82" s="15"/>
      <c r="W82" s="15" t="s">
        <v>175</v>
      </c>
    </row>
    <row r="83" spans="1:23" x14ac:dyDescent="0.35">
      <c r="A83" t="s">
        <v>169</v>
      </c>
      <c r="B83">
        <v>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2</v>
      </c>
      <c r="V83">
        <v>0</v>
      </c>
      <c r="W83">
        <v>0</v>
      </c>
    </row>
    <row r="84" spans="1:23" x14ac:dyDescent="0.35">
      <c r="A84" t="s">
        <v>170</v>
      </c>
      <c r="B84" s="15">
        <v>1</v>
      </c>
      <c r="C84" s="15">
        <v>2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5</v>
      </c>
      <c r="J84" s="15">
        <v>0</v>
      </c>
      <c r="K84" s="15">
        <v>0</v>
      </c>
      <c r="L84" s="15">
        <v>0</v>
      </c>
      <c r="M84" s="15">
        <v>0</v>
      </c>
      <c r="N84" s="15">
        <v>1</v>
      </c>
      <c r="O84" s="15">
        <v>0</v>
      </c>
      <c r="P84" s="15">
        <v>1</v>
      </c>
      <c r="Q84" s="15">
        <v>0</v>
      </c>
      <c r="R84" s="15">
        <v>1</v>
      </c>
      <c r="S84" s="15">
        <v>0</v>
      </c>
      <c r="T84" s="15">
        <v>1</v>
      </c>
      <c r="U84" s="15">
        <v>1</v>
      </c>
      <c r="V84" s="15">
        <v>0</v>
      </c>
      <c r="W84" s="15">
        <v>0</v>
      </c>
    </row>
    <row r="85" spans="1:23" x14ac:dyDescent="0.35">
      <c r="A85" t="s">
        <v>171</v>
      </c>
      <c r="B85" s="17">
        <v>2.8</v>
      </c>
      <c r="C85" s="15">
        <v>2.8</v>
      </c>
      <c r="D85" s="15">
        <v>2.8</v>
      </c>
      <c r="E85" s="15">
        <v>2.8</v>
      </c>
      <c r="F85" s="15">
        <v>2.8</v>
      </c>
      <c r="G85" s="15">
        <v>2.8</v>
      </c>
      <c r="H85" s="15">
        <v>0</v>
      </c>
      <c r="I85" s="15">
        <v>2.8</v>
      </c>
      <c r="J85" s="15">
        <v>2.8</v>
      </c>
      <c r="K85" s="15">
        <v>2.8</v>
      </c>
      <c r="L85" s="15">
        <v>2.8</v>
      </c>
      <c r="M85" s="15">
        <v>2.8</v>
      </c>
      <c r="N85" s="15">
        <v>0</v>
      </c>
      <c r="O85" s="15">
        <v>2.8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</row>
    <row r="86" spans="1:23" x14ac:dyDescent="0.35">
      <c r="A86" t="s">
        <v>172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1</v>
      </c>
      <c r="L86" s="15">
        <v>0</v>
      </c>
      <c r="M86" s="15">
        <v>1</v>
      </c>
      <c r="N86" s="15">
        <v>0</v>
      </c>
      <c r="O86" s="15">
        <v>1</v>
      </c>
      <c r="P86" s="15">
        <v>0</v>
      </c>
      <c r="Q86" s="15">
        <v>1</v>
      </c>
      <c r="R86" s="15">
        <v>0</v>
      </c>
      <c r="S86" s="15">
        <v>1</v>
      </c>
      <c r="T86" s="15">
        <v>0</v>
      </c>
      <c r="U86" s="15">
        <v>2</v>
      </c>
      <c r="V86" s="15">
        <v>1</v>
      </c>
      <c r="W86" s="15">
        <v>1</v>
      </c>
    </row>
    <row r="87" spans="1:23" x14ac:dyDescent="0.35">
      <c r="A87" t="s">
        <v>192</v>
      </c>
      <c r="B87" s="15">
        <f>SUM(B80,B83,B85,B86)</f>
        <v>7.6</v>
      </c>
      <c r="C87" s="15">
        <f>SUM(,C83,C85,C80)</f>
        <v>32</v>
      </c>
      <c r="D87" s="15">
        <f>SUM(D80,D85)</f>
        <v>49.999999999999986</v>
      </c>
      <c r="E87" s="15">
        <f>SUM(E80,E81)</f>
        <v>31</v>
      </c>
      <c r="F87" s="15">
        <f>SUM(F80,F81)</f>
        <v>7.6</v>
      </c>
      <c r="G87" s="15">
        <f>SUM(G80,G81)</f>
        <v>11.399999999999999</v>
      </c>
      <c r="H87" s="15">
        <f>SUM(H81)</f>
        <v>1</v>
      </c>
      <c r="I87" s="15">
        <f>SUM(I80,I81)</f>
        <v>31</v>
      </c>
      <c r="J87" s="15">
        <f>SUM(J80,J81)</f>
        <v>45.199999999999989</v>
      </c>
      <c r="K87" s="15">
        <f>SUM(K80,K81)</f>
        <v>60.79999999999999</v>
      </c>
      <c r="L87" s="15">
        <f>SUM(L80,L81)</f>
        <v>38.599999999999994</v>
      </c>
      <c r="M87" s="15">
        <f>SUM(M80,M81)</f>
        <v>42.399999999999991</v>
      </c>
      <c r="N87" s="15">
        <f>SUM(N80,N81)</f>
        <v>49.999999999999993</v>
      </c>
      <c r="O87" s="15">
        <f>SUM(O80,O81)</f>
        <v>11.399999999999999</v>
      </c>
      <c r="P87" s="15">
        <f>SUM(P80,R91)</f>
        <v>53.999999999999993</v>
      </c>
      <c r="Q87" s="15">
        <v>55.8</v>
      </c>
      <c r="R87" s="15">
        <v>55.8</v>
      </c>
      <c r="S87" s="15">
        <v>59.8</v>
      </c>
      <c r="T87" s="15">
        <v>8.6</v>
      </c>
      <c r="U87" s="15">
        <v>54</v>
      </c>
      <c r="V87" s="15">
        <v>65.599999999999994</v>
      </c>
      <c r="W87" s="15">
        <v>60.8</v>
      </c>
    </row>
    <row r="88" spans="1:23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90" spans="1:23" x14ac:dyDescent="0.35">
      <c r="A90" t="s">
        <v>164</v>
      </c>
      <c r="B90" t="s">
        <v>72</v>
      </c>
      <c r="C90" t="s">
        <v>73</v>
      </c>
      <c r="D90" t="s">
        <v>74</v>
      </c>
      <c r="E90" t="s">
        <v>75</v>
      </c>
      <c r="F90" t="s">
        <v>76</v>
      </c>
      <c r="G90" t="s">
        <v>77</v>
      </c>
      <c r="H90" t="s">
        <v>78</v>
      </c>
      <c r="I90" t="s">
        <v>79</v>
      </c>
      <c r="J90" t="s">
        <v>80</v>
      </c>
      <c r="K90" t="s">
        <v>81</v>
      </c>
      <c r="L90" t="s">
        <v>82</v>
      </c>
      <c r="M90" t="s">
        <v>83</v>
      </c>
      <c r="N90" t="s">
        <v>84</v>
      </c>
      <c r="O90" t="s">
        <v>85</v>
      </c>
      <c r="P90" t="s">
        <v>86</v>
      </c>
    </row>
    <row r="91" spans="1:23" x14ac:dyDescent="0.35">
      <c r="A91" t="s">
        <v>180</v>
      </c>
      <c r="B91">
        <v>17</v>
      </c>
      <c r="C91">
        <v>5</v>
      </c>
      <c r="D91">
        <v>85</v>
      </c>
      <c r="E91">
        <v>26</v>
      </c>
      <c r="F91">
        <v>4</v>
      </c>
      <c r="G91">
        <v>56</v>
      </c>
      <c r="H91">
        <v>51</v>
      </c>
      <c r="I91">
        <v>3</v>
      </c>
      <c r="J91">
        <v>15</v>
      </c>
      <c r="K91">
        <v>6</v>
      </c>
      <c r="L91">
        <v>6</v>
      </c>
      <c r="M91">
        <v>7</v>
      </c>
      <c r="N91">
        <v>3</v>
      </c>
      <c r="O91">
        <v>2</v>
      </c>
      <c r="P91">
        <v>2</v>
      </c>
    </row>
    <row r="92" spans="1:23" x14ac:dyDescent="0.35">
      <c r="A92" t="s">
        <v>181</v>
      </c>
      <c r="B92">
        <v>0</v>
      </c>
      <c r="C92">
        <v>0</v>
      </c>
      <c r="D92">
        <v>1</v>
      </c>
      <c r="E92">
        <v>1</v>
      </c>
      <c r="F92">
        <v>2</v>
      </c>
      <c r="G92">
        <v>2</v>
      </c>
      <c r="H92">
        <v>2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</row>
    <row r="93" spans="1:23" x14ac:dyDescent="0.35">
      <c r="A93" t="s">
        <v>183</v>
      </c>
      <c r="B93">
        <v>0</v>
      </c>
      <c r="C93">
        <v>0</v>
      </c>
      <c r="D93">
        <v>52.1</v>
      </c>
      <c r="E93">
        <v>97.2</v>
      </c>
      <c r="F93">
        <v>97.2</v>
      </c>
      <c r="G93">
        <v>38.1</v>
      </c>
      <c r="H93">
        <v>38.1</v>
      </c>
      <c r="I93">
        <v>0</v>
      </c>
      <c r="J93">
        <v>0</v>
      </c>
      <c r="K93">
        <v>0</v>
      </c>
      <c r="L93">
        <v>0</v>
      </c>
      <c r="M93">
        <v>32.1</v>
      </c>
      <c r="N93">
        <v>32.1</v>
      </c>
      <c r="O93">
        <v>0</v>
      </c>
      <c r="P93">
        <v>0</v>
      </c>
    </row>
    <row r="94" spans="1:23" x14ac:dyDescent="0.35">
      <c r="A94" t="s">
        <v>182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Hıdır Can Çağlar</dc:creator>
  <cp:lastModifiedBy>Hıdır Can Çağlar</cp:lastModifiedBy>
  <dcterms:created xsi:type="dcterms:W3CDTF">2025-04-15T08:43:14Z</dcterms:created>
  <dcterms:modified xsi:type="dcterms:W3CDTF">2025-04-23T02:25:20Z</dcterms:modified>
</cp:coreProperties>
</file>