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larycornick/Documents/Data Science Bootcamp/Homework/111018 - Excel/"/>
    </mc:Choice>
  </mc:AlternateContent>
  <xr:revisionPtr revIDLastSave="0" documentId="13_ncr:1_{A1796BBE-F36D-CA4F-9611-2B5A2DFA754F}" xr6:coauthVersionLast="38" xr6:coauthVersionMax="38" xr10:uidLastSave="{00000000-0000-0000-0000-000000000000}"/>
  <bookViews>
    <workbookView xWindow="20" yWindow="460" windowWidth="28800" windowHeight="16440" activeTab="4" xr2:uid="{00000000-000D-0000-FFFF-FFFF00000000}"/>
  </bookViews>
  <sheets>
    <sheet name="Data" sheetId="1" r:id="rId1"/>
    <sheet name="Count by Category" sheetId="2" r:id="rId2"/>
    <sheet name="Count by Sub Category" sheetId="4" r:id="rId3"/>
    <sheet name="Count by Month Created" sheetId="6" r:id="rId4"/>
    <sheet name="Data - Goal by Outcome" sheetId="8" r:id="rId5"/>
  </sheets>
  <calcPr calcId="179021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5" i="8"/>
  <c r="D6" i="8" s="1"/>
  <c r="D4" i="8"/>
  <c r="D13" i="8"/>
  <c r="D3" i="8"/>
  <c r="D2" i="8"/>
  <c r="C3" i="8"/>
  <c r="C13" i="8"/>
  <c r="C4" i="8"/>
  <c r="C2" i="8"/>
  <c r="B13" i="8"/>
  <c r="B12" i="8"/>
  <c r="B11" i="8"/>
  <c r="B10" i="8"/>
  <c r="B9" i="8"/>
  <c r="B8" i="8"/>
  <c r="B7" i="8"/>
  <c r="B6" i="8"/>
  <c r="B4" i="8"/>
  <c r="B5" i="8" s="1"/>
  <c r="B3" i="8"/>
  <c r="B2" i="8"/>
  <c r="C5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6" i="8" l="1"/>
  <c r="C7" i="8" s="1"/>
  <c r="C8" i="8" l="1"/>
  <c r="C9" i="8" l="1"/>
  <c r="C10" i="8" s="1"/>
  <c r="C11" i="8" l="1"/>
  <c r="C12" i="8" s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<sst xmlns="http://schemas.openxmlformats.org/spreadsheetml/2006/main" count="33048" uniqueCount="8400">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</sst>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B64D-B2B2-2B04A9E3A4CC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31-B64D-B2B2-2B04A9E3A4CC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31-B64D-B2B2-2B04A9E3A4CC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31-B64D-B2B2-2B04A9E3A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831215"/>
        <c:axId val="2006247055"/>
      </c:barChart>
      <c:catAx>
        <c:axId val="1480831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47055"/>
        <c:crosses val="autoZero"/>
        <c:auto val="1"/>
        <c:lblAlgn val="ctr"/>
        <c:lblOffset val="100"/>
        <c:noMultiLvlLbl val="0"/>
      </c:catAx>
      <c:valAx>
        <c:axId val="20062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Sub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5-4645-8E82-71FD807DA168}"/>
            </c:ext>
          </c:extLst>
        </c:ser>
        <c:ser>
          <c:idx val="1"/>
          <c:order val="1"/>
          <c:tx>
            <c:strRef>
              <c:f>'Count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4-6346-A933-D0AE10725712}"/>
            </c:ext>
          </c:extLst>
        </c:ser>
        <c:ser>
          <c:idx val="2"/>
          <c:order val="2"/>
          <c:tx>
            <c:strRef>
              <c:f>'Count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14-6346-A933-D0AE10725712}"/>
            </c:ext>
          </c:extLst>
        </c:ser>
        <c:ser>
          <c:idx val="3"/>
          <c:order val="3"/>
          <c:tx>
            <c:strRef>
              <c:f>'Count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4-6346-A933-D0AE10725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671375"/>
        <c:axId val="1551581647"/>
      </c:barChart>
      <c:catAx>
        <c:axId val="1551671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581647"/>
        <c:crosses val="autoZero"/>
        <c:auto val="1"/>
        <c:lblAlgn val="ctr"/>
        <c:lblOffset val="100"/>
        <c:noMultiLvlLbl val="0"/>
      </c:catAx>
      <c:valAx>
        <c:axId val="15515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6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Month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6-0747-9C8E-FE1487558847}"/>
            </c:ext>
          </c:extLst>
        </c:ser>
        <c:ser>
          <c:idx val="1"/>
          <c:order val="1"/>
          <c:tx>
            <c:strRef>
              <c:f>'Count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D4-9944-BC35-AF4ACAEEDBF6}"/>
            </c:ext>
          </c:extLst>
        </c:ser>
        <c:ser>
          <c:idx val="2"/>
          <c:order val="2"/>
          <c:tx>
            <c:strRef>
              <c:f>'Count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D4-9944-BC35-AF4ACAEED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112431"/>
        <c:axId val="1626628639"/>
      </c:lineChart>
      <c:catAx>
        <c:axId val="156511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28639"/>
        <c:crosses val="autoZero"/>
        <c:auto val="1"/>
        <c:lblAlgn val="ctr"/>
        <c:lblOffset val="100"/>
        <c:noMultiLvlLbl val="0"/>
      </c:catAx>
      <c:valAx>
        <c:axId val="16266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11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- Goal by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- Goal by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- Goal by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4-D040-94A6-F1110DA555FA}"/>
            </c:ext>
          </c:extLst>
        </c:ser>
        <c:ser>
          <c:idx val="1"/>
          <c:order val="1"/>
          <c:tx>
            <c:strRef>
              <c:f>'Data - Goal by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- Goal by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- Goal by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4-D040-94A6-F1110DA555FA}"/>
            </c:ext>
          </c:extLst>
        </c:ser>
        <c:ser>
          <c:idx val="2"/>
          <c:order val="2"/>
          <c:tx>
            <c:strRef>
              <c:f>'Data - Goal by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- Goal by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- Goal by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4-D040-94A6-F1110DA55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20671"/>
        <c:axId val="181722351"/>
      </c:lineChart>
      <c:catAx>
        <c:axId val="18172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2351"/>
        <c:crosses val="autoZero"/>
        <c:auto val="1"/>
        <c:lblAlgn val="ctr"/>
        <c:lblOffset val="100"/>
        <c:noMultiLvlLbl val="0"/>
      </c:catAx>
      <c:valAx>
        <c:axId val="18172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25400</xdr:rowOff>
    </xdr:from>
    <xdr:to>
      <xdr:col>19</xdr:col>
      <xdr:colOff>812800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9CCCE-510F-034E-A727-D3448F0B8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0</xdr:rowOff>
    </xdr:from>
    <xdr:to>
      <xdr:col>16</xdr:col>
      <xdr:colOff>1117600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E7219-5957-9942-94EC-45C9A4860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2</xdr:row>
      <xdr:rowOff>177800</xdr:rowOff>
    </xdr:from>
    <xdr:to>
      <xdr:col>16</xdr:col>
      <xdr:colOff>12700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3FA64-F940-7A49-9F01-7198A5BE5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13</xdr:row>
      <xdr:rowOff>95250</xdr:rowOff>
    </xdr:from>
    <xdr:to>
      <xdr:col>7</xdr:col>
      <xdr:colOff>927100</xdr:colOff>
      <xdr:row>44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D73775-491C-7E4A-B417-869A9A23D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09.459770370369" createdVersion="6" refreshedVersion="6" minRefreshableVersion="3" recordCount="4115" xr:uid="{2FB41F93-2A4F-8445-B19E-90603783648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47178738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09.65955462963" createdVersion="6" refreshedVersion="6" minRefreshableVersion="3" recordCount="4115" xr:uid="{37D766F3-BC37-5C43-A58A-F1498FEDE0A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x v="0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x v="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10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2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3"/>
    <x v="13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1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15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16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17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18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9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20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21"/>
    <x v="21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22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23"/>
    <x v="23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24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25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26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27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28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9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30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31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32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33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34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35"/>
    <x v="3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36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37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38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39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40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31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41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42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31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43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44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45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46"/>
    <x v="48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31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31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47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48"/>
    <x v="52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49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50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51"/>
    <x v="55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52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53"/>
    <x v="57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54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55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56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57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58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5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60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61"/>
    <x v="65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62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63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64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65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66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67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68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31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6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70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71"/>
    <x v="76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72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73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74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7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76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77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78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31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7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80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81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82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83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43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85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86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87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88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89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90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90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91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31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31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92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93"/>
    <x v="103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43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94"/>
    <x v="104"/>
    <x v="0"/>
    <s v="shorts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10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95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96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97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98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99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87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100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101"/>
    <x v="113"/>
    <x v="0"/>
    <s v="shorts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102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103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104"/>
    <x v="116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105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106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107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108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109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110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109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111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112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113"/>
    <x v="12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114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109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109"/>
    <x v="121"/>
    <x v="0"/>
    <s v="science fiction"/>
    <x v="130"/>
    <d v="2014-06-16T15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109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115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109"/>
    <x v="121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109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116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109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109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117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31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109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118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119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109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120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121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122"/>
    <x v="134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109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123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124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125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126"/>
    <x v="13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127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128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129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130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131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132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109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133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109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134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135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109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136"/>
    <x v="146"/>
    <x v="0"/>
    <s v="drama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109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137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134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138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139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140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133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109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109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109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141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109"/>
    <x v="121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142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109"/>
    <x v="121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143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144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145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109"/>
    <x v="121"/>
    <x v="0"/>
    <s v="drama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146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147"/>
    <x v="157"/>
    <x v="0"/>
    <s v="drama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148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109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149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109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150"/>
    <x v="160"/>
    <x v="0"/>
    <s v="drama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151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152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153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109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154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109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155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156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157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109"/>
    <x v="121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158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159"/>
    <x v="167"/>
    <x v="0"/>
    <s v="drama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109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160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161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162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109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163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109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109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164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165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166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167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168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169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170"/>
    <x v="174"/>
    <x v="0"/>
    <s v="drama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171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172"/>
    <x v="101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173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174"/>
    <x v="177"/>
    <x v="0"/>
    <s v="drama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109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175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109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109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109"/>
    <x v="121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176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109"/>
    <x v="121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109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109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177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109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178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109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179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109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109"/>
    <x v="121"/>
    <x v="0"/>
    <s v="drama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119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109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180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181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182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183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184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185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186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187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188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189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190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191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192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193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194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195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196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197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198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199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200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201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202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203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204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205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206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207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208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209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210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211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12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213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214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215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216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217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18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219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220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221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222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223"/>
    <x v="225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224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2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226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227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228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22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30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231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232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233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234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31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235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236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237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238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239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240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241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242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243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244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45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246"/>
    <x v="248"/>
    <x v="0"/>
    <s v="documentary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247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24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249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50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51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252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53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254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255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256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257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258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259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260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61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262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63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264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65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266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267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268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269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270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271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272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273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274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75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276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277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78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279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280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281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282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83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8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85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286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287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88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289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290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291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292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293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29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295"/>
    <x v="297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96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297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298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99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300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301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302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303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304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05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306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07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308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309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310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311"/>
    <x v="313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312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313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314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43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315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316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317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18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319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320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32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322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23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324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325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326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327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328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31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329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330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331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332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333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313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34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335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336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37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38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339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340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41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42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43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344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345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346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47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348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349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350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351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352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353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354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355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356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357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358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359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360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361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362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363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109"/>
    <x v="121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364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109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365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366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367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109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152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368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109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109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369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109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370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109"/>
    <x v="121"/>
    <x v="0"/>
    <s v="animation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371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370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152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372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373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374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375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376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377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109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378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379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380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381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382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109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383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384"/>
    <x v="384"/>
    <x v="0"/>
    <s v="animation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385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109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109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386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387"/>
    <x v="120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388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389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390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109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109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391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392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393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394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395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109"/>
    <x v="121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396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109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109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397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398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399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370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400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401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402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403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109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109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404"/>
    <x v="400"/>
    <x v="0"/>
    <s v="animation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109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109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109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109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405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109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406"/>
    <x v="120"/>
    <x v="0"/>
    <s v="animation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407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408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409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410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109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411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412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413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414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415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416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417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418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109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419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420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421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422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423"/>
    <x v="413"/>
    <x v="0"/>
    <s v="animation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109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424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109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425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426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427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89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428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429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31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430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431"/>
    <x v="423"/>
    <x v="1"/>
    <s v="plays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432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433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434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31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435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20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43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78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437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1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438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439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440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441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442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443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444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445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446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109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447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448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449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450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109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451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452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109"/>
    <x v="121"/>
    <x v="2"/>
    <s v="web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453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454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109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455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362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456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109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457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458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109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459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109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460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417"/>
    <x v="135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461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462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109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463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464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465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466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418"/>
    <x v="119"/>
    <x v="2"/>
    <s v="web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467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468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108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109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109"/>
    <x v="121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469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460"/>
    <x v="144"/>
    <x v="2"/>
    <s v="web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109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470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471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472"/>
    <x v="456"/>
    <x v="2"/>
    <s v="web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473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474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475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422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476"/>
    <x v="459"/>
    <x v="2"/>
    <s v="web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477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478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479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480"/>
    <x v="119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481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482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17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483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109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484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109"/>
    <x v="121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485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418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109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486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487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109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109"/>
    <x v="121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109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488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109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109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109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419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109"/>
    <x v="121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489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460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490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491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109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109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109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492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459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109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493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494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495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109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496"/>
    <x v="475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459"/>
    <x v="120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168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418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109"/>
    <x v="121"/>
    <x v="2"/>
    <s v="web"/>
    <x v="637"/>
    <d v="2017-02-25T18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497"/>
    <x v="366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498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499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500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5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502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503"/>
    <x v="480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504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505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506"/>
    <x v="48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507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508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509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510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511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512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513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514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515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516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517"/>
    <x v="494"/>
    <x v="2"/>
    <s v="wearables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518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19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20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177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21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52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523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24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25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526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527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528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529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530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31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479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532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33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534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35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536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537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167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38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39"/>
    <x v="515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540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541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109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42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543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544"/>
    <x v="520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545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46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547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548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49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50"/>
    <x v="525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51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552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553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554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5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556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557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58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59"/>
    <x v="532"/>
    <x v="2"/>
    <s v="wearables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60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109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561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562"/>
    <x v="535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63"/>
    <x v="458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109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564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65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66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567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68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69"/>
    <x v="541"/>
    <x v="2"/>
    <s v="wearables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70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71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7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573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574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575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76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577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28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578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579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580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314"/>
    <x v="553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581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582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583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584"/>
    <x v="557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585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586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587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588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589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590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202"/>
    <x v="563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591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59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593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594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595"/>
    <x v="568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596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597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598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599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600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23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601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602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603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604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605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606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607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608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109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09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109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610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109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611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109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612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109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613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109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614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422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615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616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617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618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449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177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129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87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619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31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620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78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621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622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623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624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625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626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627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628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629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630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631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40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632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633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634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635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636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303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637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31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x v="615"/>
    <x v="4"/>
    <s v="rock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638"/>
    <x v="616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639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31"/>
    <x v="618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640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x v="615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87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641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642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643"/>
    <x v="622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44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645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646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647"/>
    <x v="626"/>
    <x v="4"/>
    <s v="rock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648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649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31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650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651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652"/>
    <x v="632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653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654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101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44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87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655"/>
    <x v="637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656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657"/>
    <x v="639"/>
    <x v="4"/>
    <s v="rock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658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659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660"/>
    <x v="642"/>
    <x v="4"/>
    <s v="rock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661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662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663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664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665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666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667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668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669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670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671"/>
    <x v="653"/>
    <x v="4"/>
    <s v="metal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31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31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672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673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674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675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31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676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67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678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31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679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680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681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682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683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84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685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686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687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688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689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690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691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692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693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694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695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109"/>
    <x v="121"/>
    <x v="4"/>
    <s v="jazz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696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697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698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699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700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417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701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702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460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703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704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109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705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706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707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140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708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709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710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711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142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109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712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713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714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109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715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416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716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717"/>
    <x v="691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109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109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109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140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718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109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719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720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109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721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109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722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723"/>
    <x v="695"/>
    <x v="4"/>
    <s v="jazz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724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109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725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26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727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728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129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109"/>
    <x v="121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109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729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109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730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731"/>
    <x v="702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732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733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734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735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109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736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737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738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739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740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741"/>
    <x v="707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742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743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744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745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109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746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747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748"/>
    <x v="712"/>
    <x v="2"/>
    <s v="wearables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749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750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751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752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753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754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755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756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757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758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759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760"/>
    <x v="724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761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762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763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764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765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766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767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768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769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770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771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470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772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773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74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775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776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777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778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779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80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50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781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782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783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109"/>
    <x v="121"/>
    <x v="2"/>
    <s v="wearables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4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477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785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786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87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788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789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790"/>
    <x v="31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698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91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792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793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87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94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9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796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797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798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799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800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801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802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803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804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805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806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129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807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808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809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810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81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812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813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814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815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816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17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818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819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820"/>
    <x v="782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821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202"/>
    <x v="784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822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823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824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825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826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426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827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828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385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109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829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830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831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832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109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833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834"/>
    <x v="450"/>
    <x v="5"/>
    <s v="audio"/>
    <x v="1048"/>
    <d v="2016-09-24T20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109"/>
    <x v="121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109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109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109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460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109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109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109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109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109"/>
    <x v="121"/>
    <x v="5"/>
    <s v="audio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109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460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109"/>
    <x v="121"/>
    <x v="5"/>
    <s v="audio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835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109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836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837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838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839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840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841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449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109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842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843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844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84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845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846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847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848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849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850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470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380"/>
    <x v="807"/>
    <x v="6"/>
    <s v="video games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109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851"/>
    <x v="808"/>
    <x v="6"/>
    <s v="video games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852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109"/>
    <x v="121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853"/>
    <x v="809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854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855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56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857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858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859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860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61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862"/>
    <x v="815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863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724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453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864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865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866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867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868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869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109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870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871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872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167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873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724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874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875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876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877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878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879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109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880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109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881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882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109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724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883"/>
    <x v="832"/>
    <x v="6"/>
    <s v="mobile games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370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884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881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109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885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886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24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152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887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888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737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889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109"/>
    <x v="121"/>
    <x v="6"/>
    <s v="mobile games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109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109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890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109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415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891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109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892"/>
    <x v="838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840"/>
    <x v="839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893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109"/>
    <x v="121"/>
    <x v="7"/>
    <s v="food trucks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894"/>
    <x v="841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895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896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897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109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898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899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109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900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109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901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109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109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902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903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904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905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906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177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370"/>
    <x v="384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109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907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908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909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910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109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440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911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912"/>
    <x v="851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168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913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91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915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916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589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917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918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919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920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921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922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923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924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920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925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926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927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928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29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930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931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932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933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934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935"/>
    <x v="876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936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937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938"/>
    <x v="879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939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940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941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942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943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944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945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946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947"/>
    <x v="888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948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949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950"/>
    <x v="891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951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952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953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954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955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109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956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957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109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109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417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958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109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959"/>
    <x v="436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109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109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960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109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961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962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963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964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965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966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96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968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969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970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971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972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973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974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975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976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977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978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979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980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981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982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83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984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985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986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987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972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988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989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990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972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938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991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992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993"/>
    <x v="932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994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995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996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997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998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59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999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000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50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1001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002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003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1004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1005"/>
    <x v="946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006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945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1007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1008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009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1010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1011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1012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1013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101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920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1015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31"/>
    <x v="73"/>
    <x v="1"/>
    <s v="plays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10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1017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1018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019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1020"/>
    <x v="963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102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022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1023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024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1025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026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1027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1028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1029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1030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1031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1032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103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1034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1035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036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1037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1038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1039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1040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1041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1042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1043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1044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109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109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104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1046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047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04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1049"/>
    <x v="989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1050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109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051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418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1052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053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54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1055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1056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1057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058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1059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1060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1061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062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1063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1064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065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1066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0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1068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1069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1070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107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31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072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1073"/>
    <x v="1013"/>
    <x v="4"/>
    <s v="rock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1074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1075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1076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1077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1078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1079"/>
    <x v="1019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101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1080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081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082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083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1084"/>
    <x v="1025"/>
    <x v="4"/>
    <s v="rock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085"/>
    <x v="1026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086"/>
    <x v="1027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087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1088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1089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090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91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1092"/>
    <x v="103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093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1094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1095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663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1096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1097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1098"/>
    <x v="1039"/>
    <x v="4"/>
    <s v="rock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1099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1100"/>
    <x v="1041"/>
    <x v="4"/>
    <s v="rock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1101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1102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1103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1104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1105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106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1107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1108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110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1110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714"/>
    <x v="1052"/>
    <x v="3"/>
    <s v="translations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415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724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705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109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374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1111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111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152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418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113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109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1114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418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1115"/>
    <x v="901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1116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370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477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119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117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109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109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18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84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109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19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120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109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1121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1122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370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1123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1124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419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1125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1126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1127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109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109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109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109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109"/>
    <x v="121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1128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109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109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1129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1130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109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109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719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1131"/>
    <x v="1066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1132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109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109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109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109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1133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134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1135"/>
    <x v="1070"/>
    <x v="3"/>
    <s v="radio &amp; podcasts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1136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1137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1138"/>
    <x v="1073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1139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1140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141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1142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1143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1144"/>
    <x v="1079"/>
    <x v="3"/>
    <s v="radio &amp; podcasts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145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1146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114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1148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149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1150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151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152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1153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370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1154"/>
    <x v="384"/>
    <x v="3"/>
    <s v="fiction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109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1155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1156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109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365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109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157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58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71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109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59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109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109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440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1160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1161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1162"/>
    <x v="1091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1163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1164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1165"/>
    <x v="1094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1166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1167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209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1168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1169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1170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117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172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1173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1174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1175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1176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177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1178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179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1180"/>
    <x v="1110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1181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1182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1183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184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85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1186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187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1188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1189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1190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1191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1192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1193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194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1195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196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1197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198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1199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1200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201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108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91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1202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109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108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203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109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204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481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1205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109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206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109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109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109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207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91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1208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119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1209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1210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109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1211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370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453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1212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1213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1214"/>
    <x v="1139"/>
    <x v="3"/>
    <s v="art books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109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613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1215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152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1216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1217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1218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175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1219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1220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1221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109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724"/>
    <x v="144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1222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1223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109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224"/>
    <x v="1145"/>
    <x v="8"/>
    <s v="places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109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473"/>
    <x v="120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109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109"/>
    <x v="121"/>
    <x v="8"/>
    <s v="places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617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1225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109"/>
    <x v="121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1226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227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1228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1229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109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415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109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1230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231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325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1232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1233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1234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123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236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982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237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1238"/>
    <x v="1158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1239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1007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1240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1241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1242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1243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244"/>
    <x v="1164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1245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25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1246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247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1248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1249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250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251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1252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96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1253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1078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1254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255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1256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31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10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1066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1257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965"/>
    <x v="1184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31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1258"/>
    <x v="1187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578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31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259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1260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126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1097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1262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1263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1264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1265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1266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17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1267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1268"/>
    <x v="1200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269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1270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127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272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1273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1274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1275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1276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1277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1278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1279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280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1281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1276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1282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946"/>
    <x v="1215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1283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1284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1285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1286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287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1288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0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28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1290"/>
    <x v="372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291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1292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109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1293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1294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82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1295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296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1297"/>
    <x v="1230"/>
    <x v="4"/>
    <s v="faith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31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1298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1299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300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1301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833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1302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109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303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109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1304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1305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1306"/>
    <x v="144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1307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391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308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109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109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1309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109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1310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1311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1131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109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131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1313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881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847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314"/>
    <x v="1244"/>
    <x v="4"/>
    <s v="faith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1315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1316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1317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109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1318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896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1319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1320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1321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108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1322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109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109"/>
    <x v="121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109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109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109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1323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1324"/>
    <x v="698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1325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1212"/>
    <x v="98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177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370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109"/>
    <x v="121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1326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648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132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328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1329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1330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1331"/>
    <x v="1257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332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1333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1334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1335"/>
    <x v="1261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336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1277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1337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43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1338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133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1340"/>
    <x v="1267"/>
    <x v="8"/>
    <s v="photobooks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15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341"/>
    <x v="1269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1342"/>
    <x v="1270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1343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1344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1345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1346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109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347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1348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1349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350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1351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1352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1353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768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354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1355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1356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1357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358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1359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1360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1361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1362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1363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364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365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1366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1367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724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1368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1369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1370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843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1371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372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1373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697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1374"/>
    <x v="1301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1375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376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137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137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79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1380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381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1382"/>
    <x v="1309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1383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1384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1385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422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1386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1387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109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388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109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1389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1390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109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1391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1392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1393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31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1394"/>
    <x v="1321"/>
    <x v="4"/>
    <s v="rock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1395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1396"/>
    <x v="1323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50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1397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1398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1399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1400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88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401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1402"/>
    <x v="840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403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87"/>
    <x v="1331"/>
    <x v="4"/>
    <s v="rock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404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1405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1406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407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408"/>
    <x v="1336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1409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1410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41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578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31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412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413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1414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1415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1416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1417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1418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1419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1420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1421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982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31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422"/>
    <x v="1354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1423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424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109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425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177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426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1427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724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833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1428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109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1429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1430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50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871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1431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872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109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109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109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154"/>
    <x v="366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32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433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1434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1435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1436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1437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1438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439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1440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15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441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1442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1443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87"/>
    <x v="1377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1444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1445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1446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1447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448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25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1449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1450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444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451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370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1452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453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1454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1455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456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1457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1458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1459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1460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1461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1462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872"/>
    <x v="1363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1463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1464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465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466"/>
    <x v="1395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346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1467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1468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316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1469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1470"/>
    <x v="1400"/>
    <x v="4"/>
    <s v="indie rock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101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1471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1472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74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473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1474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475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1476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477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1478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1479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1480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1076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481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1482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1483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1484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1485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1486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148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1488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1489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1490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491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492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493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1494"/>
    <x v="1427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1495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1496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497"/>
    <x v="1430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498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1499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1500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501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1502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1503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1504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1505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1506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507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1508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1509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1510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1511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1512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1513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1514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1515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1516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1517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1518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1519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1520"/>
    <x v="1453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1521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1522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109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1523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1524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1525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833"/>
    <x v="120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26"/>
    <x v="1458"/>
    <x v="8"/>
    <s v="people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151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460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1527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1528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1529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109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109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1530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109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109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1531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1532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56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1533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1534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1535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1536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1537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1538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1539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540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1541"/>
    <x v="1471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1542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1543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1544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1545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1546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1547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1548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154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1550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1551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1552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1553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1554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1555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1556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1557"/>
    <x v="1487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558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559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1560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1561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1562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563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1564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565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1566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567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1568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569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1570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1571"/>
    <x v="1501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1572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573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1574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1575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576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1577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578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1579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1580"/>
    <x v="1510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158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1582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1583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1584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1585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1586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587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1588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589"/>
    <x v="1519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1590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591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1592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1593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1594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1595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1596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597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598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1599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1600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1601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1602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603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160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1605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78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1606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1607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1608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1609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1610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1611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1612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161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1614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002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1615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1616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1617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1618"/>
    <x v="154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619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1620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621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1622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95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623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31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658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31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1415"/>
    <x v="1558"/>
    <x v="4"/>
    <s v="indie rock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1624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1625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1626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1627"/>
    <x v="1562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628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629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630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1631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1632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1633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1634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28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1635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31"/>
    <x v="50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1636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1637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1638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1639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1640"/>
    <x v="1575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1641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1266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1642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1643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1644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709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1645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1646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833"/>
    <x v="144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647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874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1648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1649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152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1650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1462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1651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1652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1653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654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1655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1656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1657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109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1658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1659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1660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661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459"/>
    <x v="120"/>
    <x v="6"/>
    <s v="video games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1662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17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109"/>
    <x v="121"/>
    <x v="6"/>
    <s v="video games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1663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1664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874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1665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417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1666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1667"/>
    <x v="1600"/>
    <x v="6"/>
    <s v="video games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668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1669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1670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1671"/>
    <x v="1603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1672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1146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673"/>
    <x v="160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167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1675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67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43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677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31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678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1679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31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1680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1681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1682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1683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1684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1675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1685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1686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1687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1688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1689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1690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1691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1692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1693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1694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1695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1696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1697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1698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1699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1700"/>
    <x v="1635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187"/>
    <x v="1636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1701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1702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703"/>
    <x v="1639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704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170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1706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1707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1708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709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710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1711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31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264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1712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713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1714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1715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16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717"/>
    <x v="1652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1718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1719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1720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1721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1240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1722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723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724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1725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1726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1727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728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1729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1730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731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1732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1733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1734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1735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1736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1737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1738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1739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740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1741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1742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1743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1744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1745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746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1747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1684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1748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1749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1750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1751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1752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1753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1754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1755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1756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1757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1758"/>
    <x v="169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759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1760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1761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1762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1763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1764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765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1766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1767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1768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946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1769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1770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771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1772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1773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1774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1775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1776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1777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1778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1779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1780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1781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1782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1783"/>
    <x v="1721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1784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785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1395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1786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1787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202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1788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89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1790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791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792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1410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1793"/>
    <x v="1734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1794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1795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1796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982"/>
    <x v="1738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97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798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1799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1800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1801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1802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1803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1804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1805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1806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1807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1808"/>
    <x v="1750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1809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1810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946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1811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87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812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1813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814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1815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1816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817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818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1819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174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1820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821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1822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1823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824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1825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82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1827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1828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1829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1830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1831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32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1833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109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109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419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370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109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1834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1835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1836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109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109"/>
    <x v="121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1837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109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109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1838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1839"/>
    <x v="446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109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109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109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840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167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109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841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109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109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109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184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1843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1161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109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1844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109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1845"/>
    <x v="18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1846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1847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109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1848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109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109"/>
    <x v="121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109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456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1849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453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1850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417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1851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109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1852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1853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1854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109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415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109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833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1855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109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418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109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109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109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109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1856"/>
    <x v="1789"/>
    <x v="7"/>
    <s v="food trucks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414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1857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109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1858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1859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1860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418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1861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109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1862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109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1863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1864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1865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1866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109"/>
    <x v="121"/>
    <x v="7"/>
    <s v="food trucks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459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109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867"/>
    <x v="1796"/>
    <x v="7"/>
    <s v="food trucks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374"/>
    <x v="120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418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473"/>
    <x v="1797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1868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1869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109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133"/>
    <x v="120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1870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1871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449"/>
    <x v="689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133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107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109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1872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1873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1874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109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119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109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418"/>
    <x v="144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1875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187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77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878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89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879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1880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1881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1277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1882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1883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884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1885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1886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887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888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1889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1890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1891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1892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965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1893"/>
    <x v="1821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63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206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89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31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23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1895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981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1896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602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189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31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1898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1262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1899"/>
    <x v="1834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00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1901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902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31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1903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1787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1904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190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1906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1907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1908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190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910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911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1912"/>
    <x v="1847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54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1913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1914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191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31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1916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1917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918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1614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1919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1920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109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109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109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722"/>
    <x v="2"/>
    <x v="7"/>
    <s v="restaurants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109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109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1921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840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109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109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109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192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923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109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1924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109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1925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109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1926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31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1927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264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1928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192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1930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1931"/>
    <x v="1870"/>
    <x v="4"/>
    <s v="classical music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1932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31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1933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1934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x v="1876"/>
    <x v="4"/>
    <s v="classical music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640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133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1007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1935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598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1936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1937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193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1939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1940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1941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4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1943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1944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1945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1946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1947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1635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948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1949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1950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1951"/>
    <x v="1897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952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953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54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1787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109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71"/>
    <x v="384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109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109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460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109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480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724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1955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1956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1161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109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109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109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109"/>
    <x v="121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109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109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109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1957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722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1958"/>
    <x v="1905"/>
    <x v="7"/>
    <s v="food trucks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1959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724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109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874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874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1960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1961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134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109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1651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874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109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466"/>
    <x v="120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1962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1963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905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964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1965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1966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1967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1968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196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1970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1971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1972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1973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1974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1975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1976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1977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78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1979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607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1980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1981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1982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1983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1984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985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986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1987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430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1988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1989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90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1991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1992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1993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1994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1995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996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1997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1998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31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1999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000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2001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02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1719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460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109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2003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2004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1131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2005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2006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2007"/>
    <x v="1956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2008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2009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2010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2011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2012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2013"/>
    <x v="439"/>
    <x v="2"/>
    <s v="space exploration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2014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2015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2016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2017"/>
    <x v="1965"/>
    <x v="2"/>
    <s v="space exploration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2018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2019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1335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2020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021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2022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23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2024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1934"/>
    <x v="1974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2025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1239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2026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2027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2028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2029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2030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2031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2032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2033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2034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2035"/>
    <x v="895"/>
    <x v="2"/>
    <s v="makerspaces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2036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1839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203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1156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736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459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109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109"/>
    <x v="121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2038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1870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2039"/>
    <x v="1988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2040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1154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417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372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2041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2042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2043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2044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109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2045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2046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2047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603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2048"/>
    <x v="1996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204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2050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2051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2052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2053"/>
    <x v="2001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2054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2055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2056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057"/>
    <x v="2005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2058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2059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060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206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2062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2063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2064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2065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2066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2067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2068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2069"/>
    <x v="2017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2070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2071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072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970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207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074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2075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2076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2077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2078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2079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2080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2081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2082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101"/>
    <x v="2032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2083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2084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109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2085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2086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2087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2088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50"/>
    <x v="514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2089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109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109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2090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2091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109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209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156"/>
    <x v="2039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886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2093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1131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109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174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2094"/>
    <x v="384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2095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2096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109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17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1671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2097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1161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2098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109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109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2099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2100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419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2101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119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2102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2103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109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2104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43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1444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984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12"/>
    <x v="2048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2105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106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78"/>
    <x v="594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210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2108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78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2109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110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111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112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2113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114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578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2115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2116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2117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2118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2119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935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1007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2120"/>
    <x v="2065"/>
    <x v="1"/>
    <s v="plays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582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2121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122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2123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2124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2125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2126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2127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003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128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2129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2130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131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1627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31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31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101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2132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101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2133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966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2134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2135"/>
    <x v="2086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31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1934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2136"/>
    <x v="2089"/>
    <x v="1"/>
    <s v="plays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2137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138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13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919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31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966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2140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87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460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109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109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2141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2142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109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109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418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460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2143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109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1160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109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2144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2145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2146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2147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109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192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2148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2149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2150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167"/>
    <x v="135"/>
    <x v="1"/>
    <s v="plays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1462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109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2151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2152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2153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2011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2154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2155"/>
    <x v="2105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109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2156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1656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2157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109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2158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1153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2159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2160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109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2161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2162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2163"/>
    <x v="2113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2164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152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874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109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2165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857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2166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2167"/>
    <x v="2116"/>
    <x v="1"/>
    <s v="plays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724"/>
    <x v="38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109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2168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2169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2170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2171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109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172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417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374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2173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152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2174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2175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123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178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469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372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2176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2177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459"/>
    <x v="120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24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178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2179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2180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2181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2182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218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2184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31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31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191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185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54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186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31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187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2188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938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2189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190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1277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2191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602"/>
    <x v="1829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25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300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192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2193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24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2194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109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460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109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370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2195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2196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453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109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2197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2198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2199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109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2200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2201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2202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109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109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109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2203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662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2204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2205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2206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2207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2208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938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2209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938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2210"/>
    <x v="2163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221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212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607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2213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2214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2215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2216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578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2217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2218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19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2220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2221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2222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269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223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31"/>
    <x v="680"/>
    <x v="1"/>
    <s v="spaces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2224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31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2225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226"/>
    <x v="2182"/>
    <x v="1"/>
    <s v="spaces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2227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2228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229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2230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2231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2232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2233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31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2234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2235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210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2236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2237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2133"/>
    <x v="2195"/>
    <x v="1"/>
    <s v="spaces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2238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210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239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2240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241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2242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2243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224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2245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4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2247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2248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2249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2250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2251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2252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88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2253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2254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2255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2256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257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2258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2259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31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66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2260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2261"/>
    <x v="2221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2262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2263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2264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10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2265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1881"/>
    <x v="2227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266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602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2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2268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2269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2270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2271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272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313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938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2273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840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177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109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2274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109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109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374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2275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2276"/>
    <x v="1795"/>
    <x v="1"/>
    <s v="spaces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109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2277"/>
    <x v="2240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2278"/>
    <x v="224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2279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167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2280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453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2281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2282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2283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2284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374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2285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2286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2287"/>
    <x v="2250"/>
    <x v="1"/>
    <s v="spaces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2288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2289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2290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2291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2292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2293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109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1228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2294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2295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1161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895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2296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2297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2298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2299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2300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2301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1866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2302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2303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2304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2305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2306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2307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746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2308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2309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2310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2311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2312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2313"/>
    <x v="2271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2314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231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167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2316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2317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2318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109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419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2319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370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691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833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2320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886"/>
    <x v="119"/>
    <x v="1"/>
    <s v="spaces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2321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322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2323"/>
    <x v="2280"/>
    <x v="1"/>
    <s v="spaces"/>
    <x v="3124"/>
    <d v="2015-02-02T13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109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2324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109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2325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417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2326"/>
    <x v="2283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2327"/>
    <x v="404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108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1277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2328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232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2330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422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109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2331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2332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2333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2334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109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2335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109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1131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2336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2337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87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50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2338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2339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2340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341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2342"/>
    <x v="2298"/>
    <x v="1"/>
    <s v="plays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50"/>
    <x v="2299"/>
    <x v="1"/>
    <s v="plays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430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2343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1400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2344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2345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234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2347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2348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2349"/>
    <x v="2308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2350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2351"/>
    <x v="2310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2352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2353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2354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935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88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2355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2356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2357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2358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2359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2360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361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2206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2191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2206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2362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31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363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236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23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2366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109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2367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391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2368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109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2369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1855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2370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456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371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133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2372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2373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180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109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2374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109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2375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991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376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237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378"/>
    <x v="2340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2379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2380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381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2382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2383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2251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426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2384"/>
    <x v="2348"/>
    <x v="1"/>
    <s v="plays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2385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2386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2387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2388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389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1099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44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54"/>
    <x v="73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390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239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2392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2393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2394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2395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2396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2397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1794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2398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2399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2400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518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2401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2402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403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404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405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2406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2407"/>
    <x v="2374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2408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409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2410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1613"/>
    <x v="2378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241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2412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2413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1290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2414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2415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2416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2417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2418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2419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2420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2421"/>
    <x v="2390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88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02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2422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426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602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1240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658"/>
    <x v="2397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2129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242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202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2424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2425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2426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878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1936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2427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88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2428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429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430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264"/>
    <x v="2411"/>
    <x v="1"/>
    <s v="plays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2431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2432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31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2433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2434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247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430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2435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2436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237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437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2438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2439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2440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2441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2442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424"/>
    <x v="711"/>
    <x v="1"/>
    <s v="plays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2443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2444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445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446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447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2448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2449"/>
    <x v="2433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2450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1417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2451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2452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2453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2454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1007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2455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2456"/>
    <x v="2440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2457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1277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50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202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2458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245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658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2460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300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982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2461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2462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2463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464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31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465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466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2467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31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1097"/>
    <x v="2456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46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469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470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31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658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2214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2471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2129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1007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472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2473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247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475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940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2476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2477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2478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247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578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50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480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90"/>
    <x v="2474"/>
    <x v="1"/>
    <s v="plays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2481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2482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678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2483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2484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87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2485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2486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81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2487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488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991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598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2489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31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77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348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2490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2491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492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1891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249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4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2494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31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2495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965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1444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122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2496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31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1725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2497"/>
    <x v="210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498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499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90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2500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603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250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2502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2503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31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009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2504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2505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1088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2506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507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2508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2509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31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2129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991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31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1774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2510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2511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2512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2513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2514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107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2515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2062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516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2517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31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1015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2129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2518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31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2519"/>
    <x v="2537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2520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1442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90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2521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50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1243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2522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2523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946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31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2524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525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31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2123"/>
    <x v="2550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2526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252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2528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710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2529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2530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2531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2248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2532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253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2534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2535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2536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2537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538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539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2540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541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88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2542"/>
    <x v="2568"/>
    <x v="1"/>
    <s v="plays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50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2543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254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111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545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546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31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50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1614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87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1288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2547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2548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2549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2395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550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2551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2552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2553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26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92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247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2554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1901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2555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2556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31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31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2557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2558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2559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560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269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2561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17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2562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2563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31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2564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1240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565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2238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2566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2567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2568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31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2569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1007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570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31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31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571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40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1266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572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31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2573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2574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938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607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2575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2576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2577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31"/>
    <x v="179"/>
    <x v="1"/>
    <s v="plays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602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2578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2536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2579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2580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71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2581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2582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583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2584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585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43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31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586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2587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2588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607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131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2118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31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2589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2590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31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2419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2591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2592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991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2593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122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2594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2595"/>
    <x v="2648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10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596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430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2597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598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25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2600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2601"/>
    <x v="2656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31"/>
    <x v="26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602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2603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2604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31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2129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2605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31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2606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31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260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2508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2113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608"/>
    <x v="2665"/>
    <x v="1"/>
    <s v="plays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2609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2610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10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1901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2611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1290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2612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13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2614"/>
    <x v="2674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23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2615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946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16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539"/>
    <x v="2678"/>
    <x v="1"/>
    <s v="plays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2129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469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2383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2617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2618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498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619"/>
    <x v="2684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2620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31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2621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2622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1627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2623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31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2624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2020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2387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2625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50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1246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2626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2627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2628"/>
    <x v="2696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43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629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570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2412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31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109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2630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108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2631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143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2632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2633"/>
    <x v="2704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2634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109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2635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2636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24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148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109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2637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109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2638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370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2639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733"/>
    <x v="2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2640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87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31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87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641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10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642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2643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2644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45"/>
    <x v="271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17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389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31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598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2646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87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2647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2648"/>
    <x v="2722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31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2649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991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650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2651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2652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1400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2653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31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2515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2654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655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78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16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2656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2657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2658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59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2660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2661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266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2663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2217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237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43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2664"/>
    <x v="2745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582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2665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2666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2213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1342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1277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67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2624"/>
    <x v="2111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247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1415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2217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668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2669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2670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2671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2672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2673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2674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675"/>
    <x v="2761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430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2676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1240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1099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677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2678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1266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2679"/>
    <x v="2769"/>
    <x v="1"/>
    <s v="plays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2680"/>
    <x v="2600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681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2624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2682"/>
    <x v="2772"/>
    <x v="1"/>
    <s v="plays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683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684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74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2685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1266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2686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2687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709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2688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2689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109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2690"/>
    <x v="2397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2691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886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2692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2693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2694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2695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109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172"/>
    <x v="384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109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109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709"/>
    <x v="119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2696"/>
    <x v="278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460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2697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1004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2698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1246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2699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43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2700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270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2702"/>
    <x v="2790"/>
    <x v="1"/>
    <s v="musical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703"/>
    <x v="2791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704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2705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31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2706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31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31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2707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708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2709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2710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31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31"/>
    <x v="101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2711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1097"/>
    <x v="2803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2123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31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598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2712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2713"/>
    <x v="2807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2714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2715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43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2716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1409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2717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935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2718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719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2720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886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2721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109"/>
    <x v="121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109"/>
    <x v="121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1228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2722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460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1312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2723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2724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2725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2726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2727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2728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109"/>
    <x v="121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2729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109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133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2730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2731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31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982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2732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2733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1708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273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2735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2736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737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7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2738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201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2255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739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740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938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1277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2741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650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2742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31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20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2743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2744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43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988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2745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583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2460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426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2746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982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2747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2748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2749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2750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2751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2752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837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2753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2754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2755"/>
    <x v="2857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2756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2757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418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2758"/>
    <x v="31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2759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453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459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2760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17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167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2761"/>
    <x v="2861"/>
    <x v="1"/>
    <s v="plays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152"/>
    <x v="101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473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109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444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2762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1219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2763"/>
    <x v="2862"/>
    <x v="1"/>
    <s v="plays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418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2764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2154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129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109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109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109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109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765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2766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2767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109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2768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152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109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109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109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109"/>
    <x v="121"/>
    <x v="1"/>
    <s v="musical"/>
    <x v="3885"/>
    <d v="2016-05-09T17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109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192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2769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2770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2771"/>
    <x v="2869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2164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109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2772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2773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152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2774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2775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397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2372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2331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1863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776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109"/>
    <x v="121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479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2777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2778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2779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2780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2781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2782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2783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440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709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2784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119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109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2785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418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2786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2331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109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2787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2788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2789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709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715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460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2790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2791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109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109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2792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2793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1324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2794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109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2795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2796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370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881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957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109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2797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109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1161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140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2798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109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2799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895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2800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2801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109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109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2802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109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1866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2803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695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1835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714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2804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109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2805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2100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722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2806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2807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2808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2809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2810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2811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2812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2149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109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2813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2814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2815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2816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2693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2817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143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2818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2819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2803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2820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2821"/>
    <x v="2902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2822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109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2823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143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2824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130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1161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282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282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109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2827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2828"/>
    <x v="2906"/>
    <x v="1"/>
    <s v="plays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415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2821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1861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2829"/>
    <x v="984"/>
    <x v="1"/>
    <s v="plays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418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843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440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1161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733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2830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2831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2832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109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698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109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107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111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857"/>
    <x v="1859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2780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2833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2834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1863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2835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109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2372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152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109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2836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2837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109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149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109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2838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2839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2840"/>
    <x v="101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2841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2842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2843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2844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137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296"/>
    <x v="2914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714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2845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109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2846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459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2847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727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284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123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2730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109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2849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2850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109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2851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852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2853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2854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453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2855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109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2856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2857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2858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2859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874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2860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460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2861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2862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109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177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2863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2864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2865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109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59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109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874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109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2866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17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2867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119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2785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09"/>
    <x v="2929"/>
    <x v="1"/>
    <s v="plays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109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286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2869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416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782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2870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365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2176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129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2843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109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109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2871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109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109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287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709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2873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2874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2875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2876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2877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109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287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2879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167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418"/>
    <x v="120"/>
    <x v="1"/>
    <s v="plays"/>
    <x v="4113"/>
    <d v="2016-01-08T01:34:00"/>
  </r>
  <r>
    <m/>
    <m/>
    <m/>
    <x v="445"/>
    <m/>
    <x v="4"/>
    <x v="21"/>
    <m/>
    <m/>
    <m/>
    <m/>
    <x v="502"/>
    <m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4C7B5-7D0B-5C48-A15C-FD523B8F895C}" name="PivotTable1" cacheId="0" applyNumberFormats="0" applyBorderFormats="0" applyFontFormats="0" applyPatternFormats="0" applyAlignmentFormats="0" applyWidthHeightFormats="1" dataCaption="Values" updatedVersion="6" minRefreshableVersion="3" printDrill="1" useAutoFormatting="1" pageWrap="5" itemPrintTitles="1" createdVersion="6" indent="0" compact="0" compactData="0" gridDropZones="1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4015D-BF47-B34B-AA02-258D2ABBF9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8C97D-F718-194C-96A3-990B7A3FDB86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8" bestFit="1" customWidth="1"/>
    <col min="16" max="16" width="15" bestFit="1" customWidth="1"/>
    <col min="17" max="17" width="11.5" bestFit="1" customWidth="1"/>
    <col min="18" max="18" width="11.66406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2">
        <f>(J2/86400)+25569+(-5/24)</f>
        <v>42176.798738425925</v>
      </c>
      <c r="T2" s="12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42515.838738425919</v>
      </c>
      <c r="T9" s="12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41869.333981481475</v>
      </c>
      <c r="T20" s="12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42200.549907407403</v>
      </c>
      <c r="T22" s="12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41374.84888888889</v>
      </c>
      <c r="T40" s="12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41873.890474537031</v>
      </c>
      <c r="T46" s="12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42323.756643518514</v>
      </c>
      <c r="T48" s="12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42196.72033564814</v>
      </c>
      <c r="T53" s="12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42149.340555555558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42230.027499999997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2">
        <f t="shared" si="2"/>
        <v>41701.693483796298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2">
        <f t="shared" si="2"/>
        <v>41409.605983796289</v>
      </c>
      <c r="T63" s="12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41207.801863425928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40996.936539351846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41099.950543981475</v>
      </c>
      <c r="T83" s="12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40322.331053240741</v>
      </c>
      <c r="T89" s="12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41402.543888888882</v>
      </c>
      <c r="T91" s="12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41214.586504629631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40987.568298611106</v>
      </c>
      <c r="T108" s="12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41717.834699074076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40918.530601851853</v>
      </c>
      <c r="T117" s="12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2">
        <f t="shared" si="10"/>
        <v>41778.707083333335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2">
        <f t="shared" si="10"/>
        <v>42558.855810185181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2">
        <f t="shared" si="10"/>
        <v>41874.869212962956</v>
      </c>
      <c r="T154" s="12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2">
        <f t="shared" si="10"/>
        <v>42171.70475694444</v>
      </c>
      <c r="T162" s="12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2">
        <f t="shared" si="14"/>
        <v>41866.875034722216</v>
      </c>
      <c r="T202" s="12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2">
        <f t="shared" si="14"/>
        <v>42235.951585648145</v>
      </c>
      <c r="T213" s="12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2">
        <f t="shared" si="14"/>
        <v>42129.568877314814</v>
      </c>
      <c r="T232" s="12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2">
        <f t="shared" si="14"/>
        <v>42341.75059027777</v>
      </c>
      <c r="T233" s="12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2">
        <f t="shared" si="14"/>
        <v>42320.876145833332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2">
        <f t="shared" si="14"/>
        <v>42713.754166666666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2">
        <f t="shared" si="14"/>
        <v>40266.454374999994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2">
        <f t="shared" si="14"/>
        <v>42263.744328703702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40267.03738425926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40637.658217592594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41611.891909722217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40966.873541666668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41744.382349537038</v>
      </c>
      <c r="T282" s="12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41313.607916666668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42089.519687499997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41031.862800925919</v>
      </c>
      <c r="T305" s="12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41282.736122685186</v>
      </c>
      <c r="T309" s="12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42261.291909722218</v>
      </c>
      <c r="T348" s="12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41934.86215277778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41019.584699074076</v>
      </c>
      <c r="T368" s="12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42548.86782407407</v>
      </c>
      <c r="T390" s="12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41673.854745370372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40864.833923611106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41082.356550925928</v>
      </c>
      <c r="T398" s="12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41646.419699074067</v>
      </c>
      <c r="T406" s="12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42113.773113425923</v>
      </c>
      <c r="T412" s="12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41360.762268518512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41863.052048611113</v>
      </c>
      <c r="T424" s="12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2">
        <f t="shared" si="26"/>
        <v>42285.700694444444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42526.662997685184</v>
      </c>
      <c r="T433" s="12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2">
        <f t="shared" si="26"/>
        <v>42228.421550925923</v>
      </c>
      <c r="T435" s="12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2">
        <f t="shared" si="26"/>
        <v>41919.553449074076</v>
      </c>
      <c r="T441" s="12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42107.49554398148</v>
      </c>
      <c r="T454" s="12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40970.794236111113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41547.486122685186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2">
        <f t="shared" si="30"/>
        <v>40704.918298611105</v>
      </c>
      <c r="T464" s="12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42488.640451388885</v>
      </c>
      <c r="T466" s="12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2">
        <f t="shared" si="30"/>
        <v>41040.959293981483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41465.29184027778</v>
      </c>
      <c r="T482" s="12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42447.688541666663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41381.297442129631</v>
      </c>
      <c r="T487" s="12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2">
        <f t="shared" si="30"/>
        <v>41113.760243055549</v>
      </c>
      <c r="T492" s="12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2">
        <f t="shared" si="30"/>
        <v>42366.774293981478</v>
      </c>
      <c r="T493" s="12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2">
        <f t="shared" si="30"/>
        <v>42114.517800925925</v>
      </c>
      <c r="T495" s="12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40247.677673611106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41218.183113425919</v>
      </c>
      <c r="T521" s="12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42711.336863425924</v>
      </c>
      <c r="T537" s="12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42179.136655092589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2">
        <f t="shared" si="34"/>
        <v>42692.180729166663</v>
      </c>
      <c r="T564" s="12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2">
        <f t="shared" si="34"/>
        <v>42165.576956018514</v>
      </c>
      <c r="T567" s="12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42388.589918981474</v>
      </c>
      <c r="T572" s="12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2">
        <f t="shared" si="34"/>
        <v>42282.507962962962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42631.561180555553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42082.861550925925</v>
      </c>
      <c r="T597" s="12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42194.149398148147</v>
      </c>
      <c r="T607" s="12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2">
        <f t="shared" si="38"/>
        <v>42584.823449074072</v>
      </c>
      <c r="T614" s="12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2">
        <f t="shared" si="38"/>
        <v>42761.167905092589</v>
      </c>
      <c r="T618" s="12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42507.090995370367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42683.211979166663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41838.623819444438</v>
      </c>
      <c r="T668" s="12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42012.559965277775</v>
      </c>
      <c r="T678" s="12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41866.722743055558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42384.472592592589</v>
      </c>
      <c r="T714" s="12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41857.645856481475</v>
      </c>
      <c r="T719" s="12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42184.608206018514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41246.811909722222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41943.39576388889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41471.238518518519</v>
      </c>
      <c r="T765" s="12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2">
        <f t="shared" si="50"/>
        <v>41289.791307870364</v>
      </c>
      <c r="T772" s="12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42100.527604166666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41402.792523148142</v>
      </c>
      <c r="T783" s="12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41303.38559027778</v>
      </c>
      <c r="T787" s="12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41276.977777777771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41555.665312499994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41122.813935185179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40729.897291666661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41072.842384259253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41923.630358796298</v>
      </c>
      <c r="T843" s="12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41526.384062499994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42165.59</v>
      </c>
      <c r="T849" s="12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42544.916863425919</v>
      </c>
      <c r="T857" s="12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41230.564780092587</v>
      </c>
      <c r="T867" s="12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41342.637233796289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41183.958796296291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41597.580555555549</v>
      </c>
      <c r="T879" s="12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40981.594282407408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42496.773263888885</v>
      </c>
      <c r="T896" s="12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42218.66465277777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2">
        <f t="shared" si="58"/>
        <v>41116.554942129624</v>
      </c>
      <c r="T916" s="12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2">
        <f t="shared" si="58"/>
        <v>41562.463217592587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2">
        <f t="shared" si="58"/>
        <v>40846.962685185186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2">
        <f t="shared" si="58"/>
        <v>41288.734594907401</v>
      </c>
      <c r="T926" s="12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2">
        <f t="shared" si="58"/>
        <v>41710.960752314808</v>
      </c>
      <c r="T935" s="12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2">
        <f t="shared" si="58"/>
        <v>42382.634953703702</v>
      </c>
      <c r="T944" s="12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2">
        <f t="shared" si="58"/>
        <v>42732.66465277777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2">
        <f t="shared" si="58"/>
        <v>42480.445277777777</v>
      </c>
      <c r="T953" s="12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42506.208657407406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42574.459317129622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42748.851388888885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42276.41646990741</v>
      </c>
      <c r="T1007" s="12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42111.438391203701</v>
      </c>
      <c r="T1024" s="12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</v>
      </c>
      <c r="T1035" s="12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2">
        <f t="shared" si="66"/>
        <v>41830.851759259254</v>
      </c>
      <c r="T1043" s="12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41844.666087962956</v>
      </c>
      <c r="T1047" s="12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41918.610127314816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2">
        <f t="shared" si="66"/>
        <v>42678.662997685184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41445.754421296289</v>
      </c>
      <c r="T1068" s="12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42440.162777777776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42479.358055555553</v>
      </c>
      <c r="T1081" s="12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41101.697777777772</v>
      </c>
      <c r="T1084" s="12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2">
        <f t="shared" si="66"/>
        <v>41775.505636574067</v>
      </c>
      <c r="T1089" s="12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40795.505011574074</v>
      </c>
      <c r="T1096" s="12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42346.995254629626</v>
      </c>
      <c r="T1113" s="12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41009.638981481483</v>
      </c>
      <c r="T1118" s="12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42535.119143518517</v>
      </c>
      <c r="T1128" s="12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42558.781180555554</v>
      </c>
      <c r="T1137" s="12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42327.46329861111</v>
      </c>
      <c r="T1138" s="12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41975.139189814814</v>
      </c>
      <c r="T1141" s="12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2">
        <f t="shared" si="70"/>
        <v>42021.797766203701</v>
      </c>
      <c r="T1144" s="12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41854.539259259254</v>
      </c>
      <c r="T1147" s="12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2">
        <f t="shared" si="70"/>
        <v>42223.894247685188</v>
      </c>
      <c r="T1153" s="12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41792.00613425926</v>
      </c>
      <c r="T1167" s="12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2">
        <f t="shared" si="74"/>
        <v>41841.473981481475</v>
      </c>
      <c r="T1174" s="12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42409.567743055552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42152.08048611111</v>
      </c>
      <c r="T1204" s="12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42772.567743055552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42633.253622685188</v>
      </c>
      <c r="T1221" s="12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41506.639699074069</v>
      </c>
      <c r="T1234" s="12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41355.617164351854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41774.391597222224</v>
      </c>
      <c r="T1247" s="12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41067.532534722217</v>
      </c>
      <c r="T1251" s="12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40921.711006944439</v>
      </c>
      <c r="T1258" s="12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42445.614722222221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40933.648634259254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41586.266840277771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42708.926446759258</v>
      </c>
      <c r="T1291" s="12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42458.472592592589</v>
      </c>
      <c r="T1300" s="12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42387.294895833336</v>
      </c>
      <c r="T1309" s="12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42393.753576388888</v>
      </c>
      <c r="T1318" s="12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41974.583657407406</v>
      </c>
      <c r="T1328" s="12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42172.608090277776</v>
      </c>
      <c r="T1344" s="12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41963.297835648147</v>
      </c>
      <c r="T1350" s="12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41429.830555555549</v>
      </c>
      <c r="T1358" s="12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41951.487337962964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42568.551041666666</v>
      </c>
      <c r="T1380" s="12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42130.283287037033</v>
      </c>
      <c r="T1381" s="12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42087.594976851855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2">
        <f t="shared" si="90"/>
        <v>42073.852337962962</v>
      </c>
      <c r="T1431" s="12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41961.605185185188</v>
      </c>
      <c r="T1432" s="12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2">
        <f t="shared" si="90"/>
        <v>42040.621539351851</v>
      </c>
      <c r="T1441" s="12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40645.806122685179</v>
      </c>
      <c r="T1470" s="12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41500.519583333335</v>
      </c>
      <c r="T1476" s="12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41136.649722222217</v>
      </c>
      <c r="T1484" s="12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2">
        <f t="shared" si="94"/>
        <v>41411.658275462956</v>
      </c>
      <c r="T1495" s="12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40254.242002314808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41809.176828703705</v>
      </c>
      <c r="T1512" s="12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42275.558969907404</v>
      </c>
      <c r="T1532" s="12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42221.465995370367</v>
      </c>
      <c r="T1536" s="12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42705.710868055554</v>
      </c>
      <c r="T1541" s="12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42107.844895833332</v>
      </c>
      <c r="T1561" s="12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41671.728530092594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42144.56114583333</v>
      </c>
      <c r="T1573" s="12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41799.315925925919</v>
      </c>
      <c r="T1577" s="12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41054.639444444438</v>
      </c>
      <c r="T1579" s="12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2">
        <f t="shared" si="98"/>
        <v>40989.841736111106</v>
      </c>
      <c r="T1582" s="12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2">
        <f t="shared" si="98"/>
        <v>42068.896087962959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41790.848981481475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41794.772789351853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41875.977847222217</v>
      </c>
      <c r="T1621" s="12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41950.086504629631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41579.639664351846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40750.132569444446</v>
      </c>
      <c r="T1634" s="12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41521.40902777778</v>
      </c>
      <c r="T1647" s="12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40939.553449074076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40844.941423611112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40313.722210648142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40973.517905092587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42795.493148148147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42804.824629629627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42187.073344907403</v>
      </c>
      <c r="T1705" s="12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41841.355486111112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42341.382962962962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42460.773587962962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42044.719641203701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2">
        <f t="shared" si="110"/>
        <v>42271.879432870366</v>
      </c>
      <c r="T1732" s="12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2">
        <f t="shared" si="110"/>
        <v>42559.605844907404</v>
      </c>
      <c r="T1737" s="12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42175.740648148145</v>
      </c>
      <c r="T1739" s="12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2">
        <f t="shared" si="110"/>
        <v>42171.609050925923</v>
      </c>
      <c r="T1742" s="12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42710.668634259258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41905.771296296291</v>
      </c>
      <c r="T1773" s="12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41891.768055555549</v>
      </c>
      <c r="T1777" s="12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42493.392476851848</v>
      </c>
      <c r="T1782" s="12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42010.466180555552</v>
      </c>
      <c r="T1792" s="12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42017.863217592589</v>
      </c>
      <c r="T1805" s="12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2">
        <f t="shared" si="114"/>
        <v>42172.698344907403</v>
      </c>
      <c r="T1817" s="12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42064.876041666663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41634.588680555556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41626.707951388882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41655.500972222224</v>
      </c>
      <c r="T1862" s="12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42755.284421296295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2">
        <f t="shared" si="118"/>
        <v>41776.07644675926</v>
      </c>
      <c r="T1878" s="12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40920.696562499994</v>
      </c>
      <c r="T1896" s="12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41680.375069444439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42113.667233796295</v>
      </c>
      <c r="T1921" s="12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41371.439745370364</v>
      </c>
      <c r="T1930" s="12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40911.601539351854</v>
      </c>
      <c r="T1934" s="12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41773.724201388883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42157.043495370366</v>
      </c>
      <c r="T1947" s="12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41688.941678240742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41800.21471064815</v>
      </c>
      <c r="T1951" s="12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41178.890196759261</v>
      </c>
      <c r="T1959" s="12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41871.637268518512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42413.225497685184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2">
        <f t="shared" si="126"/>
        <v>42329.380057870367</v>
      </c>
      <c r="T1995" s="12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41312.672442129631</v>
      </c>
      <c r="T2018" s="12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41736.889166666668</v>
      </c>
      <c r="T2022" s="12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42048.605543981474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41738.656469907401</v>
      </c>
      <c r="T2038" s="12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41578.718784722216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41068.880173611113</v>
      </c>
      <c r="T2047" s="12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41003.948553240734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40395.506388888891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41299.173090277771</v>
      </c>
      <c r="T2092" s="12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40555.114328703705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40758.525150462963</v>
      </c>
      <c r="T2097" s="12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40818.376562500001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40463.819849537038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42045.297025462962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41156.755011574074</v>
      </c>
      <c r="T2137" s="12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42520.639050925922</v>
      </c>
      <c r="T2153" s="12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40710.522847222222</v>
      </c>
      <c r="T2161" s="12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42240.644201388888</v>
      </c>
      <c r="T2163" s="12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42082.371759259258</v>
      </c>
      <c r="T2174" s="12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42745.157141203701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41319.141655092586</v>
      </c>
      <c r="T2187" s="12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41276.638483796291</v>
      </c>
      <c r="T2203" s="12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41031.613298611112</v>
      </c>
      <c r="T2207" s="12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42194.543344907404</v>
      </c>
      <c r="T2218" s="12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42331.170590277776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41660.500196759254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41336.49496527778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42775.874016203707</v>
      </c>
      <c r="T2270" s="12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42315.491157407407</v>
      </c>
      <c r="T2274" s="12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41965.408321759256</v>
      </c>
      <c r="T2277" s="12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42338.500775462962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42020.598368055558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41058.977349537039</v>
      </c>
      <c r="T2287" s="12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41004.594131944446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42804.6871412037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42807.546840277777</v>
      </c>
      <c r="T2325" s="12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41842.708796296291</v>
      </c>
      <c r="T2329" s="12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42139.573344907403</v>
      </c>
      <c r="T2330" s="12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41789.688472222224</v>
      </c>
      <c r="T2340" s="12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42577.39902777777</v>
      </c>
      <c r="T2349" s="12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42096.709907407407</v>
      </c>
      <c r="T2357" s="12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2">
        <f t="shared" si="146"/>
        <v>42264.411782407406</v>
      </c>
      <c r="T2359" s="12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2">
        <f t="shared" si="150"/>
        <v>42215.453981481478</v>
      </c>
      <c r="T2375" s="12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2">
        <f t="shared" si="150"/>
        <v>42017.634953703702</v>
      </c>
      <c r="T2376" s="12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42399.67428240741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2">
        <f t="shared" si="150"/>
        <v>41993.529965277776</v>
      </c>
      <c r="T2421" s="12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2">
        <f t="shared" si="150"/>
        <v>42163.961712962962</v>
      </c>
      <c r="T2428" s="12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2">
        <f t="shared" si="150"/>
        <v>42412.110335648147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2">
        <f t="shared" si="154"/>
        <v>42179.977708333332</v>
      </c>
      <c r="T2436" s="12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2">
        <f t="shared" si="154"/>
        <v>42252.069282407407</v>
      </c>
      <c r="T2437" s="12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2">
        <f t="shared" si="154"/>
        <v>42383.691122685188</v>
      </c>
      <c r="T2442" s="12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42052.458657407406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42769.993148148147</v>
      </c>
      <c r="T2456" s="12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41173.945844907408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40310.079340277771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2">
        <f t="shared" si="154"/>
        <v>41023.01939814815</v>
      </c>
      <c r="T2492" s="12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41022.436851851853</v>
      </c>
      <c r="T2496" s="12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2">
        <f t="shared" si="154"/>
        <v>41327.788101851846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41226.440243055556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41053.564525462956</v>
      </c>
      <c r="T2502" s="12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42244.568333333336</v>
      </c>
      <c r="T2503" s="12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42078.789027777777</v>
      </c>
      <c r="T2512" s="12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41058.636238425919</v>
      </c>
      <c r="T2527" s="12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40127.492037037031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41483.240949074076</v>
      </c>
      <c r="T2543" s="12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42026.929837962962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41524.650219907409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42618.417094907403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41112.990821759253</v>
      </c>
      <c r="T2555" s="12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42093.651689814811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2">
        <f t="shared" si="162"/>
        <v>41985.900393518517</v>
      </c>
      <c r="T2577" s="12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2">
        <f t="shared" si="162"/>
        <v>42237.814571759256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2">
        <f t="shared" si="162"/>
        <v>42139.964918981474</v>
      </c>
      <c r="T2586" s="12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2">
        <f t="shared" si="162"/>
        <v>42089.636874999997</v>
      </c>
      <c r="T2595" s="12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41150.693854166668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41726.504421296289</v>
      </c>
      <c r="T2608" s="12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42115.539212962962</v>
      </c>
      <c r="T2623" s="12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41144.213217592587</v>
      </c>
      <c r="T2626" s="12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42612.448159722218</v>
      </c>
      <c r="T2636" s="12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42689.374016203707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42327.597326388888</v>
      </c>
      <c r="T2653" s="12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42055.392662037033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42767.480185185188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42551.675856481474</v>
      </c>
      <c r="T2660" s="12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42081.861226851848</v>
      </c>
      <c r="T2661" s="12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42275.380381944444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42318.827499999992</v>
      </c>
      <c r="T2671" s="12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41792.821099537039</v>
      </c>
      <c r="T2679" s="12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41820.706307870372</v>
      </c>
      <c r="T2686" s="12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42027.910532407404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41870.666342592587</v>
      </c>
      <c r="T2702" s="12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41780.536921296291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41934.706585648142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42655.257557870369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41044.439780092587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2">
        <f t="shared" si="170"/>
        <v>41078.691493055558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2">
        <f t="shared" si="170"/>
        <v>41747.678726851846</v>
      </c>
      <c r="T2753" s="12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2">
        <f t="shared" si="174"/>
        <v>41863.427673611106</v>
      </c>
      <c r="T2756" s="12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41620.692141203697</v>
      </c>
      <c r="T2758" s="12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40736.459699074076</v>
      </c>
      <c r="T2768" s="12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41745.617939814816</v>
      </c>
      <c r="T2771" s="12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42550.49355324074</v>
      </c>
      <c r="T2790" s="12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42291.531215277777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2">
        <f t="shared" si="178"/>
        <v>41784.744155092594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42480.592314814814</v>
      </c>
      <c r="T2862" s="12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42672.746805555558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2">
        <f t="shared" si="182"/>
        <v>42444.669409722221</v>
      </c>
      <c r="T2909" s="12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2">
        <f t="shared" si="182"/>
        <v>42499.523368055554</v>
      </c>
      <c r="T2910" s="12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41863.375787037039</v>
      </c>
      <c r="T2927" s="12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42654.765370370369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42511.153715277775</v>
      </c>
      <c r="T2990" s="12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42090.704166666663</v>
      </c>
      <c r="T2998" s="12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</v>
      </c>
      <c r="T3008" s="12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41919.915277777771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42163.09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42121.467430555553</v>
      </c>
      <c r="T3025" s="12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41975.692847222221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42744.207696759258</v>
      </c>
      <c r="T3053" s="12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42630.714560185188</v>
      </c>
      <c r="T3065" s="12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42409.362951388888</v>
      </c>
      <c r="T3076" s="12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42550.89398148148</v>
      </c>
      <c r="T3077" s="12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42246.675451388888</v>
      </c>
      <c r="T3087" s="12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41760.700706018521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42241.220787037033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42128.605914351851</v>
      </c>
      <c r="T3109" s="12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41885.386805555558</v>
      </c>
      <c r="T3113" s="12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42509.166203703702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42435.733749999992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42426.809745370367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42800.511793981474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41909.761053240734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41447.631388888891</v>
      </c>
      <c r="T3160" s="12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41766.597395833327</v>
      </c>
      <c r="T3166" s="12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41878.670046296298</v>
      </c>
      <c r="T3175" s="12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41858.553449074076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41834.378240740734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42206.627037037033</v>
      </c>
      <c r="T3225" s="12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41897.959791666661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42136.327800925923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42137.187465277777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41931.474606481475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42430.894201388888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42538.527499999997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</v>
      </c>
      <c r="T3317" s="12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42498.831296296295</v>
      </c>
      <c r="T3319" s="12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42437.190347222218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42062.088078703702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42320.893425925919</v>
      </c>
      <c r="T3367" s="12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42053.524293981478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41937.745115740741</v>
      </c>
      <c r="T3382" s="12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41947.554259259261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41815.566493055558</v>
      </c>
      <c r="T3392" s="12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42140.503981481474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41764.238298611112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41941.543703703697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42544.605995370366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41775.854803240734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41800.172094907401</v>
      </c>
      <c r="T3436" s="12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42100.719525462962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42124.632777777777</v>
      </c>
      <c r="T3444" s="12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41852.318888888891</v>
      </c>
      <c r="T3462" s="12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42605.55704861111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41841.61215277778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42053.708587962959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41781.64675925926</v>
      </c>
      <c r="T3481" s="12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41989.039212962962</v>
      </c>
      <c r="T3483" s="12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41915.554502314808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42511.53361111111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42419.711087962962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41794.609189814808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42248.431828703702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41923.146018518521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42236.414918981478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41926.734351851854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42506.501041666663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42429.783391203702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41789.518645833326</v>
      </c>
      <c r="T3614" s="12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42660.923912037033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42545.56585648148</v>
      </c>
      <c r="T3626" s="12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2">
        <f t="shared" si="226"/>
        <v>42226.486446759256</v>
      </c>
      <c r="T3638" s="12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2">
        <f t="shared" si="226"/>
        <v>41899.41873842592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42737.701805555553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42499.4215162037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42173.761793981474</v>
      </c>
      <c r="T3669" s="12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41802.365949074076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42627.245763888888</v>
      </c>
      <c r="T3682" s="12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41809.933865740742</v>
      </c>
      <c r="T3710" s="12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42133.963738425919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42118.347997685181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41943.544699074067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42465.283101851848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42461.932534722218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41831.489606481475</v>
      </c>
      <c r="T3747" s="12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41747.263171296298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42546.653900462959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41831.514444444438</v>
      </c>
      <c r="T3800" s="12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41963.664027777777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42154.934305555558</v>
      </c>
      <c r="T3841" s="12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42248.418680555558</v>
      </c>
      <c r="T3847" s="12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42128.222731481474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41833.452662037038</v>
      </c>
      <c r="T3862" s="12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41865.45144675926</v>
      </c>
      <c r="T3870" s="12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41792.963865740741</v>
      </c>
      <c r="T3872" s="12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2">
        <f t="shared" si="242"/>
        <v>41867.443946759253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41843.566678240742</v>
      </c>
      <c r="T3901" s="12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42317.618043981478</v>
      </c>
      <c r="T3903" s="12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42114.610601851855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42221.448449074072</v>
      </c>
      <c r="T3937" s="12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42151.697384259256</v>
      </c>
      <c r="T3940" s="12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2">
        <f t="shared" si="246"/>
        <v>41829.117164351854</v>
      </c>
      <c r="T3950" s="12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42513.76798611111</v>
      </c>
      <c r="T3959" s="12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41816.742037037031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42447.655219907407</v>
      </c>
      <c r="T3972" s="12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41920.75513888889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41950.058611111112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42174.572488425925</v>
      </c>
      <c r="T4017" s="12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41990.375775462962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2">
        <f t="shared" si="250"/>
        <v>42408.791238425925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2">
        <f t="shared" si="250"/>
        <v>42321.816782407404</v>
      </c>
      <c r="T4031" s="12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41903.674618055556</v>
      </c>
      <c r="T4037" s="12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41804.728750000002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42496.862442129626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41869.590393518512</v>
      </c>
      <c r="T4040" s="12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2">
        <f t="shared" si="254"/>
        <v>41761.601817129624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42534.724988425922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42078.136874999997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2">
        <f t="shared" si="254"/>
        <v>41905.587372685179</v>
      </c>
      <c r="T4078" s="12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2">
        <f t="shared" si="258"/>
        <v>42766.823344907403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42512.418414351851</v>
      </c>
      <c r="T4112" s="12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012F-3A48-E14E-B451-9D7EF2E7E624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8218</v>
      </c>
    </row>
    <row r="4" spans="1:6" x14ac:dyDescent="0.2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6BF6-08B6-3148-AEDE-A0960FA42782}">
  <dimension ref="A1:F47"/>
  <sheetViews>
    <sheetView workbookViewId="0">
      <selection activeCell="C4" sqref="C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42" width="14.83203125" bestFit="1" customWidth="1"/>
    <col min="43" max="44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F8FD-23D2-4A4C-9568-31794557BD83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">
      <c r="A7" s="10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">
      <c r="A9" s="10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">
      <c r="A10" s="10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">
      <c r="A16" s="10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2295-0369-4843-901B-9098F67BCA0C}">
  <dimension ref="A1:H13"/>
  <sheetViews>
    <sheetView tabSelected="1" workbookViewId="0">
      <selection activeCell="J20" sqref="J20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COUNTIFS(Data!$F$2:$F$4115, "successful",Data!$D$2:$D$4115,"&lt;1000")</f>
        <v>322</v>
      </c>
      <c r="C2">
        <f>COUNTIFS(Data!$F$2:$F$4115, "failed",Data!$D$2:$D$4115,"&lt;1000")</f>
        <v>113</v>
      </c>
      <c r="D2">
        <f>COUNTIFS(Data!$F$2:$F$4115, "canceled",Data!$D$2:$D$4115,"&lt;1000")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COUNTIFS(Data!$F$2:$F$4115, "successful",Data!$D$2:$D$4115,"&lt;5000")-B2</f>
        <v>932</v>
      </c>
      <c r="C3">
        <f>COUNTIFS(Data!$F$2:$F$4115, "failed",Data!$D$2:$D$4115,"&lt;5000")-C2</f>
        <v>420</v>
      </c>
      <c r="D3">
        <f>COUNTIFS(Data!$F$2:$F$4115, "canceled",Data!$D$2:$D$4115,"&lt;5000")-D2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COUNTIFS(Data!$F$2:$F$4115, "successful",Data!$D$2:$D$4115,"&lt;10000")-SUM($B$2:B3)</f>
        <v>381</v>
      </c>
      <c r="C4">
        <f>COUNTIFS(Data!$F$2:$F$4115, "failed",Data!$D$2:$D$4115,"&lt;10000")-SUM($C$2:C3)</f>
        <v>283</v>
      </c>
      <c r="D4">
        <f>COUNTIFS(Data!$F$2:$F$4115, "canceled",Data!$D$2:$D$4115,"&lt;10000")-SUM($D$2:D3)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COUNTIFS(Data!$F$2:$F$4115, "successful",Data!$D$2:$D$4115,"&lt;15000")-SUM($B$2:B4)</f>
        <v>168</v>
      </c>
      <c r="C5">
        <f>COUNTIFS(Data!$F$2:$F$4115, "failed",Data!$D$2:$D$4115,"&lt;15000")-SUM($C$2:C4)</f>
        <v>144</v>
      </c>
      <c r="D5">
        <f>COUNTIFS(Data!$F$2:$F$4115, "canceled",Data!$D$2:$D$4115,"&lt;15000")-SUM($D$2:D4)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COUNTIFS(Data!$F$2:$F$4115, "successful",Data!$D$2:$D$4115,"&lt;20000")-SUM($B$2:B5)</f>
        <v>94</v>
      </c>
      <c r="C6">
        <f>COUNTIFS(Data!$F$2:$F$4115, "failed",Data!$D$2:$D$4115,"&lt;20000")-SUM($C$2:C5)</f>
        <v>90</v>
      </c>
      <c r="D6">
        <f>COUNTIFS(Data!$F$2:$F$4115, "canceled",Data!$D$2:$D$4115,"&lt;20000")-SUM($D$2:D5)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COUNTIFS(Data!$F$2:$F$4115, "successful",Data!$D$2:$D$4115,"&lt;25000")-SUM($B$2:B6)</f>
        <v>62</v>
      </c>
      <c r="C7">
        <f>COUNTIFS(Data!$F$2:$F$4115, "failed",Data!$D$2:$D$4115,"&lt;25000")-SUM($C$2:C6)</f>
        <v>72</v>
      </c>
      <c r="D7">
        <f>COUNTIFS(Data!$F$2:$F$4115, "canceled",Data!$D$2:$D$4115,"&lt;25000")-SUM($D$2:D6)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COUNTIFS(Data!$F$2:$F$4115, "successful",Data!$D$2:$D$4115,"&lt;30000")-SUM($B$2:B7)</f>
        <v>55</v>
      </c>
      <c r="C8">
        <f>COUNTIFS(Data!$F$2:$F$4115, "failed",Data!$D$2:$D$4115,"&lt;30000")-SUM($C$2:C7)</f>
        <v>64</v>
      </c>
      <c r="D8">
        <f>COUNTIFS(Data!$F$2:$F$4115, "canceled",Data!$D$2:$D$4115,"&lt;30000")-SUM($D$2:D7)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COUNTIFS(Data!$F$2:$F$4115, "successful",Data!$D$2:$D$4115,"&lt;35000")-SUM($B$2:B8)</f>
        <v>32</v>
      </c>
      <c r="C9">
        <f>COUNTIFS(Data!$F$2:$F$4115, "failed",Data!$D$2:$D$4115,"&lt;35000")-SUM($C$2:C8)</f>
        <v>37</v>
      </c>
      <c r="D9">
        <f>COUNTIFS(Data!$F$2:$F$4115, "canceled",Data!$D$2:$D$4115,"&lt;35000")-SUM($D$2:D8)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COUNTIFS(Data!$F$2:$F$4115, "successful",Data!$D$2:$D$4115,"&lt;40000")-SUM($B$2:B9)</f>
        <v>26</v>
      </c>
      <c r="C10">
        <f>COUNTIFS(Data!$F$2:$F$4115, "failed",Data!$D$2:$D$4115,"&lt;40000")-SUM($C$2:C9)</f>
        <v>22</v>
      </c>
      <c r="D10">
        <f>COUNTIFS(Data!$F$2:$F$4115, "canceled",Data!$D$2:$D$4115,"&lt;40000")-SUM($D$2:D9)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COUNTIFS(Data!$F$2:$F$4115, "successful",Data!$D$2:$D$4115,"&lt;45000")-SUM($B$2:B10)</f>
        <v>21</v>
      </c>
      <c r="C11">
        <f>COUNTIFS(Data!$F$2:$F$4115, "failed",Data!$D$2:$D$4115,"&lt;45000")-SUM($C$2:C10)</f>
        <v>16</v>
      </c>
      <c r="D11">
        <f>COUNTIFS(Data!$F$2:$F$4115, "canceled",Data!$D$2:$D$4115,"&lt;45000")-SUM($D$2:D10)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COUNTIFS(Data!$F$2:$F$4115, "successful",Data!$D$2:$D$4115,"&lt;50000")-SUM($B$2:B11)</f>
        <v>6</v>
      </c>
      <c r="C12">
        <f>COUNTIFS(Data!$F$2:$F$4115, "failed",Data!$D$2:$D$4115,"&lt;50000")-SUM($C$2:C11)</f>
        <v>11</v>
      </c>
      <c r="D12">
        <f>COUNTIFS(Data!$F$2:$F$4115, "canceled",Data!$D$2:$D$4115,"&lt;50000")-SUM($D$2:D11)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COUNTIFS(Data!$F$2:$F$4115, "successful",Data!$D$2:$D$4115,"&gt;=50000")</f>
        <v>86</v>
      </c>
      <c r="C13">
        <f>COUNTIFS(Data!$F$2:$F$4115, "failed",Data!$D$2:$D$4115,"&gt;=50000")</f>
        <v>258</v>
      </c>
      <c r="D13">
        <f>COUNTIFS(Data!$F$2:$F$4115, "canceled",Data!$D$2:$D$4115,"&gt;=50000")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Count by Category</vt:lpstr>
      <vt:lpstr>Count by Sub Category</vt:lpstr>
      <vt:lpstr>Count by Month Created</vt:lpstr>
      <vt:lpstr>Data - Goal by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2018-11-08T22:25:21Z</dcterms:modified>
</cp:coreProperties>
</file>