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105864\Documents\Millennium\New Terminals\LI\"/>
    </mc:Choice>
  </mc:AlternateContent>
  <xr:revisionPtr revIDLastSave="0" documentId="13_ncr:1_{EDC63401-5E38-4A52-981B-95290587EC37}" xr6:coauthVersionLast="44" xr6:coauthVersionMax="46" xr10:uidLastSave="{00000000-0000-0000-0000-000000000000}"/>
  <bookViews>
    <workbookView xWindow="28680" yWindow="-120" windowWidth="29040" windowHeight="15840" xr2:uid="{D2457DEF-BF76-4CFC-AF62-013128318203}"/>
  </bookViews>
  <sheets>
    <sheet name="Func. LI Terminal ALTURA GT1200" sheetId="1" r:id="rId1"/>
    <sheet name="Carrg. Inventário dos Jogos LI" sheetId="3" r:id="rId2"/>
    <sheet name="Ped. de Encomenda de Maços LI" sheetId="4" r:id="rId3"/>
    <sheet name="Conf. Recep. da Enc. de Maços" sheetId="5" r:id="rId4"/>
    <sheet name="Ativação da Encomenda de Maços" sheetId="6" r:id="rId5"/>
    <sheet name="Ativação de Maço LI" sheetId="8" r:id="rId6"/>
    <sheet name="INDICADORES LI 2020" sheetId="2" r:id="rId7"/>
  </sheets>
  <definedNames>
    <definedName name="_xlnm._FilterDatabase" localSheetId="6" hidden="1">'INDICADORES LI 2020'!$C$3:$D$3</definedName>
    <definedName name="_Toc508803683" localSheetId="0">'Func. LI Terminal ALTURA GT1200'!$D$12</definedName>
    <definedName name="_Toc508803702" localSheetId="0">'Func. LI Terminal ALTURA GT1200'!$D$8</definedName>
    <definedName name="_Toc508803711" localSheetId="0">'Func. LI Terminal ALTURA GT1200'!$D$9</definedName>
    <definedName name="_Toc508803714" localSheetId="0">'Func. LI Terminal ALTURA GT1200'!$D$15</definedName>
    <definedName name="_Toc508803717" localSheetId="0">'Func. LI Terminal ALTURA GT1200'!$D$10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88" i="2" l="1"/>
  <c r="M86" i="2"/>
  <c r="M87" i="2"/>
  <c r="D86" i="2"/>
  <c r="D87" i="2"/>
  <c r="D88" i="2"/>
  <c r="M64" i="2"/>
  <c r="M65" i="2"/>
  <c r="M66" i="2"/>
  <c r="M63" i="2"/>
  <c r="M62" i="2"/>
  <c r="M61" i="2"/>
  <c r="O61" i="2" s="1"/>
  <c r="M60" i="2"/>
  <c r="M16" i="2"/>
  <c r="O62" i="2" l="1"/>
  <c r="O63" i="2" s="1"/>
  <c r="O64" i="2" s="1"/>
  <c r="O65" i="2" s="1"/>
  <c r="O66" i="2"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9" i="2"/>
  <c r="D4" i="2"/>
  <c r="M68" i="2"/>
  <c r="O68" i="2" s="1"/>
  <c r="M69" i="2"/>
  <c r="M70" i="2"/>
  <c r="M71" i="2"/>
  <c r="M72" i="2"/>
  <c r="M73" i="2"/>
  <c r="M74" i="2"/>
  <c r="M75" i="2"/>
  <c r="O75" i="2" s="1"/>
  <c r="M76" i="2"/>
  <c r="M77" i="2"/>
  <c r="M78" i="2"/>
  <c r="M79" i="2"/>
  <c r="M80" i="2"/>
  <c r="M81" i="2"/>
  <c r="M82" i="2"/>
  <c r="M83" i="2"/>
  <c r="M84" i="2"/>
  <c r="M85" i="2"/>
  <c r="N85" i="2" s="1"/>
  <c r="M89" i="2"/>
  <c r="M67" i="2"/>
  <c r="N67" i="2" s="1"/>
  <c r="M18" i="2"/>
  <c r="M19" i="2"/>
  <c r="O19" i="2" s="1"/>
  <c r="M20" i="2"/>
  <c r="M21" i="2"/>
  <c r="M22" i="2"/>
  <c r="M23" i="2"/>
  <c r="M24" i="2"/>
  <c r="M25" i="2"/>
  <c r="M26" i="2"/>
  <c r="O26" i="2" s="1"/>
  <c r="M27" i="2"/>
  <c r="M28" i="2"/>
  <c r="M29" i="2"/>
  <c r="M30" i="2"/>
  <c r="M31" i="2"/>
  <c r="M32" i="2"/>
  <c r="M33" i="2"/>
  <c r="O33" i="2" s="1"/>
  <c r="M34" i="2"/>
  <c r="M35" i="2"/>
  <c r="M36" i="2"/>
  <c r="M37" i="2"/>
  <c r="M38" i="2"/>
  <c r="M39" i="2"/>
  <c r="M40" i="2"/>
  <c r="O40" i="2" s="1"/>
  <c r="M41" i="2"/>
  <c r="M42" i="2"/>
  <c r="M43" i="2"/>
  <c r="M44" i="2"/>
  <c r="M45" i="2"/>
  <c r="M46" i="2"/>
  <c r="M47" i="2"/>
  <c r="O47" i="2" s="1"/>
  <c r="M48" i="2"/>
  <c r="M49" i="2"/>
  <c r="M50" i="2"/>
  <c r="M51" i="2"/>
  <c r="M52" i="2"/>
  <c r="M53" i="2"/>
  <c r="M54" i="2"/>
  <c r="O54" i="2" s="1"/>
  <c r="M55" i="2"/>
  <c r="M56" i="2"/>
  <c r="M57" i="2"/>
  <c r="M58" i="2"/>
  <c r="M59" i="2"/>
  <c r="M17" i="2"/>
  <c r="M5" i="2"/>
  <c r="O5" i="2" s="1"/>
  <c r="M6" i="2"/>
  <c r="M7" i="2"/>
  <c r="M8" i="2"/>
  <c r="M9" i="2"/>
  <c r="M10" i="2"/>
  <c r="M11" i="2"/>
  <c r="M12" i="2"/>
  <c r="M13" i="2"/>
  <c r="M14" i="2"/>
  <c r="M15" i="2"/>
  <c r="M4" i="2"/>
  <c r="O4" i="2" s="1"/>
  <c r="N89" i="2" l="1"/>
  <c r="P89" i="2" s="1"/>
  <c r="O89" i="2"/>
  <c r="N84" i="2"/>
  <c r="N83" i="2"/>
  <c r="O82" i="2"/>
  <c r="N82" i="2"/>
  <c r="N87" i="2"/>
  <c r="N86" i="2"/>
  <c r="N88" i="2"/>
  <c r="O69" i="2"/>
  <c r="O83" i="2"/>
  <c r="O84" i="2" s="1"/>
  <c r="O76" i="2"/>
  <c r="O77" i="2" s="1"/>
  <c r="O78" i="2" s="1"/>
  <c r="O79" i="2" s="1"/>
  <c r="O80" i="2" s="1"/>
  <c r="O81" i="2" s="1"/>
  <c r="N81" i="2"/>
  <c r="N77" i="2"/>
  <c r="N73" i="2"/>
  <c r="O67" i="2"/>
  <c r="O55" i="2"/>
  <c r="O56" i="2" s="1"/>
  <c r="O57" i="2" s="1"/>
  <c r="O58" i="2" s="1"/>
  <c r="O59" i="2" s="1"/>
  <c r="O60" i="2" s="1"/>
  <c r="O27" i="2"/>
  <c r="O28" i="2" s="1"/>
  <c r="O29" i="2" s="1"/>
  <c r="O30" i="2" s="1"/>
  <c r="O31" i="2" s="1"/>
  <c r="O32" i="2" s="1"/>
  <c r="N72" i="2"/>
  <c r="N65" i="2"/>
  <c r="N62" i="2"/>
  <c r="N64" i="2"/>
  <c r="N69" i="2"/>
  <c r="N13" i="2"/>
  <c r="N9" i="2"/>
  <c r="N5" i="2"/>
  <c r="P5" i="2" s="1"/>
  <c r="N45" i="2"/>
  <c r="N41" i="2"/>
  <c r="N37" i="2"/>
  <c r="N29" i="2"/>
  <c r="N79" i="2"/>
  <c r="O12" i="2"/>
  <c r="O13" i="2" s="1"/>
  <c r="O14" i="2" s="1"/>
  <c r="O15" i="2" s="1"/>
  <c r="O16" i="2" s="1"/>
  <c r="O17" i="2" s="1"/>
  <c r="O18" i="2" s="1"/>
  <c r="N16" i="2"/>
  <c r="N78" i="2"/>
  <c r="N74" i="2"/>
  <c r="O70" i="2"/>
  <c r="O71" i="2" s="1"/>
  <c r="O72" i="2" s="1"/>
  <c r="O73" i="2" s="1"/>
  <c r="O74" i="2" s="1"/>
  <c r="N60" i="2"/>
  <c r="N63" i="2"/>
  <c r="N61" i="2"/>
  <c r="P61" i="2" s="1"/>
  <c r="N66" i="2"/>
  <c r="N71" i="2"/>
  <c r="N80" i="2"/>
  <c r="N8" i="2"/>
  <c r="O48" i="2"/>
  <c r="O49" i="2" s="1"/>
  <c r="O50" i="2" s="1"/>
  <c r="O51" i="2" s="1"/>
  <c r="O52" i="2" s="1"/>
  <c r="O53" i="2" s="1"/>
  <c r="N36" i="2"/>
  <c r="N32" i="2"/>
  <c r="N28" i="2"/>
  <c r="N70" i="2"/>
  <c r="P82" i="2"/>
  <c r="N76" i="2"/>
  <c r="N15" i="2"/>
  <c r="N59" i="2"/>
  <c r="N55" i="2"/>
  <c r="N51" i="2"/>
  <c r="N43" i="2"/>
  <c r="N31" i="2"/>
  <c r="N27" i="2"/>
  <c r="N23" i="2"/>
  <c r="N75" i="2"/>
  <c r="P75" i="2" s="1"/>
  <c r="N14" i="2"/>
  <c r="N10" i="2"/>
  <c r="N6" i="2"/>
  <c r="P6" i="2" s="1"/>
  <c r="N58" i="2"/>
  <c r="N50" i="2"/>
  <c r="N46" i="2"/>
  <c r="N42" i="2"/>
  <c r="N38" i="2"/>
  <c r="O34" i="2"/>
  <c r="O35" i="2" s="1"/>
  <c r="O36" i="2" s="1"/>
  <c r="O37" i="2" s="1"/>
  <c r="O38" i="2" s="1"/>
  <c r="O39" i="2" s="1"/>
  <c r="N30" i="2"/>
  <c r="N22" i="2"/>
  <c r="N18" i="2"/>
  <c r="O41" i="2"/>
  <c r="O42" i="2" s="1"/>
  <c r="O43" i="2" s="1"/>
  <c r="O44" i="2" s="1"/>
  <c r="O45" i="2" s="1"/>
  <c r="O46" i="2" s="1"/>
  <c r="O85" i="2"/>
  <c r="O86" i="2" s="1"/>
  <c r="O87" i="2" s="1"/>
  <c r="O88" i="2" s="1"/>
  <c r="N68" i="2"/>
  <c r="P68" i="2" s="1"/>
  <c r="N11" i="2"/>
  <c r="N7" i="2"/>
  <c r="N17" i="2"/>
  <c r="N25" i="2"/>
  <c r="N21" i="2"/>
  <c r="N39" i="2"/>
  <c r="N35" i="2"/>
  <c r="N44" i="2"/>
  <c r="N53" i="2"/>
  <c r="N57" i="2"/>
  <c r="N40" i="2"/>
  <c r="P40" i="2" s="1"/>
  <c r="N24" i="2"/>
  <c r="N20" i="2"/>
  <c r="N34" i="2"/>
  <c r="N52" i="2"/>
  <c r="N48" i="2"/>
  <c r="N56" i="2"/>
  <c r="N33" i="2"/>
  <c r="P33" i="2" s="1"/>
  <c r="O20" i="2"/>
  <c r="O21" i="2" s="1"/>
  <c r="O22" i="2" s="1"/>
  <c r="O23" i="2" s="1"/>
  <c r="O24" i="2" s="1"/>
  <c r="O25" i="2" s="1"/>
  <c r="N12" i="2"/>
  <c r="P12" i="2" s="1"/>
  <c r="N54" i="2"/>
  <c r="P54" i="2" s="1"/>
  <c r="N26" i="2"/>
  <c r="P26" i="2" s="1"/>
  <c r="N49" i="2"/>
  <c r="N47" i="2"/>
  <c r="P47" i="2" s="1"/>
  <c r="N19" i="2"/>
  <c r="P19" i="2" s="1"/>
  <c r="O6" i="2"/>
  <c r="P13" i="2" l="1"/>
  <c r="P7" i="2"/>
  <c r="P8" i="2" s="1"/>
  <c r="P9" i="2" s="1"/>
  <c r="P10" i="2" s="1"/>
  <c r="P11" i="2" s="1"/>
  <c r="P76" i="2"/>
  <c r="P77" i="2" s="1"/>
  <c r="P78" i="2" s="1"/>
  <c r="P79" i="2" s="1"/>
  <c r="P80" i="2" s="1"/>
  <c r="P81" i="2" s="1"/>
  <c r="P27" i="2"/>
  <c r="P62" i="2"/>
  <c r="P63" i="2" s="1"/>
  <c r="P64" i="2" s="1"/>
  <c r="P65" i="2" s="1"/>
  <c r="P66" i="2" s="1"/>
  <c r="P67" i="2" s="1"/>
  <c r="P41" i="2"/>
  <c r="P20" i="2"/>
  <c r="P21" i="2" s="1"/>
  <c r="P22" i="2" s="1"/>
  <c r="P23" i="2" s="1"/>
  <c r="P24" i="2" s="1"/>
  <c r="P25" i="2" s="1"/>
  <c r="P48" i="2"/>
  <c r="P49" i="2" s="1"/>
  <c r="P50" i="2" s="1"/>
  <c r="P51" i="2" s="1"/>
  <c r="P52" i="2" s="1"/>
  <c r="P53" i="2" s="1"/>
  <c r="P34" i="2"/>
  <c r="P35" i="2" s="1"/>
  <c r="P36" i="2" s="1"/>
  <c r="P37" i="2" s="1"/>
  <c r="P38" i="2" s="1"/>
  <c r="P39" i="2" s="1"/>
  <c r="P42" i="2"/>
  <c r="P43" i="2" s="1"/>
  <c r="P44" i="2" s="1"/>
  <c r="P45" i="2" s="1"/>
  <c r="P46" i="2" s="1"/>
  <c r="P83" i="2"/>
  <c r="P84" i="2" s="1"/>
  <c r="P85" i="2" s="1"/>
  <c r="P28" i="2"/>
  <c r="P29" i="2" s="1"/>
  <c r="P30" i="2" s="1"/>
  <c r="P31" i="2" s="1"/>
  <c r="P32" i="2" s="1"/>
  <c r="P69" i="2"/>
  <c r="P70" i="2" s="1"/>
  <c r="P71" i="2" s="1"/>
  <c r="P72" i="2" s="1"/>
  <c r="P73" i="2" s="1"/>
  <c r="P74" i="2" s="1"/>
  <c r="P55" i="2"/>
  <c r="P56" i="2" s="1"/>
  <c r="P57" i="2" s="1"/>
  <c r="P58" i="2" s="1"/>
  <c r="P59" i="2" s="1"/>
  <c r="P60" i="2" s="1"/>
  <c r="P14" i="2"/>
  <c r="P15" i="2" s="1"/>
  <c r="P16" i="2" s="1"/>
  <c r="P17" i="2" s="1"/>
  <c r="P18" i="2" s="1"/>
  <c r="O7" i="2"/>
  <c r="P86" i="2" l="1"/>
  <c r="P87" i="2" s="1"/>
  <c r="P88" i="2" s="1"/>
  <c r="O8" i="2"/>
  <c r="O9" i="2" l="1"/>
  <c r="O10" i="2" l="1"/>
  <c r="O11" i="2" l="1"/>
</calcChain>
</file>

<file path=xl/sharedStrings.xml><?xml version="1.0" encoding="utf-8"?>
<sst xmlns="http://schemas.openxmlformats.org/spreadsheetml/2006/main" count="382" uniqueCount="190">
  <si>
    <t>Levantamento das funcionalidades do Terminal ALTURA GT1200 relativas ao jogo LI do sistema IPS.</t>
  </si>
  <si>
    <t>#</t>
  </si>
  <si>
    <t>Funcionalidade</t>
  </si>
  <si>
    <t>Funcionalidade Documento Mensagens</t>
  </si>
  <si>
    <t>Tipo de Processo</t>
  </si>
  <si>
    <t>Tipo Terminal</t>
  </si>
  <si>
    <t>Comentário</t>
  </si>
  <si>
    <t>Carregamento do Inventário dos Jogos de LI</t>
  </si>
  <si>
    <t>IPS Game Parameters, pag 111</t>
  </si>
  <si>
    <t>Regular</t>
  </si>
  <si>
    <t>Normal</t>
  </si>
  <si>
    <t>O inventário dos jogos LI é carregado no terminal, a cada novo dia CDC, na primeira vez que o mediador entra no ecrã Pedido de Encomenda de Maços de LI. O inventário não é carregado no Sign-on e também não é perdido no Sign-off. Para forçar novo carregamento o terminal tem de ser reiniciado no botão PowerOn ou então receber remotamente um pedido de reset vindo do Millennium. Normalmente, o terminal faz mais do que um pedido ao sistema para obter todo o inventário de jogos. No máximo, por pedido, são carregados 4 jogos do sistema.</t>
  </si>
  <si>
    <t>Pedido de Encomenda de Maços de LI</t>
  </si>
  <si>
    <t>IPS Supply Order (Ticket Ordering), pag 109</t>
  </si>
  <si>
    <t>O dia da semana em que mais pedidos são feitos é no primeiro dia da semana do ciclo de faturação, domingo, a partir das 08h00. O plafond dos mediadores é libertado ao sábado e no domingo têm-se os mediadores todos a stressar os sistemas Millennium e IPS. O stress não tem que ver com os pedidos de encomenda, mas sim com os pedidos de carregamento de inventário, que como foi referido no ponto anterior, este carregamento ocorre quando entras no ecrã dos pedidos.</t>
  </si>
  <si>
    <t>Confirmação da Receção da Encomenda de Maços de LI</t>
  </si>
  <si>
    <t>IPS Order Confirmation Messages, pag 115</t>
  </si>
  <si>
    <t>O mediador após lhe entregarem a encomenda lê o código de barras da Guia de Remessa ou insere manualmente o número do pedido para proceder à confirmação da receção de encomenda no seu estabelecimento.</t>
  </si>
  <si>
    <t>Ativação da Encomenda de Maços de LI</t>
  </si>
  <si>
    <t>IPS Order–Pack Activation Messages, pag 121</t>
  </si>
  <si>
    <t>Regular (automático)</t>
  </si>
  <si>
    <t>Este pedido é enviado automaticamente pelo terminal após este receber resposta positiva da funcionalidade anterior. Por cada confirmação da receção da encomenda o terminal faz um pedido adicional, automaticamente, de forma transparente, de ativação da encomenda.</t>
  </si>
  <si>
    <t>Ativação de Maço LI</t>
  </si>
  <si>
    <t>IPS Pack Status Change, pag 92 -&gt; 01 - Pack Activation Request</t>
  </si>
  <si>
    <t>Contingência</t>
  </si>
  <si>
    <t>Serve para ativar um maço que por alguma razão não tenha sido ativado pelo processo regular (JJJ-MMMMMMM, JJJ - n.º do jogo, MMMMMMM - n.º do maço).</t>
  </si>
  <si>
    <t>Ativação de Caixa de Maços LI</t>
  </si>
  <si>
    <t>IPS Carton Status Change, pag 126</t>
  </si>
  <si>
    <t>Existem mediadores que recebem os maços do mesmo jogo em caixas em resultado da quantidade de maços pedida. O mediador lê o código de barras da caixa ou introduz manualmente o n.º de jogo e de caixa (JJJ-MMMMMMM-NNNNNNN-CCCCCCC, JJJ - n.º do jogo, MMMMMMM - n.º do primeiro maço na caixa, NNNNNNN - nº do último maço na caixa, CCCCCCC - n.º da caixa).</t>
  </si>
  <si>
    <t>Venda de Bilhete e/ou Maço</t>
  </si>
  <si>
    <t>Não existe</t>
  </si>
  <si>
    <t>N/A</t>
  </si>
  <si>
    <t>Funcionalidade inexistente no sistema atual IPS.</t>
  </si>
  <si>
    <t>Anulação da Venda de Bilhete e/ou Maço</t>
  </si>
  <si>
    <t>Validação de Prémio LI</t>
  </si>
  <si>
    <t>IPS Validation Messages, pag 117</t>
  </si>
  <si>
    <t>Normal + Priv.</t>
  </si>
  <si>
    <t>O sistema IPS também dispõe da funcionalidade de validação de prémios em batch, na verdadeira aceção da palavra, de 7 bilhetes no máximo por batch. São 7 no máximo por uma limitação do sistema.</t>
  </si>
  <si>
    <t>Pagamento de Prémio LI</t>
  </si>
  <si>
    <t>O sistema IPS também dispõe da funcionalidade de pagamento de prémios em batch, na verdadeira aceção da palavra, de 7 bilhetes no máximo por batch. São 7 no máximo por uma limitação do sistema (o terminal privilegiado possui ainda o modo de pagamento "Envelope", usado para pagar prémios de nível 1 de bilhetes premiados. Neste modo o terminal não envia pedidos de validação, envia logo o pedido de pagamento de prémio. Assim que o terminal lê o bilhete o pedido de pagamento é logo enviado, não carece de um ecrã de confirmação.</t>
  </si>
  <si>
    <t>Relatório da Situação de Maços LI Terminal</t>
  </si>
  <si>
    <t>IPS Quota Messages, pag 104 / 01</t>
  </si>
  <si>
    <t>Esta informação vem do sistema IPS, e corresponde a totais de maços por jogo LI e por estado do maço ao nível do terminal.</t>
  </si>
  <si>
    <t>Relatório da Situação de Maços LI Estabelecimento</t>
  </si>
  <si>
    <t>IPS Quota Messages, pag 104 / 02</t>
  </si>
  <si>
    <t>Esta informação vem do sistema IPS, e corresponde a totais de maços por jogo LI e por estado do maço ao nível do estabelecimento a que pertence o terminal que fez o pedido.</t>
  </si>
  <si>
    <t>Talão de Caixa</t>
  </si>
  <si>
    <t>Terminal</t>
  </si>
  <si>
    <t>O talão de caixa regista também determinados tipos de transação do jogo LI, mas essa informação não é registada no sistema IPS,  é registada no sistema Olimpo.</t>
  </si>
  <si>
    <t>Relatório Financeiro Resumo de Caixa</t>
  </si>
  <si>
    <t>IPS Finantial Reports, pag 99 - Criar um serviço transversal a todos os jogos do Millennium e IPS</t>
  </si>
  <si>
    <t>Contém informação relativa ao pagamento de prémios de LI em destaque, separada dos restantes jogos. Esta informação financeira vem do Millennium (e não do IPS).</t>
  </si>
  <si>
    <t>Relatório Financeiro Vendas</t>
  </si>
  <si>
    <t>A venda de bilhete de LI não é registada no sistema IPS, pelo que este relatório não é aplicável ao jogo LI.</t>
  </si>
  <si>
    <t>Relatório Financeiro Pagamento de Prémios</t>
  </si>
  <si>
    <t>Contém informação relativa ao pagamento de prémios de LI. Esta informação financeira vem do Millennium (e não do IPS).</t>
  </si>
  <si>
    <t>Relatório Financeiro Remunerações</t>
  </si>
  <si>
    <t>Reimpressão Última Transação</t>
  </si>
  <si>
    <t>??</t>
  </si>
  <si>
    <t>O Millennium não encaminha este pedido para o sistema IPS. Toda a informação necessária à reimpressão da última transação de LI está registada no Millennium.</t>
  </si>
  <si>
    <t>Reimpressão Última Aposta</t>
  </si>
  <si>
    <t>Não se aplica ao jogo LI do atual sistema IPS.</t>
  </si>
  <si>
    <t>Reimpressão Último Pagamento de Prémio</t>
  </si>
  <si>
    <t>O Millennium não encaminha este pedido para o sistema IPS. Toda a informação necessária à reimpressão do último pagamento de prémio de LI está registada no Millennium.</t>
  </si>
  <si>
    <t>Reimpressão Último Pedido</t>
  </si>
  <si>
    <t>O Millennium não encaminha este pedido para o sistema IPS. Toda a informação necessária à reimpressão do último pedido de encomenda de maços LI está registada no Millennium.</t>
  </si>
  <si>
    <t>Request</t>
  </si>
  <si>
    <t>Campo</t>
  </si>
  <si>
    <t>Valor</t>
  </si>
  <si>
    <t>Descrição</t>
  </si>
  <si>
    <t>Control</t>
  </si>
  <si>
    <t>Sequence</t>
  </si>
  <si>
    <t>Type</t>
  </si>
  <si>
    <t>Subtype</t>
  </si>
  <si>
    <t>Checksum</t>
  </si>
  <si>
    <t>Statistics</t>
  </si>
  <si>
    <t>Option Flags</t>
  </si>
  <si>
    <t>Option Data</t>
  </si>
  <si>
    <t>Class</t>
  </si>
  <si>
    <t xml:space="preserve">01 - List Active Games
02 - List Prizes </t>
  </si>
  <si>
    <t>Game number 1</t>
  </si>
  <si>
    <t>Apenas para class 2</t>
  </si>
  <si>
    <t>Game number 2</t>
  </si>
  <si>
    <t>Response</t>
  </si>
  <si>
    <t>TimeStamp</t>
  </si>
  <si>
    <t>Segundos desde a meia noite</t>
  </si>
  <si>
    <t>Julian Date</t>
  </si>
  <si>
    <t>External Serial Number</t>
  </si>
  <si>
    <t>Check digits</t>
  </si>
  <si>
    <t>Result Code 1</t>
  </si>
  <si>
    <t>00 = No Error
01 = Error</t>
  </si>
  <si>
    <t>Result Code 2</t>
  </si>
  <si>
    <t>Request Type</t>
  </si>
  <si>
    <t>Game Data</t>
  </si>
  <si>
    <t>Este campo repete-se até 40 jogos, GameNumber / 100 - GameRevision MOD(100)</t>
  </si>
  <si>
    <t>Retailer Number</t>
  </si>
  <si>
    <t>Terminal Code?</t>
  </si>
  <si>
    <t>Number of Orders in Batch</t>
  </si>
  <si>
    <t>Máximo de 40</t>
  </si>
  <si>
    <t>Game</t>
  </si>
  <si>
    <t>Repetir pelo numero de "Number of Orders in Batch".
O jogo é definido por: Primeiros 3 nibbles (Game Number) + Ultimo Nibble (GameType, é sempre 1) - 0x1002</t>
  </si>
  <si>
    <t>Supply Quantity</t>
  </si>
  <si>
    <t>Repetir pelo numero de "Number of Orders in Batch"</t>
  </si>
  <si>
    <t>08, 41, 52, 65, 91???</t>
  </si>
  <si>
    <t>Result Info</t>
  </si>
  <si>
    <t>Este campo é utilizado apenas no caso de retornar o Result Code 2.  Retorna uma descrição?? (Ver documento das mensagens)</t>
  </si>
  <si>
    <t>Order Number</t>
  </si>
  <si>
    <t>Out of Stock Flag</t>
  </si>
  <si>
    <t>É repetido por "Number of Orders in Batch".
1 = Entry from the request is out of stock
0 = Entry from the request is on stock</t>
  </si>
  <si>
    <t>Flags:</t>
  </si>
  <si>
    <t>Data:</t>
  </si>
  <si>
    <t>Length:</t>
  </si>
  <si>
    <t>00 01 =</t>
  </si>
  <si>
    <t>Node number</t>
  </si>
  <si>
    <t>4 bytes</t>
  </si>
  <si>
    <t>00 02 =</t>
  </si>
  <si>
    <t>Clerk number</t>
  </si>
  <si>
    <t>00 04 =</t>
  </si>
  <si>
    <t>Pass number</t>
  </si>
  <si>
    <t>2 bytes</t>
  </si>
  <si>
    <t>00 08 =</t>
  </si>
  <si>
    <t>Originator</t>
  </si>
  <si>
    <t>00 10 =</t>
  </si>
  <si>
    <t>Location</t>
  </si>
  <si>
    <t>00 20 =</t>
  </si>
  <si>
    <t>User ID</t>
  </si>
  <si>
    <t>00 40 =</t>
  </si>
  <si>
    <t>Operator ID</t>
  </si>
  <si>
    <t>1 byte</t>
  </si>
  <si>
    <t>00 80 =</t>
  </si>
  <si>
    <t>Payment type</t>
  </si>
  <si>
    <t>First 4 digits of order</t>
  </si>
  <si>
    <t>Last 9 digits of order</t>
  </si>
  <si>
    <t>Examples:</t>
  </si>
  <si>
    <t>- Order number: 123</t>
  </si>
  <si>
    <t>First 4 digits: 123</t>
  </si>
  <si>
    <t>Last 9 digits: 0</t>
  </si>
  <si>
    <t>- Order number: 123456</t>
  </si>
  <si>
    <t>First 4 digits: 3456</t>
  </si>
  <si>
    <t>Last 9 digits: 12</t>
  </si>
  <si>
    <t>Pack Count</t>
  </si>
  <si>
    <t>Agent Pass Code</t>
  </si>
  <si>
    <t>returns/issues only ??? Este campo é utilizado apenas para devoluções e desativações</t>
  </si>
  <si>
    <t>Sales Representative Number</t>
  </si>
  <si>
    <t>Sales Representative Pass Code</t>
  </si>
  <si>
    <t>(0001-9999)</t>
  </si>
  <si>
    <t>Game Number</t>
  </si>
  <si>
    <t>(000-999)</t>
  </si>
  <si>
    <t>Pack Number</t>
  </si>
  <si>
    <t>(0000001-9999999)</t>
  </si>
  <si>
    <t>Starting Sequence Ticket Number</t>
  </si>
  <si>
    <t>(0-999)</t>
  </si>
  <si>
    <t>Estes numeros apenas são utilizados em devoluções parciais e desativações. 
Em todos os outros casos devem ser preenchidos com zero</t>
  </si>
  <si>
    <t>Ending Sequence Ticket Number</t>
  </si>
  <si>
    <t>00 = Successful Transaction
01 = Error</t>
  </si>
  <si>
    <t>Amount Sold</t>
  </si>
  <si>
    <t>Valor em centimos?</t>
  </si>
  <si>
    <t>Amount of Remuneration</t>
  </si>
  <si>
    <t>Values:</t>
  </si>
  <si>
    <t>Description:</t>
  </si>
  <si>
    <t>01 =</t>
  </si>
  <si>
    <t>Pack activation</t>
  </si>
  <si>
    <t>02 =</t>
  </si>
  <si>
    <t>Pack deactivation (not used)</t>
  </si>
  <si>
    <t>03 =</t>
  </si>
  <si>
    <t>Packs sold (settlement)</t>
  </si>
  <si>
    <t>04 =</t>
  </si>
  <si>
    <t>Return full</t>
  </si>
  <si>
    <t>05 =</t>
  </si>
  <si>
    <t>Return partial (not used)</t>
  </si>
  <si>
    <t xml:space="preserve">06 = </t>
  </si>
  <si>
    <t>Issue (not used)</t>
  </si>
  <si>
    <t>07 =</t>
  </si>
  <si>
    <t>Transfer (not used)</t>
  </si>
  <si>
    <t>INDICADORES DIÁRIOS do N.º TOTAL de TRANSAÇÕES LI c/ ORIGEM no TERMINAL ALTURA GT1200
01 Fevereiro a 26 Abril 2020</t>
  </si>
  <si>
    <t>Data</t>
  </si>
  <si>
    <t>Dia Semana</t>
  </si>
  <si>
    <t>Carregamento
Jogo</t>
  </si>
  <si>
    <t>Pedido
Encomenda</t>
  </si>
  <si>
    <t>Receção 
Encomenda</t>
  </si>
  <si>
    <t>Ativação
Encomenda</t>
  </si>
  <si>
    <t>Ativação
Maço</t>
  </si>
  <si>
    <t>Ativação
Caixa Maço</t>
  </si>
  <si>
    <t>Situação
Maços</t>
  </si>
  <si>
    <t>Val. + Pag.
Prémios</t>
  </si>
  <si>
    <t>TOTAL
DIÁRIO</t>
  </si>
  <si>
    <t>% TOTAL DIÁRIO REL.
p/ Semana</t>
  </si>
  <si>
    <t>TOTAL DIÁRIO ACUM.
p/ Semana</t>
  </si>
  <si>
    <t>% TOTAL DIÁRIO
ACUM.
p/ Semana</t>
  </si>
  <si>
    <t>INÍCIO ESTADO EMERGÊNCIA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</si>
</sst>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u/>
      <sz val="14"/>
      <color theme="1"/>
      <name val="Calibri"/>
      <family val="2"/>
      <scheme val="minor"/>
    </font>
    <font>
      <sz val="11"/>
      <color theme="1"/>
      <name val="Calibri"/>
      <family val="2"/>
      <scheme val="minor"/>
    </font>
    <font>
      <b/>
      <sz val="11"/>
      <color rgb="FFFF0000"/>
      <name val="Calibri"/>
      <family val="2"/>
      <scheme val="minor"/>
    </font>
    <font>
      <sz val="11"/>
      <color rgb="FF006100"/>
      <name val="Calibri"/>
      <family val="2"/>
      <scheme val="minor"/>
    </font>
    <font>
      <b/>
      <sz val="14"/>
      <color theme="1"/>
      <name val="Calibri"/>
      <family val="2"/>
      <scheme val="minor"/>
    </font>
    <font>
      <b/>
      <sz val="10"/>
      <color theme="1"/>
      <name val="Times New Roman"/>
      <family val="1"/>
    </font>
    <font>
      <sz val="10"/>
      <color theme="1"/>
      <name val="Calibri"/>
      <family val="2"/>
      <scheme val="minor"/>
    </font>
    <font>
      <sz val="11"/>
      <color rgb="FF9C0006"/>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C6EFCE"/>
      </patternFill>
    </fill>
    <fill>
      <patternFill patternType="solid">
        <fgColor theme="9" tint="0.39997558519241921"/>
        <bgColor indexed="64"/>
      </patternFill>
    </fill>
    <fill>
      <patternFill patternType="solid">
        <fgColor rgb="FFFFC7CE"/>
      </patternFill>
    </fill>
    <fill>
      <patternFill patternType="solid">
        <fgColor theme="5"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rgb="FFFF0000"/>
        <bgColor indexed="64"/>
      </patternFill>
    </fill>
    <fill>
      <patternFill patternType="solid">
        <fgColor rgb="FFFFC0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double">
        <color indexed="64"/>
      </left>
      <right style="thin">
        <color indexed="64"/>
      </right>
      <top style="double">
        <color rgb="FFFF0000"/>
      </top>
      <bottom style="thin">
        <color indexed="64"/>
      </bottom>
      <diagonal/>
    </border>
    <border>
      <left style="thin">
        <color indexed="64"/>
      </left>
      <right style="double">
        <color rgb="FFFF0000"/>
      </right>
      <top style="double">
        <color rgb="FFFF0000"/>
      </top>
      <bottom style="thin">
        <color indexed="64"/>
      </bottom>
      <diagonal/>
    </border>
    <border>
      <left style="double">
        <color indexed="64"/>
      </left>
      <right style="thin">
        <color indexed="64"/>
      </right>
      <top style="thin">
        <color indexed="64"/>
      </top>
      <bottom style="double">
        <color rgb="FFFF0000"/>
      </bottom>
      <diagonal/>
    </border>
    <border>
      <left style="thin">
        <color indexed="64"/>
      </left>
      <right style="double">
        <color rgb="FFFF0000"/>
      </right>
      <top style="thin">
        <color indexed="64"/>
      </top>
      <bottom style="double">
        <color rgb="FFFF0000"/>
      </bottom>
      <diagonal/>
    </border>
    <border>
      <left style="double">
        <color rgb="FFFF0000"/>
      </left>
      <right style="double">
        <color indexed="64"/>
      </right>
      <top style="double">
        <color rgb="FFFF0000"/>
      </top>
      <bottom/>
      <diagonal/>
    </border>
    <border>
      <left style="double">
        <color rgb="FFFF0000"/>
      </left>
      <right style="double">
        <color indexed="64"/>
      </right>
      <top/>
      <bottom style="double">
        <color rgb="FFFF0000"/>
      </bottom>
      <diagonal/>
    </border>
  </borders>
  <cellStyleXfs count="4">
    <xf numFmtId="0" fontId="0" fillId="0" borderId="0"/>
    <xf numFmtId="9" fontId="3" fillId="0" borderId="0" applyFont="0" applyFill="0" applyBorder="0" applyAlignment="0" applyProtection="0"/>
    <xf numFmtId="0" fontId="5" fillId="6" borderId="0" applyNumberFormat="0" applyBorder="0" applyAlignment="0" applyProtection="0"/>
    <xf numFmtId="0" fontId="9" fillId="8" borderId="0" applyNumberFormat="0" applyBorder="0" applyAlignment="0" applyProtection="0"/>
  </cellStyleXfs>
  <cellXfs count="136">
    <xf numFmtId="0" fontId="0" fillId="0" borderId="0" xfId="0"/>
    <xf numFmtId="0" fontId="0" fillId="0" borderId="0" xfId="0" applyAlignment="1">
      <alignment horizontal="center" vertical="center"/>
    </xf>
    <xf numFmtId="0" fontId="0" fillId="0" borderId="1" xfId="0" applyBorder="1" applyAlignment="1">
      <alignment horizontal="left" vertical="center"/>
    </xf>
    <xf numFmtId="0" fontId="0" fillId="0" borderId="2" xfId="0" applyBorder="1" applyAlignment="1">
      <alignment horizontal="left" vertical="center"/>
    </xf>
    <xf numFmtId="0" fontId="2" fillId="0" borderId="0" xfId="0" applyFont="1"/>
    <xf numFmtId="0" fontId="1" fillId="2" borderId="4" xfId="0" applyFont="1" applyFill="1" applyBorder="1"/>
    <xf numFmtId="0" fontId="1" fillId="2" borderId="5" xfId="0" applyFont="1" applyFill="1" applyBorder="1"/>
    <xf numFmtId="0" fontId="0" fillId="0" borderId="7" xfId="0" applyBorder="1" applyAlignment="1">
      <alignment horizontal="left" vertical="center"/>
    </xf>
    <xf numFmtId="0" fontId="0" fillId="0" borderId="8" xfId="0" applyBorder="1" applyAlignment="1">
      <alignment wrapText="1"/>
    </xf>
    <xf numFmtId="0" fontId="0" fillId="0" borderId="9" xfId="0" applyBorder="1" applyAlignment="1">
      <alignment wrapText="1"/>
    </xf>
    <xf numFmtId="0" fontId="0" fillId="0" borderId="11" xfId="0" applyBorder="1" applyAlignment="1">
      <alignment horizontal="left" vertical="center"/>
    </xf>
    <xf numFmtId="0" fontId="0" fillId="0" borderId="12" xfId="0" applyBorder="1" applyAlignment="1">
      <alignment wrapText="1"/>
    </xf>
    <xf numFmtId="0" fontId="1" fillId="2" borderId="13" xfId="0" applyFont="1" applyFill="1" applyBorder="1"/>
    <xf numFmtId="0" fontId="1" fillId="2" borderId="3" xfId="0"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 fillId="2" borderId="17" xfId="0" applyFont="1" applyFill="1" applyBorder="1"/>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0" xfId="0" applyAlignment="1">
      <alignment horizontal="right" vertical="center"/>
    </xf>
    <xf numFmtId="0" fontId="4" fillId="0" borderId="0" xfId="0" applyFont="1" applyAlignment="1">
      <alignment horizontal="center" vertical="center"/>
    </xf>
    <xf numFmtId="3" fontId="0" fillId="0" borderId="1" xfId="0" applyNumberFormat="1" applyBorder="1" applyAlignment="1">
      <alignment horizontal="right"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3" fontId="0" fillId="0" borderId="23" xfId="0" applyNumberFormat="1" applyBorder="1" applyAlignment="1">
      <alignment horizontal="right" vertical="center"/>
    </xf>
    <xf numFmtId="0" fontId="1" fillId="4" borderId="25" xfId="0" applyFont="1" applyFill="1" applyBorder="1" applyAlignment="1">
      <alignment horizontal="center" vertical="center"/>
    </xf>
    <xf numFmtId="0" fontId="1" fillId="4" borderId="5" xfId="0" applyFont="1" applyFill="1" applyBorder="1" applyAlignment="1">
      <alignment horizontal="center" vertical="center"/>
    </xf>
    <xf numFmtId="3" fontId="0" fillId="0" borderId="26" xfId="0" applyNumberFormat="1" applyBorder="1" applyAlignment="1">
      <alignment horizontal="right" vertical="center"/>
    </xf>
    <xf numFmtId="3" fontId="0" fillId="0" borderId="19" xfId="0" applyNumberFormat="1" applyBorder="1" applyAlignment="1">
      <alignment horizontal="right" vertical="center"/>
    </xf>
    <xf numFmtId="10" fontId="0" fillId="0" borderId="1" xfId="1" applyNumberFormat="1" applyFont="1" applyFill="1" applyBorder="1" applyAlignment="1">
      <alignment horizontal="right" vertical="center"/>
    </xf>
    <xf numFmtId="3" fontId="0" fillId="0" borderId="1" xfId="0" applyNumberFormat="1" applyFill="1" applyBorder="1" applyAlignment="1">
      <alignment horizontal="right" vertical="center"/>
    </xf>
    <xf numFmtId="3" fontId="0" fillId="0" borderId="21" xfId="0" applyNumberFormat="1" applyBorder="1" applyAlignment="1">
      <alignment horizontal="right" vertical="center"/>
    </xf>
    <xf numFmtId="10" fontId="0" fillId="0" borderId="9" xfId="1" applyNumberFormat="1" applyFont="1" applyBorder="1" applyAlignment="1">
      <alignment horizontal="right" vertical="center"/>
    </xf>
    <xf numFmtId="10" fontId="0" fillId="0" borderId="9" xfId="0" applyNumberFormat="1" applyBorder="1" applyAlignment="1">
      <alignment horizontal="right" vertical="center"/>
    </xf>
    <xf numFmtId="3" fontId="0" fillId="0" borderId="22" xfId="0" applyNumberFormat="1" applyBorder="1" applyAlignment="1">
      <alignment horizontal="right" vertical="center"/>
    </xf>
    <xf numFmtId="10" fontId="0" fillId="0" borderId="23" xfId="1" applyNumberFormat="1" applyFont="1" applyBorder="1" applyAlignment="1">
      <alignment horizontal="right" vertical="center"/>
    </xf>
    <xf numFmtId="0" fontId="0" fillId="0" borderId="24" xfId="0" applyBorder="1" applyAlignment="1">
      <alignment horizontal="right" vertical="center"/>
    </xf>
    <xf numFmtId="0" fontId="1" fillId="5" borderId="25" xfId="0" applyFont="1" applyFill="1" applyBorder="1" applyAlignment="1">
      <alignment horizontal="right" vertical="center" wrapText="1"/>
    </xf>
    <xf numFmtId="0" fontId="1" fillId="5" borderId="4" xfId="0" applyFont="1" applyFill="1" applyBorder="1" applyAlignment="1">
      <alignment horizontal="right" vertical="center" wrapText="1"/>
    </xf>
    <xf numFmtId="0" fontId="1" fillId="5" borderId="5" xfId="0" applyFont="1" applyFill="1" applyBorder="1" applyAlignment="1">
      <alignment horizontal="right" vertical="center" wrapText="1"/>
    </xf>
    <xf numFmtId="3" fontId="0" fillId="0" borderId="30" xfId="0" applyNumberFormat="1" applyBorder="1" applyAlignment="1">
      <alignment horizontal="right" vertical="center"/>
    </xf>
    <xf numFmtId="3" fontId="0" fillId="0" borderId="2" xfId="0" applyNumberFormat="1" applyBorder="1" applyAlignment="1">
      <alignment horizontal="right" vertical="center"/>
    </xf>
    <xf numFmtId="14" fontId="0" fillId="0" borderId="24" xfId="0" applyNumberFormat="1" applyBorder="1" applyAlignment="1">
      <alignment horizontal="center" vertical="center"/>
    </xf>
    <xf numFmtId="14" fontId="0" fillId="0" borderId="9" xfId="0" applyNumberFormat="1" applyBorder="1" applyAlignment="1">
      <alignment horizontal="center" vertical="center"/>
    </xf>
    <xf numFmtId="0" fontId="1" fillId="4" borderId="4"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7" xfId="0" applyFont="1" applyFill="1" applyBorder="1" applyAlignment="1">
      <alignment horizontal="center" vertical="center" wrapText="1"/>
    </xf>
    <xf numFmtId="3" fontId="0" fillId="0" borderId="2" xfId="0" applyNumberFormat="1" applyFont="1" applyBorder="1" applyAlignment="1">
      <alignment vertical="center"/>
    </xf>
    <xf numFmtId="3" fontId="0" fillId="0" borderId="1" xfId="0" applyNumberFormat="1" applyFont="1" applyBorder="1" applyAlignment="1">
      <alignment vertical="center"/>
    </xf>
    <xf numFmtId="3" fontId="0" fillId="0" borderId="19" xfId="0" applyNumberFormat="1" applyFont="1" applyBorder="1" applyAlignment="1">
      <alignment vertical="center"/>
    </xf>
    <xf numFmtId="3" fontId="0" fillId="0" borderId="21" xfId="0" applyNumberFormat="1" applyFont="1" applyBorder="1" applyAlignment="1">
      <alignment horizontal="right" vertical="center"/>
    </xf>
    <xf numFmtId="3" fontId="0" fillId="0" borderId="1" xfId="0" applyNumberFormat="1" applyFont="1" applyBorder="1" applyAlignment="1">
      <alignment horizontal="right" vertical="center"/>
    </xf>
    <xf numFmtId="10" fontId="0" fillId="0" borderId="9" xfId="0" applyNumberFormat="1" applyFont="1" applyBorder="1" applyAlignment="1">
      <alignment horizontal="right" vertical="center"/>
    </xf>
    <xf numFmtId="14" fontId="0" fillId="0" borderId="31" xfId="0" applyNumberFormat="1" applyBorder="1" applyAlignment="1">
      <alignment horizontal="center" vertical="center"/>
    </xf>
    <xf numFmtId="14" fontId="0" fillId="0" borderId="32" xfId="0" applyNumberFormat="1" applyBorder="1" applyAlignment="1">
      <alignment horizontal="center" vertical="center"/>
    </xf>
    <xf numFmtId="3" fontId="0" fillId="0" borderId="33" xfId="0" applyNumberFormat="1" applyBorder="1" applyAlignment="1">
      <alignment horizontal="right"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3" fontId="0" fillId="0" borderId="31" xfId="0" applyNumberFormat="1" applyBorder="1" applyAlignment="1">
      <alignment horizontal="right" vertical="center"/>
    </xf>
    <xf numFmtId="10" fontId="0" fillId="0" borderId="34" xfId="1" applyNumberFormat="1" applyFont="1" applyFill="1" applyBorder="1" applyAlignment="1">
      <alignment horizontal="right" vertical="center"/>
    </xf>
    <xf numFmtId="10" fontId="0" fillId="0" borderId="32" xfId="1" applyNumberFormat="1" applyFont="1" applyBorder="1" applyAlignment="1">
      <alignment horizontal="right" vertical="center"/>
    </xf>
    <xf numFmtId="14" fontId="0" fillId="3" borderId="36" xfId="0" applyNumberFormat="1" applyFill="1" applyBorder="1" applyAlignment="1">
      <alignment horizontal="center" vertical="center"/>
    </xf>
    <xf numFmtId="14" fontId="0" fillId="3" borderId="8" xfId="0" applyNumberFormat="1" applyFill="1" applyBorder="1" applyAlignment="1">
      <alignment horizontal="center" vertical="center"/>
    </xf>
    <xf numFmtId="3" fontId="0" fillId="3" borderId="6" xfId="0" applyNumberFormat="1" applyFill="1" applyBorder="1" applyAlignment="1">
      <alignment horizontal="right" vertical="center"/>
    </xf>
    <xf numFmtId="3" fontId="0" fillId="3" borderId="7" xfId="0" applyNumberFormat="1" applyFill="1" applyBorder="1" applyAlignment="1">
      <alignment horizontal="right" vertical="center"/>
    </xf>
    <xf numFmtId="3" fontId="0" fillId="3" borderId="18" xfId="0" applyNumberFormat="1" applyFill="1" applyBorder="1" applyAlignment="1">
      <alignment horizontal="right" vertical="center"/>
    </xf>
    <xf numFmtId="3" fontId="0" fillId="3" borderId="36" xfId="0" applyNumberFormat="1" applyFill="1" applyBorder="1" applyAlignment="1">
      <alignment horizontal="right" vertical="center"/>
    </xf>
    <xf numFmtId="10" fontId="0" fillId="3" borderId="7" xfId="1" applyNumberFormat="1" applyFont="1" applyFill="1" applyBorder="1" applyAlignment="1">
      <alignment horizontal="right" vertical="center"/>
    </xf>
    <xf numFmtId="10" fontId="0" fillId="3" borderId="8" xfId="0" applyNumberFormat="1" applyFill="1" applyBorder="1" applyAlignment="1">
      <alignment horizontal="right" vertical="center"/>
    </xf>
    <xf numFmtId="14" fontId="4" fillId="0" borderId="21" xfId="0" applyNumberFormat="1" applyFont="1" applyBorder="1" applyAlignment="1">
      <alignment horizontal="center" vertical="center"/>
    </xf>
    <xf numFmtId="14" fontId="4" fillId="0" borderId="9" xfId="0" applyNumberFormat="1" applyFont="1" applyBorder="1" applyAlignment="1">
      <alignment horizontal="center" vertical="center"/>
    </xf>
    <xf numFmtId="3" fontId="4" fillId="0" borderId="2" xfId="0" applyNumberFormat="1" applyFont="1" applyBorder="1" applyAlignment="1">
      <alignment horizontal="right" vertical="center"/>
    </xf>
    <xf numFmtId="3" fontId="4" fillId="0" borderId="1" xfId="0" applyNumberFormat="1" applyFont="1" applyBorder="1" applyAlignment="1">
      <alignment horizontal="right" vertical="center"/>
    </xf>
    <xf numFmtId="3" fontId="4" fillId="0" borderId="19" xfId="0" applyNumberFormat="1" applyFont="1" applyBorder="1" applyAlignment="1">
      <alignment horizontal="right" vertical="center"/>
    </xf>
    <xf numFmtId="3" fontId="4" fillId="0" borderId="21" xfId="0" applyNumberFormat="1" applyFont="1" applyBorder="1" applyAlignment="1">
      <alignment horizontal="right" vertical="center"/>
    </xf>
    <xf numFmtId="10" fontId="4" fillId="0" borderId="1" xfId="1" applyNumberFormat="1" applyFont="1" applyFill="1" applyBorder="1" applyAlignment="1">
      <alignment horizontal="right" vertical="center"/>
    </xf>
    <xf numFmtId="3" fontId="4" fillId="0" borderId="1" xfId="0" applyNumberFormat="1" applyFont="1" applyFill="1" applyBorder="1" applyAlignment="1">
      <alignment horizontal="right" vertical="center"/>
    </xf>
    <xf numFmtId="10" fontId="4" fillId="0" borderId="9" xfId="1" applyNumberFormat="1" applyFont="1" applyBorder="1" applyAlignment="1">
      <alignment horizontal="right" vertical="center"/>
    </xf>
    <xf numFmtId="14" fontId="0" fillId="3" borderId="25" xfId="0" applyNumberFormat="1" applyFill="1" applyBorder="1" applyAlignment="1">
      <alignment horizontal="center" vertical="center"/>
    </xf>
    <xf numFmtId="14" fontId="0" fillId="3" borderId="5" xfId="0" applyNumberFormat="1" applyFill="1" applyBorder="1" applyAlignment="1">
      <alignment horizontal="center" vertical="center"/>
    </xf>
    <xf numFmtId="3" fontId="0" fillId="3" borderId="13" xfId="0" applyNumberFormat="1" applyFill="1" applyBorder="1" applyAlignment="1">
      <alignment horizontal="right" vertical="center"/>
    </xf>
    <xf numFmtId="3" fontId="0" fillId="3" borderId="4" xfId="0" applyNumberFormat="1" applyFill="1" applyBorder="1" applyAlignment="1">
      <alignment horizontal="right" vertical="center"/>
    </xf>
    <xf numFmtId="3" fontId="0" fillId="3" borderId="17" xfId="0" applyNumberFormat="1" applyFill="1" applyBorder="1" applyAlignment="1">
      <alignment horizontal="right" vertical="center"/>
    </xf>
    <xf numFmtId="3" fontId="0" fillId="3" borderId="25" xfId="0" applyNumberFormat="1" applyFill="1" applyBorder="1" applyAlignment="1">
      <alignment horizontal="right" vertical="center"/>
    </xf>
    <xf numFmtId="10" fontId="0" fillId="3" borderId="4" xfId="1" applyNumberFormat="1" applyFont="1" applyFill="1" applyBorder="1" applyAlignment="1">
      <alignment horizontal="right" vertical="center"/>
    </xf>
    <xf numFmtId="10" fontId="0" fillId="3" borderId="5" xfId="0" applyNumberFormat="1" applyFill="1" applyBorder="1" applyAlignment="1">
      <alignment horizontal="right" vertical="center"/>
    </xf>
    <xf numFmtId="0" fontId="1" fillId="2" borderId="37" xfId="0" applyFont="1" applyFill="1" applyBorder="1"/>
    <xf numFmtId="0" fontId="0" fillId="7" borderId="1" xfId="0" applyFill="1" applyBorder="1"/>
    <xf numFmtId="0" fontId="0" fillId="0" borderId="1" xfId="0" applyBorder="1"/>
    <xf numFmtId="0" fontId="0" fillId="0" borderId="1" xfId="0" applyBorder="1" applyAlignment="1">
      <alignment wrapText="1"/>
    </xf>
    <xf numFmtId="0" fontId="0" fillId="0" borderId="1" xfId="0" applyFill="1" applyBorder="1"/>
    <xf numFmtId="0" fontId="8" fillId="0" borderId="0" xfId="0" applyFont="1" applyAlignment="1">
      <alignment horizontal="justify" vertical="center"/>
    </xf>
    <xf numFmtId="0" fontId="1" fillId="7" borderId="1" xfId="0" applyFont="1" applyFill="1" applyBorder="1" applyAlignment="1">
      <alignment vertical="center"/>
    </xf>
    <xf numFmtId="0" fontId="0" fillId="0" borderId="1" xfId="0" applyFont="1" applyBorder="1" applyAlignment="1">
      <alignment horizontal="justify" vertical="center"/>
    </xf>
    <xf numFmtId="0" fontId="0" fillId="0" borderId="0" xfId="0" applyFont="1" applyAlignment="1">
      <alignment horizontal="justify" vertical="center"/>
    </xf>
    <xf numFmtId="0" fontId="0" fillId="7" borderId="1" xfId="0" applyFont="1" applyFill="1" applyBorder="1" applyAlignment="1">
      <alignment horizontal="justify" vertical="center"/>
    </xf>
    <xf numFmtId="0" fontId="1" fillId="0" borderId="0" xfId="0" applyFont="1" applyAlignment="1">
      <alignment vertical="center"/>
    </xf>
    <xf numFmtId="0" fontId="0" fillId="0" borderId="0" xfId="0" applyFont="1"/>
    <xf numFmtId="0" fontId="7" fillId="0" borderId="1" xfId="0" applyFont="1" applyBorder="1"/>
    <xf numFmtId="0" fontId="0" fillId="0" borderId="0" xfId="0" applyFill="1" applyBorder="1"/>
    <xf numFmtId="0" fontId="0" fillId="0" borderId="0" xfId="0" applyBorder="1"/>
    <xf numFmtId="0" fontId="5" fillId="6" borderId="6" xfId="2" applyBorder="1" applyAlignment="1">
      <alignment horizontal="left" vertical="center"/>
    </xf>
    <xf numFmtId="0" fontId="5" fillId="6" borderId="2" xfId="2" applyBorder="1" applyAlignment="1">
      <alignment horizontal="left" vertical="center"/>
    </xf>
    <xf numFmtId="0" fontId="0" fillId="3" borderId="2" xfId="0" applyFill="1" applyBorder="1" applyAlignment="1">
      <alignment horizontal="left" vertical="center"/>
    </xf>
    <xf numFmtId="0" fontId="0" fillId="3" borderId="10" xfId="0" applyFill="1" applyBorder="1" applyAlignment="1">
      <alignment horizontal="left" vertical="center"/>
    </xf>
    <xf numFmtId="0" fontId="0" fillId="9" borderId="2" xfId="0" applyFill="1" applyBorder="1" applyAlignment="1">
      <alignment horizontal="left" vertical="center"/>
    </xf>
    <xf numFmtId="0" fontId="0" fillId="3" borderId="1" xfId="0" applyFill="1" applyBorder="1" applyAlignment="1">
      <alignment horizontal="left" vertical="center"/>
    </xf>
    <xf numFmtId="0" fontId="5" fillId="6" borderId="1" xfId="2" applyBorder="1" applyAlignment="1">
      <alignment horizontal="left" vertical="center" indent="4"/>
    </xf>
    <xf numFmtId="0" fontId="9" fillId="8" borderId="2" xfId="3" applyBorder="1" applyAlignment="1">
      <alignment horizontal="left" vertical="center"/>
    </xf>
    <xf numFmtId="0" fontId="9" fillId="8" borderId="1" xfId="3" applyBorder="1" applyAlignment="1">
      <alignment horizontal="left" vertical="center" indent="4"/>
    </xf>
    <xf numFmtId="0" fontId="1" fillId="9" borderId="1" xfId="0" applyFont="1" applyFill="1" applyBorder="1" applyAlignment="1">
      <alignment horizontal="center" vertical="center"/>
    </xf>
    <xf numFmtId="0" fontId="5" fillId="6" borderId="33" xfId="2" applyBorder="1" applyAlignment="1">
      <alignment horizontal="left" vertical="center"/>
    </xf>
    <xf numFmtId="0" fontId="5" fillId="6" borderId="34" xfId="2" applyBorder="1" applyAlignment="1">
      <alignment horizontal="left" vertical="center" indent="4"/>
    </xf>
    <xf numFmtId="0" fontId="5" fillId="6" borderId="30" xfId="2" applyBorder="1" applyAlignment="1">
      <alignment horizontal="left" vertical="center"/>
    </xf>
    <xf numFmtId="0" fontId="5" fillId="6" borderId="23" xfId="2" applyBorder="1" applyAlignment="1">
      <alignment horizontal="left" vertical="center" indent="4"/>
    </xf>
    <xf numFmtId="0" fontId="5" fillId="6" borderId="40" xfId="2" applyBorder="1" applyAlignment="1">
      <alignment horizontal="left" vertical="center"/>
    </xf>
    <xf numFmtId="0" fontId="5" fillId="6" borderId="41" xfId="2" applyBorder="1" applyAlignment="1">
      <alignment horizontal="left" vertical="center" indent="4"/>
    </xf>
    <xf numFmtId="0" fontId="5" fillId="6" borderId="42" xfId="2" applyBorder="1" applyAlignment="1">
      <alignment horizontal="left" vertical="center"/>
    </xf>
    <xf numFmtId="0" fontId="5" fillId="6" borderId="43" xfId="2" applyBorder="1" applyAlignment="1">
      <alignment horizontal="left" vertical="center" indent="4"/>
    </xf>
    <xf numFmtId="0" fontId="0" fillId="10" borderId="15" xfId="0" applyFill="1" applyBorder="1" applyAlignment="1">
      <alignment horizontal="center" vertical="center"/>
    </xf>
    <xf numFmtId="0" fontId="6" fillId="0" borderId="1" xfId="0" applyFont="1" applyBorder="1" applyAlignment="1">
      <alignment horizontal="center"/>
    </xf>
    <xf numFmtId="0" fontId="0" fillId="0" borderId="1" xfId="0" applyBorder="1" applyAlignment="1">
      <alignment horizontal="center"/>
    </xf>
    <xf numFmtId="0" fontId="6" fillId="0" borderId="0" xfId="0" applyFont="1" applyAlignment="1">
      <alignment horizontal="center"/>
    </xf>
    <xf numFmtId="0" fontId="1" fillId="7" borderId="0" xfId="0" applyFont="1" applyFill="1" applyAlignment="1">
      <alignment horizontal="center"/>
    </xf>
    <xf numFmtId="0" fontId="2" fillId="0" borderId="27" xfId="0"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0" fillId="11" borderId="15" xfId="0" applyFill="1" applyBorder="1" applyAlignment="1">
      <alignment horizontal="center" vertical="center"/>
    </xf>
    <xf numFmtId="0" fontId="0" fillId="11" borderId="14" xfId="0" applyFill="1" applyBorder="1" applyAlignment="1">
      <alignment horizontal="center" vertical="center"/>
    </xf>
    <xf numFmtId="0" fontId="0" fillId="11" borderId="44" xfId="0" applyFill="1" applyBorder="1" applyAlignment="1">
      <alignment horizontal="center" vertical="center"/>
    </xf>
    <xf numFmtId="0" fontId="0" fillId="11" borderId="45" xfId="0" applyFill="1" applyBorder="1" applyAlignment="1">
      <alignment horizontal="center" vertical="center"/>
    </xf>
    <xf numFmtId="0" fontId="0" fillId="11" borderId="39" xfId="0" applyFill="1" applyBorder="1" applyAlignment="1">
      <alignment horizontal="center" vertical="center"/>
    </xf>
    <xf numFmtId="0" fontId="0" fillId="12" borderId="15" xfId="0" applyFill="1" applyBorder="1" applyAlignment="1">
      <alignment horizontal="center" vertical="center"/>
    </xf>
    <xf numFmtId="0" fontId="0" fillId="12" borderId="38" xfId="0" applyFill="1" applyBorder="1" applyAlignment="1">
      <alignment horizontal="center" vertical="center"/>
    </xf>
    <xf numFmtId="0" fontId="0" fillId="13" borderId="15" xfId="0" applyFill="1" applyBorder="1" applyAlignment="1">
      <alignment horizontal="center" vertical="center"/>
    </xf>
  </cellXfs>
  <cellStyles count="4">
    <cellStyle name="Correto" xfId="2" builtinId="26"/>
    <cellStyle name="Incorreto" xfId="3" builtinId="27"/>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8975-7621-4FD7-AE53-12B564B1CBA4}">
  <dimension ref="B3:G27"/>
  <sheetViews>
    <sheetView showGridLines="0" tabSelected="1" topLeftCell="A4" zoomScaleNormal="100" workbookViewId="0">
      <selection activeCell="C12" sqref="C12"/>
    </sheetView>
  </sheetViews>
  <sheetFormatPr defaultRowHeight="14.5" x14ac:dyDescent="0.35"/>
  <cols>
    <col min="1" max="1" width="3.26953125" customWidth="1"/>
    <col min="2" max="2" width="4.26953125" style="1" customWidth="1"/>
    <col min="3" max="3" width="68.453125" bestFit="1" customWidth="1"/>
    <col min="4" max="4" width="92.1796875" bestFit="1" customWidth="1"/>
    <col min="5" max="6" width="25.7265625" customWidth="1"/>
    <col min="7" max="7" width="149.54296875" customWidth="1"/>
  </cols>
  <sheetData>
    <row r="3" spans="2:7" ht="18.5" x14ac:dyDescent="0.45">
      <c r="C3" s="4" t="s">
        <v>0</v>
      </c>
      <c r="D3" s="4"/>
    </row>
    <row r="5" spans="2:7" ht="15" thickBot="1" x14ac:dyDescent="0.4"/>
    <row r="6" spans="2:7" ht="15" thickBot="1" x14ac:dyDescent="0.4">
      <c r="B6" s="13" t="s">
        <v>1</v>
      </c>
      <c r="C6" s="12" t="s">
        <v>2</v>
      </c>
      <c r="D6" s="87" t="s">
        <v>3</v>
      </c>
      <c r="E6" s="5" t="s">
        <v>4</v>
      </c>
      <c r="F6" s="16" t="s">
        <v>5</v>
      </c>
      <c r="G6" s="6" t="s">
        <v>6</v>
      </c>
    </row>
    <row r="7" spans="2:7" ht="58" x14ac:dyDescent="0.35">
      <c r="B7" s="129">
        <v>1</v>
      </c>
      <c r="C7" s="102" t="s">
        <v>7</v>
      </c>
      <c r="D7" s="108" t="s">
        <v>8</v>
      </c>
      <c r="E7" s="7" t="s">
        <v>9</v>
      </c>
      <c r="F7" s="17" t="s">
        <v>10</v>
      </c>
      <c r="G7" s="8" t="s">
        <v>11</v>
      </c>
    </row>
    <row r="8" spans="2:7" ht="51" customHeight="1" thickBot="1" x14ac:dyDescent="0.4">
      <c r="B8" s="134">
        <v>2</v>
      </c>
      <c r="C8" s="112" t="s">
        <v>12</v>
      </c>
      <c r="D8" s="113" t="s">
        <v>13</v>
      </c>
      <c r="E8" s="2" t="s">
        <v>9</v>
      </c>
      <c r="F8" s="18" t="s">
        <v>10</v>
      </c>
      <c r="G8" s="9" t="s">
        <v>14</v>
      </c>
    </row>
    <row r="9" spans="2:7" ht="29.5" thickTop="1" x14ac:dyDescent="0.35">
      <c r="B9" s="130">
        <v>3</v>
      </c>
      <c r="C9" s="116" t="s">
        <v>15</v>
      </c>
      <c r="D9" s="117" t="s">
        <v>16</v>
      </c>
      <c r="E9" s="3" t="s">
        <v>9</v>
      </c>
      <c r="F9" s="18" t="s">
        <v>10</v>
      </c>
      <c r="G9" s="9" t="s">
        <v>17</v>
      </c>
    </row>
    <row r="10" spans="2:7" ht="29.5" thickBot="1" x14ac:dyDescent="0.4">
      <c r="B10" s="131"/>
      <c r="C10" s="118" t="s">
        <v>18</v>
      </c>
      <c r="D10" s="119" t="s">
        <v>19</v>
      </c>
      <c r="E10" s="3" t="s">
        <v>20</v>
      </c>
      <c r="F10" s="18" t="s">
        <v>10</v>
      </c>
      <c r="G10" s="9" t="s">
        <v>21</v>
      </c>
    </row>
    <row r="11" spans="2:7" ht="15" thickTop="1" x14ac:dyDescent="0.35">
      <c r="B11" s="132">
        <v>5</v>
      </c>
      <c r="C11" s="114" t="s">
        <v>22</v>
      </c>
      <c r="D11" s="115" t="s">
        <v>23</v>
      </c>
      <c r="E11" s="2" t="s">
        <v>24</v>
      </c>
      <c r="F11" s="18" t="s">
        <v>10</v>
      </c>
      <c r="G11" s="9" t="s">
        <v>25</v>
      </c>
    </row>
    <row r="12" spans="2:7" ht="43.5" x14ac:dyDescent="0.35">
      <c r="B12" s="135">
        <v>6</v>
      </c>
      <c r="C12" s="103" t="s">
        <v>26</v>
      </c>
      <c r="D12" s="108" t="s">
        <v>27</v>
      </c>
      <c r="E12" s="2" t="s">
        <v>24</v>
      </c>
      <c r="F12" s="18" t="s">
        <v>10</v>
      </c>
      <c r="G12" s="9" t="s">
        <v>28</v>
      </c>
    </row>
    <row r="13" spans="2:7" x14ac:dyDescent="0.35">
      <c r="B13" s="14">
        <v>7</v>
      </c>
      <c r="C13" s="109" t="s">
        <v>29</v>
      </c>
      <c r="D13" s="110" t="s">
        <v>30</v>
      </c>
      <c r="E13" s="2" t="s">
        <v>31</v>
      </c>
      <c r="F13" s="18" t="s">
        <v>31</v>
      </c>
      <c r="G13" s="9" t="s">
        <v>32</v>
      </c>
    </row>
    <row r="14" spans="2:7" x14ac:dyDescent="0.35">
      <c r="B14" s="14">
        <v>8</v>
      </c>
      <c r="C14" s="109" t="s">
        <v>33</v>
      </c>
      <c r="D14" s="110" t="s">
        <v>30</v>
      </c>
      <c r="E14" s="2" t="s">
        <v>31</v>
      </c>
      <c r="F14" s="18" t="s">
        <v>31</v>
      </c>
      <c r="G14" s="9" t="s">
        <v>32</v>
      </c>
    </row>
    <row r="15" spans="2:7" ht="29" x14ac:dyDescent="0.35">
      <c r="B15" s="133">
        <v>9</v>
      </c>
      <c r="C15" s="103" t="s">
        <v>34</v>
      </c>
      <c r="D15" s="108" t="s">
        <v>35</v>
      </c>
      <c r="E15" s="2" t="s">
        <v>9</v>
      </c>
      <c r="F15" s="18" t="s">
        <v>36</v>
      </c>
      <c r="G15" s="9" t="s">
        <v>37</v>
      </c>
    </row>
    <row r="16" spans="2:7" ht="58" x14ac:dyDescent="0.35">
      <c r="B16" s="14">
        <v>10</v>
      </c>
      <c r="C16" s="103" t="s">
        <v>38</v>
      </c>
      <c r="D16" s="108" t="s">
        <v>35</v>
      </c>
      <c r="E16" s="2" t="s">
        <v>9</v>
      </c>
      <c r="F16" s="18" t="s">
        <v>36</v>
      </c>
      <c r="G16" s="9" t="s">
        <v>39</v>
      </c>
    </row>
    <row r="17" spans="2:7" x14ac:dyDescent="0.35">
      <c r="B17" s="128">
        <v>11</v>
      </c>
      <c r="C17" s="103" t="s">
        <v>40</v>
      </c>
      <c r="D17" s="108" t="s">
        <v>41</v>
      </c>
      <c r="E17" s="2" t="s">
        <v>9</v>
      </c>
      <c r="F17" s="18" t="s">
        <v>36</v>
      </c>
      <c r="G17" s="9" t="s">
        <v>42</v>
      </c>
    </row>
    <row r="18" spans="2:7" ht="29" x14ac:dyDescent="0.35">
      <c r="B18" s="128">
        <v>12</v>
      </c>
      <c r="C18" s="103" t="s">
        <v>43</v>
      </c>
      <c r="D18" s="108" t="s">
        <v>44</v>
      </c>
      <c r="E18" s="2" t="s">
        <v>9</v>
      </c>
      <c r="F18" s="18" t="s">
        <v>36</v>
      </c>
      <c r="G18" s="9" t="s">
        <v>45</v>
      </c>
    </row>
    <row r="19" spans="2:7" x14ac:dyDescent="0.35">
      <c r="B19" s="14">
        <v>13</v>
      </c>
      <c r="C19" s="106" t="s">
        <v>46</v>
      </c>
      <c r="D19" s="111" t="s">
        <v>47</v>
      </c>
      <c r="E19" s="2" t="s">
        <v>9</v>
      </c>
      <c r="F19" s="18" t="s">
        <v>36</v>
      </c>
      <c r="G19" s="9" t="s">
        <v>48</v>
      </c>
    </row>
    <row r="20" spans="2:7" x14ac:dyDescent="0.35">
      <c r="B20" s="120">
        <v>14</v>
      </c>
      <c r="C20" s="103" t="s">
        <v>49</v>
      </c>
      <c r="D20" s="108" t="s">
        <v>50</v>
      </c>
      <c r="E20" s="2" t="s">
        <v>9</v>
      </c>
      <c r="F20" s="18" t="s">
        <v>36</v>
      </c>
      <c r="G20" s="9" t="s">
        <v>51</v>
      </c>
    </row>
    <row r="21" spans="2:7" x14ac:dyDescent="0.35">
      <c r="B21" s="120">
        <v>15</v>
      </c>
      <c r="C21" s="103" t="s">
        <v>52</v>
      </c>
      <c r="D21" s="108" t="s">
        <v>50</v>
      </c>
      <c r="E21" s="2" t="s">
        <v>31</v>
      </c>
      <c r="F21" s="18" t="s">
        <v>36</v>
      </c>
      <c r="G21" s="9" t="s">
        <v>53</v>
      </c>
    </row>
    <row r="22" spans="2:7" x14ac:dyDescent="0.35">
      <c r="B22" s="120">
        <v>16</v>
      </c>
      <c r="C22" s="103" t="s">
        <v>54</v>
      </c>
      <c r="D22" s="108" t="s">
        <v>50</v>
      </c>
      <c r="E22" s="2" t="s">
        <v>9</v>
      </c>
      <c r="F22" s="18" t="s">
        <v>36</v>
      </c>
      <c r="G22" s="9" t="s">
        <v>55</v>
      </c>
    </row>
    <row r="23" spans="2:7" x14ac:dyDescent="0.35">
      <c r="B23" s="120">
        <v>17</v>
      </c>
      <c r="C23" s="103" t="s">
        <v>56</v>
      </c>
      <c r="D23" s="108" t="s">
        <v>50</v>
      </c>
      <c r="E23" s="2" t="s">
        <v>31</v>
      </c>
      <c r="F23" s="18" t="s">
        <v>36</v>
      </c>
      <c r="G23" s="9" t="s">
        <v>53</v>
      </c>
    </row>
    <row r="24" spans="2:7" x14ac:dyDescent="0.35">
      <c r="B24" s="14">
        <v>18</v>
      </c>
      <c r="C24" s="104" t="s">
        <v>57</v>
      </c>
      <c r="D24" s="107" t="s">
        <v>58</v>
      </c>
      <c r="E24" s="2" t="s">
        <v>9</v>
      </c>
      <c r="F24" s="18" t="s">
        <v>36</v>
      </c>
      <c r="G24" s="9" t="s">
        <v>59</v>
      </c>
    </row>
    <row r="25" spans="2:7" x14ac:dyDescent="0.35">
      <c r="B25" s="14">
        <v>19</v>
      </c>
      <c r="C25" s="104" t="s">
        <v>60</v>
      </c>
      <c r="D25" s="107" t="s">
        <v>58</v>
      </c>
      <c r="E25" s="2" t="s">
        <v>31</v>
      </c>
      <c r="F25" s="18" t="s">
        <v>31</v>
      </c>
      <c r="G25" s="9" t="s">
        <v>61</v>
      </c>
    </row>
    <row r="26" spans="2:7" x14ac:dyDescent="0.35">
      <c r="B26" s="14">
        <v>20</v>
      </c>
      <c r="C26" s="104" t="s">
        <v>62</v>
      </c>
      <c r="D26" s="107" t="s">
        <v>58</v>
      </c>
      <c r="E26" s="2" t="s">
        <v>9</v>
      </c>
      <c r="F26" s="18" t="s">
        <v>36</v>
      </c>
      <c r="G26" s="9" t="s">
        <v>63</v>
      </c>
    </row>
    <row r="27" spans="2:7" ht="29.5" thickBot="1" x14ac:dyDescent="0.4">
      <c r="B27" s="15">
        <v>21</v>
      </c>
      <c r="C27" s="105" t="s">
        <v>64</v>
      </c>
      <c r="D27" s="107" t="s">
        <v>58</v>
      </c>
      <c r="E27" s="10" t="s">
        <v>9</v>
      </c>
      <c r="F27" s="19" t="s">
        <v>10</v>
      </c>
      <c r="G27" s="11" t="s">
        <v>65</v>
      </c>
    </row>
  </sheetData>
  <mergeCells count="1">
    <mergeCell ref="B9:B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AB8B-B61D-47AF-84C5-797038E064C4}">
  <dimension ref="A1:C30"/>
  <sheetViews>
    <sheetView workbookViewId="0">
      <selection sqref="A1:C1"/>
    </sheetView>
  </sheetViews>
  <sheetFormatPr defaultRowHeight="14.5" x14ac:dyDescent="0.35"/>
  <cols>
    <col min="1" max="1" width="21.81640625" bestFit="1" customWidth="1"/>
    <col min="2" max="2" width="5.7265625" bestFit="1" customWidth="1"/>
    <col min="3" max="3" width="74.81640625" bestFit="1" customWidth="1"/>
  </cols>
  <sheetData>
    <row r="1" spans="1:3" ht="18.5" x14ac:dyDescent="0.45">
      <c r="A1" s="121" t="s">
        <v>66</v>
      </c>
      <c r="B1" s="122"/>
      <c r="C1" s="122"/>
    </row>
    <row r="2" spans="1:3" x14ac:dyDescent="0.35">
      <c r="A2" s="88" t="s">
        <v>67</v>
      </c>
      <c r="B2" s="88" t="s">
        <v>68</v>
      </c>
      <c r="C2" s="88" t="s">
        <v>69</v>
      </c>
    </row>
    <row r="3" spans="1:3" x14ac:dyDescent="0.35">
      <c r="A3" s="89" t="s">
        <v>70</v>
      </c>
      <c r="B3" s="89"/>
      <c r="C3" s="89"/>
    </row>
    <row r="4" spans="1:3" x14ac:dyDescent="0.35">
      <c r="A4" s="89" t="s">
        <v>71</v>
      </c>
      <c r="B4" s="89"/>
      <c r="C4" s="89"/>
    </row>
    <row r="5" spans="1:3" x14ac:dyDescent="0.35">
      <c r="A5" s="89" t="s">
        <v>72</v>
      </c>
      <c r="B5" s="89">
        <v>13</v>
      </c>
      <c r="C5" s="89"/>
    </row>
    <row r="6" spans="1:3" x14ac:dyDescent="0.35">
      <c r="A6" s="89" t="s">
        <v>73</v>
      </c>
      <c r="B6" s="89">
        <v>15</v>
      </c>
      <c r="C6" s="89"/>
    </row>
    <row r="7" spans="1:3" x14ac:dyDescent="0.35">
      <c r="A7" s="89" t="s">
        <v>74</v>
      </c>
      <c r="B7" s="89"/>
      <c r="C7" s="89"/>
    </row>
    <row r="8" spans="1:3" x14ac:dyDescent="0.35">
      <c r="A8" s="89" t="s">
        <v>75</v>
      </c>
      <c r="B8" s="89"/>
      <c r="C8" s="89"/>
    </row>
    <row r="9" spans="1:3" x14ac:dyDescent="0.35">
      <c r="A9" s="89" t="s">
        <v>76</v>
      </c>
      <c r="B9" s="89"/>
      <c r="C9" s="89"/>
    </row>
    <row r="10" spans="1:3" x14ac:dyDescent="0.35">
      <c r="A10" s="89" t="s">
        <v>77</v>
      </c>
      <c r="B10" s="89"/>
      <c r="C10" s="89"/>
    </row>
    <row r="11" spans="1:3" ht="30" customHeight="1" x14ac:dyDescent="0.35">
      <c r="A11" s="89" t="s">
        <v>78</v>
      </c>
      <c r="B11" s="89">
        <v>1</v>
      </c>
      <c r="C11" s="90" t="s">
        <v>79</v>
      </c>
    </row>
    <row r="12" spans="1:3" x14ac:dyDescent="0.35">
      <c r="A12" s="91" t="s">
        <v>80</v>
      </c>
      <c r="B12" s="89"/>
      <c r="C12" s="89" t="s">
        <v>81</v>
      </c>
    </row>
    <row r="13" spans="1:3" x14ac:dyDescent="0.35">
      <c r="A13" s="91" t="s">
        <v>82</v>
      </c>
      <c r="B13" s="89"/>
      <c r="C13" s="89" t="s">
        <v>81</v>
      </c>
    </row>
    <row r="16" spans="1:3" ht="18.5" x14ac:dyDescent="0.45">
      <c r="A16" s="123" t="s">
        <v>83</v>
      </c>
      <c r="B16" s="123"/>
      <c r="C16" s="123"/>
    </row>
    <row r="17" spans="1:3" x14ac:dyDescent="0.35">
      <c r="A17" s="88" t="s">
        <v>67</v>
      </c>
      <c r="B17" s="88" t="s">
        <v>68</v>
      </c>
      <c r="C17" s="88" t="s">
        <v>69</v>
      </c>
    </row>
    <row r="18" spans="1:3" x14ac:dyDescent="0.35">
      <c r="A18" s="89" t="s">
        <v>70</v>
      </c>
      <c r="B18" s="89"/>
      <c r="C18" s="89"/>
    </row>
    <row r="19" spans="1:3" x14ac:dyDescent="0.35">
      <c r="A19" s="89" t="s">
        <v>71</v>
      </c>
      <c r="B19" s="89"/>
      <c r="C19" s="89"/>
    </row>
    <row r="20" spans="1:3" x14ac:dyDescent="0.35">
      <c r="A20" s="89" t="s">
        <v>72</v>
      </c>
      <c r="B20" s="89">
        <v>13</v>
      </c>
      <c r="C20" s="89"/>
    </row>
    <row r="21" spans="1:3" x14ac:dyDescent="0.35">
      <c r="A21" s="89" t="s">
        <v>73</v>
      </c>
      <c r="B21" s="89">
        <v>15</v>
      </c>
      <c r="C21" s="89"/>
    </row>
    <row r="22" spans="1:3" x14ac:dyDescent="0.35">
      <c r="A22" s="89" t="s">
        <v>74</v>
      </c>
      <c r="B22" s="89"/>
      <c r="C22" s="89"/>
    </row>
    <row r="23" spans="1:3" x14ac:dyDescent="0.35">
      <c r="A23" s="91" t="s">
        <v>84</v>
      </c>
      <c r="B23" s="89"/>
      <c r="C23" s="89" t="s">
        <v>85</v>
      </c>
    </row>
    <row r="24" spans="1:3" x14ac:dyDescent="0.35">
      <c r="A24" s="91" t="s">
        <v>86</v>
      </c>
      <c r="B24" s="89"/>
      <c r="C24" s="89"/>
    </row>
    <row r="25" spans="1:3" x14ac:dyDescent="0.35">
      <c r="A25" s="91" t="s">
        <v>87</v>
      </c>
      <c r="B25" s="89"/>
      <c r="C25" s="89"/>
    </row>
    <row r="26" spans="1:3" x14ac:dyDescent="0.35">
      <c r="A26" s="91" t="s">
        <v>88</v>
      </c>
      <c r="B26" s="89"/>
      <c r="C26" s="89"/>
    </row>
    <row r="27" spans="1:3" ht="29" x14ac:dyDescent="0.35">
      <c r="A27" s="91" t="s">
        <v>89</v>
      </c>
      <c r="B27" s="89"/>
      <c r="C27" s="90" t="s">
        <v>90</v>
      </c>
    </row>
    <row r="28" spans="1:3" x14ac:dyDescent="0.35">
      <c r="A28" s="91" t="s">
        <v>91</v>
      </c>
      <c r="B28" s="89"/>
      <c r="C28" s="89"/>
    </row>
    <row r="29" spans="1:3" x14ac:dyDescent="0.35">
      <c r="A29" s="91" t="s">
        <v>92</v>
      </c>
      <c r="B29" s="89">
        <v>1</v>
      </c>
      <c r="C29" s="89"/>
    </row>
    <row r="30" spans="1:3" x14ac:dyDescent="0.35">
      <c r="A30" s="91" t="s">
        <v>93</v>
      </c>
      <c r="B30" s="89"/>
      <c r="C30" s="89" t="s">
        <v>94</v>
      </c>
    </row>
  </sheetData>
  <mergeCells count="2">
    <mergeCell ref="A1:C1"/>
    <mergeCell ref="A16:C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B9C1-F062-4A5C-B7F6-2E7E94EC9A75}">
  <dimension ref="A1:C42"/>
  <sheetViews>
    <sheetView workbookViewId="0">
      <selection activeCell="B20" sqref="B20"/>
    </sheetView>
  </sheetViews>
  <sheetFormatPr defaultRowHeight="14.5" x14ac:dyDescent="0.35"/>
  <cols>
    <col min="1" max="1" width="24.81640625" bestFit="1" customWidth="1"/>
    <col min="2" max="2" width="11.453125" bestFit="1" customWidth="1"/>
    <col min="3" max="3" width="115.26953125" bestFit="1" customWidth="1"/>
  </cols>
  <sheetData>
    <row r="1" spans="1:3" ht="18.5" x14ac:dyDescent="0.45">
      <c r="A1" s="121" t="s">
        <v>66</v>
      </c>
      <c r="B1" s="122"/>
      <c r="C1" s="122"/>
    </row>
    <row r="2" spans="1:3" x14ac:dyDescent="0.35">
      <c r="A2" s="88" t="s">
        <v>67</v>
      </c>
      <c r="B2" s="88" t="s">
        <v>68</v>
      </c>
      <c r="C2" s="88" t="s">
        <v>69</v>
      </c>
    </row>
    <row r="3" spans="1:3" x14ac:dyDescent="0.35">
      <c r="A3" s="89" t="s">
        <v>71</v>
      </c>
      <c r="B3" s="89"/>
      <c r="C3" s="89"/>
    </row>
    <row r="4" spans="1:3" x14ac:dyDescent="0.35">
      <c r="A4" s="89" t="s">
        <v>72</v>
      </c>
      <c r="B4" s="89">
        <v>13</v>
      </c>
      <c r="C4" s="89"/>
    </row>
    <row r="5" spans="1:3" x14ac:dyDescent="0.35">
      <c r="A5" s="89" t="s">
        <v>73</v>
      </c>
      <c r="B5" s="89">
        <v>6</v>
      </c>
      <c r="C5" s="89"/>
    </row>
    <row r="6" spans="1:3" x14ac:dyDescent="0.35">
      <c r="A6" s="89" t="s">
        <v>74</v>
      </c>
      <c r="B6" s="89"/>
      <c r="C6" s="89"/>
    </row>
    <row r="7" spans="1:3" x14ac:dyDescent="0.35">
      <c r="A7" s="89" t="s">
        <v>75</v>
      </c>
      <c r="B7" s="89"/>
      <c r="C7" s="89"/>
    </row>
    <row r="8" spans="1:3" x14ac:dyDescent="0.35">
      <c r="A8" s="89" t="s">
        <v>76</v>
      </c>
      <c r="B8" s="89"/>
      <c r="C8" s="89"/>
    </row>
    <row r="9" spans="1:3" x14ac:dyDescent="0.35">
      <c r="A9" s="89" t="s">
        <v>77</v>
      </c>
      <c r="B9" s="89"/>
      <c r="C9" s="89"/>
    </row>
    <row r="10" spans="1:3" x14ac:dyDescent="0.35">
      <c r="A10" s="91" t="s">
        <v>95</v>
      </c>
      <c r="B10" s="89"/>
      <c r="C10" s="89" t="s">
        <v>96</v>
      </c>
    </row>
    <row r="11" spans="1:3" x14ac:dyDescent="0.35">
      <c r="A11" s="91" t="s">
        <v>97</v>
      </c>
      <c r="B11" s="89"/>
      <c r="C11" s="89" t="s">
        <v>98</v>
      </c>
    </row>
    <row r="12" spans="1:3" ht="29" x14ac:dyDescent="0.35">
      <c r="A12" s="91" t="s">
        <v>99</v>
      </c>
      <c r="B12" s="89"/>
      <c r="C12" s="90" t="s">
        <v>100</v>
      </c>
    </row>
    <row r="13" spans="1:3" x14ac:dyDescent="0.35">
      <c r="A13" s="91" t="s">
        <v>101</v>
      </c>
      <c r="B13" s="89"/>
      <c r="C13" s="89" t="s">
        <v>102</v>
      </c>
    </row>
    <row r="15" spans="1:3" ht="18.5" x14ac:dyDescent="0.45">
      <c r="A15" s="123" t="s">
        <v>83</v>
      </c>
      <c r="B15" s="123"/>
      <c r="C15" s="123"/>
    </row>
    <row r="16" spans="1:3" x14ac:dyDescent="0.35">
      <c r="A16" s="88" t="s">
        <v>67</v>
      </c>
      <c r="B16" s="88" t="s">
        <v>68</v>
      </c>
      <c r="C16" s="88" t="s">
        <v>69</v>
      </c>
    </row>
    <row r="17" spans="1:3" x14ac:dyDescent="0.35">
      <c r="A17" s="89" t="s">
        <v>70</v>
      </c>
      <c r="B17" s="89"/>
      <c r="C17" s="89"/>
    </row>
    <row r="18" spans="1:3" x14ac:dyDescent="0.35">
      <c r="A18" s="89" t="s">
        <v>71</v>
      </c>
      <c r="B18" s="89"/>
      <c r="C18" s="89"/>
    </row>
    <row r="19" spans="1:3" x14ac:dyDescent="0.35">
      <c r="A19" s="89" t="s">
        <v>72</v>
      </c>
      <c r="B19" s="89">
        <v>13</v>
      </c>
      <c r="C19" s="89"/>
    </row>
    <row r="20" spans="1:3" x14ac:dyDescent="0.35">
      <c r="A20" s="89" t="s">
        <v>73</v>
      </c>
      <c r="B20" s="89">
        <v>6</v>
      </c>
      <c r="C20" s="89"/>
    </row>
    <row r="21" spans="1:3" x14ac:dyDescent="0.35">
      <c r="A21" s="89" t="s">
        <v>74</v>
      </c>
      <c r="B21" s="89"/>
      <c r="C21" s="89"/>
    </row>
    <row r="22" spans="1:3" x14ac:dyDescent="0.35">
      <c r="A22" s="91" t="s">
        <v>84</v>
      </c>
      <c r="B22" s="89"/>
      <c r="C22" s="89" t="s">
        <v>85</v>
      </c>
    </row>
    <row r="23" spans="1:3" x14ac:dyDescent="0.35">
      <c r="A23" s="91" t="s">
        <v>86</v>
      </c>
      <c r="B23" s="89"/>
      <c r="C23" s="89"/>
    </row>
    <row r="24" spans="1:3" x14ac:dyDescent="0.35">
      <c r="A24" s="91" t="s">
        <v>87</v>
      </c>
      <c r="B24" s="89"/>
      <c r="C24" s="89"/>
    </row>
    <row r="25" spans="1:3" x14ac:dyDescent="0.35">
      <c r="A25" s="91" t="s">
        <v>88</v>
      </c>
      <c r="B25" s="89"/>
      <c r="C25" s="89"/>
    </row>
    <row r="26" spans="1:3" ht="29" x14ac:dyDescent="0.35">
      <c r="A26" s="91" t="s">
        <v>89</v>
      </c>
      <c r="B26" s="89"/>
      <c r="C26" s="90" t="s">
        <v>90</v>
      </c>
    </row>
    <row r="27" spans="1:3" x14ac:dyDescent="0.35">
      <c r="A27" s="91" t="s">
        <v>91</v>
      </c>
      <c r="B27" s="89"/>
      <c r="C27" s="89" t="s">
        <v>103</v>
      </c>
    </row>
    <row r="28" spans="1:3" x14ac:dyDescent="0.35">
      <c r="A28" s="91" t="s">
        <v>104</v>
      </c>
      <c r="B28" s="89"/>
      <c r="C28" s="89" t="s">
        <v>105</v>
      </c>
    </row>
    <row r="29" spans="1:3" x14ac:dyDescent="0.35">
      <c r="A29" s="91" t="s">
        <v>106</v>
      </c>
      <c r="B29" s="89"/>
      <c r="C29" s="89"/>
    </row>
    <row r="30" spans="1:3" x14ac:dyDescent="0.35">
      <c r="A30" s="91" t="s">
        <v>97</v>
      </c>
      <c r="B30" s="89"/>
      <c r="C30" s="89"/>
    </row>
    <row r="31" spans="1:3" ht="43.5" x14ac:dyDescent="0.35">
      <c r="A31" s="91" t="s">
        <v>107</v>
      </c>
      <c r="B31" s="89"/>
      <c r="C31" s="90" t="s">
        <v>108</v>
      </c>
    </row>
    <row r="34" spans="1:3" x14ac:dyDescent="0.35">
      <c r="A34" s="93" t="s">
        <v>109</v>
      </c>
      <c r="B34" s="93" t="s">
        <v>110</v>
      </c>
      <c r="C34" s="93" t="s">
        <v>111</v>
      </c>
    </row>
    <row r="35" spans="1:3" ht="29" x14ac:dyDescent="0.35">
      <c r="A35" s="94" t="s">
        <v>112</v>
      </c>
      <c r="B35" s="94" t="s">
        <v>113</v>
      </c>
      <c r="C35" s="94" t="s">
        <v>114</v>
      </c>
    </row>
    <row r="36" spans="1:3" ht="29" x14ac:dyDescent="0.35">
      <c r="A36" s="94" t="s">
        <v>115</v>
      </c>
      <c r="B36" s="94" t="s">
        <v>116</v>
      </c>
      <c r="C36" s="94" t="s">
        <v>114</v>
      </c>
    </row>
    <row r="37" spans="1:3" ht="29" x14ac:dyDescent="0.35">
      <c r="A37" s="94" t="s">
        <v>117</v>
      </c>
      <c r="B37" s="94" t="s">
        <v>118</v>
      </c>
      <c r="C37" s="94" t="s">
        <v>119</v>
      </c>
    </row>
    <row r="38" spans="1:3" x14ac:dyDescent="0.35">
      <c r="A38" s="94" t="s">
        <v>120</v>
      </c>
      <c r="B38" s="94" t="s">
        <v>121</v>
      </c>
      <c r="C38" s="94" t="s">
        <v>119</v>
      </c>
    </row>
    <row r="39" spans="1:3" x14ac:dyDescent="0.35">
      <c r="A39" s="94" t="s">
        <v>122</v>
      </c>
      <c r="B39" s="94" t="s">
        <v>123</v>
      </c>
      <c r="C39" s="94" t="s">
        <v>114</v>
      </c>
    </row>
    <row r="40" spans="1:3" x14ac:dyDescent="0.35">
      <c r="A40" s="94" t="s">
        <v>124</v>
      </c>
      <c r="B40" s="94" t="s">
        <v>125</v>
      </c>
      <c r="C40" s="94" t="s">
        <v>114</v>
      </c>
    </row>
    <row r="41" spans="1:3" x14ac:dyDescent="0.35">
      <c r="A41" s="94" t="s">
        <v>126</v>
      </c>
      <c r="B41" s="94" t="s">
        <v>127</v>
      </c>
      <c r="C41" s="94" t="s">
        <v>128</v>
      </c>
    </row>
    <row r="42" spans="1:3" ht="29" x14ac:dyDescent="0.35">
      <c r="A42" s="94" t="s">
        <v>129</v>
      </c>
      <c r="B42" s="94" t="s">
        <v>130</v>
      </c>
      <c r="C42" s="94" t="s">
        <v>119</v>
      </c>
    </row>
  </sheetData>
  <mergeCells count="2">
    <mergeCell ref="A1:C1"/>
    <mergeCell ref="A15:C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DEC7-B74F-4547-B96E-7C1E73CEF318}">
  <dimension ref="A1:C41"/>
  <sheetViews>
    <sheetView workbookViewId="0">
      <selection activeCell="B20" sqref="B20"/>
    </sheetView>
  </sheetViews>
  <sheetFormatPr defaultRowHeight="14.5" x14ac:dyDescent="0.35"/>
  <cols>
    <col min="1" max="1" width="23.453125" customWidth="1"/>
    <col min="2" max="2" width="5.7265625" bestFit="1" customWidth="1"/>
    <col min="3" max="3" width="27.453125" bestFit="1" customWidth="1"/>
  </cols>
  <sheetData>
    <row r="1" spans="1:3" ht="18.5" x14ac:dyDescent="0.45">
      <c r="A1" s="121" t="s">
        <v>66</v>
      </c>
      <c r="B1" s="122"/>
      <c r="C1" s="122"/>
    </row>
    <row r="2" spans="1:3" x14ac:dyDescent="0.35">
      <c r="A2" s="88" t="s">
        <v>67</v>
      </c>
      <c r="B2" s="88" t="s">
        <v>68</v>
      </c>
      <c r="C2" s="88" t="s">
        <v>69</v>
      </c>
    </row>
    <row r="3" spans="1:3" x14ac:dyDescent="0.35">
      <c r="A3" s="89" t="s">
        <v>70</v>
      </c>
      <c r="B3" s="89"/>
      <c r="C3" s="89"/>
    </row>
    <row r="4" spans="1:3" x14ac:dyDescent="0.35">
      <c r="A4" s="89" t="s">
        <v>71</v>
      </c>
      <c r="B4" s="89"/>
      <c r="C4" s="89"/>
    </row>
    <row r="5" spans="1:3" x14ac:dyDescent="0.35">
      <c r="A5" s="89" t="s">
        <v>72</v>
      </c>
      <c r="B5" s="89">
        <v>13</v>
      </c>
      <c r="C5" s="89"/>
    </row>
    <row r="6" spans="1:3" x14ac:dyDescent="0.35">
      <c r="A6" s="89" t="s">
        <v>73</v>
      </c>
      <c r="B6" s="89">
        <v>12</v>
      </c>
      <c r="C6" s="89"/>
    </row>
    <row r="7" spans="1:3" x14ac:dyDescent="0.35">
      <c r="A7" s="89" t="s">
        <v>74</v>
      </c>
      <c r="B7" s="89"/>
      <c r="C7" s="89"/>
    </row>
    <row r="8" spans="1:3" x14ac:dyDescent="0.35">
      <c r="A8" s="89" t="s">
        <v>75</v>
      </c>
      <c r="B8" s="89"/>
      <c r="C8" s="89"/>
    </row>
    <row r="9" spans="1:3" x14ac:dyDescent="0.35">
      <c r="A9" s="89" t="s">
        <v>76</v>
      </c>
      <c r="B9" s="89"/>
      <c r="C9" s="89"/>
    </row>
    <row r="10" spans="1:3" x14ac:dyDescent="0.35">
      <c r="A10" s="89" t="s">
        <v>77</v>
      </c>
      <c r="B10" s="89"/>
      <c r="C10" s="89"/>
    </row>
    <row r="11" spans="1:3" x14ac:dyDescent="0.35">
      <c r="A11" s="91" t="s">
        <v>131</v>
      </c>
      <c r="B11" s="89"/>
      <c r="C11" s="89"/>
    </row>
    <row r="12" spans="1:3" x14ac:dyDescent="0.35">
      <c r="A12" s="91" t="s">
        <v>132</v>
      </c>
      <c r="B12" s="89"/>
      <c r="C12" s="89"/>
    </row>
    <row r="15" spans="1:3" ht="18.5" x14ac:dyDescent="0.45">
      <c r="A15" s="123" t="s">
        <v>83</v>
      </c>
      <c r="B15" s="123"/>
      <c r="C15" s="123"/>
    </row>
    <row r="16" spans="1:3" x14ac:dyDescent="0.35">
      <c r="A16" s="88" t="s">
        <v>67</v>
      </c>
      <c r="B16" s="88" t="s">
        <v>68</v>
      </c>
      <c r="C16" s="88" t="s">
        <v>69</v>
      </c>
    </row>
    <row r="17" spans="1:3" x14ac:dyDescent="0.35">
      <c r="A17" s="89" t="s">
        <v>70</v>
      </c>
      <c r="B17" s="89"/>
      <c r="C17" s="89"/>
    </row>
    <row r="18" spans="1:3" x14ac:dyDescent="0.35">
      <c r="A18" s="89" t="s">
        <v>71</v>
      </c>
      <c r="B18" s="89"/>
      <c r="C18" s="89"/>
    </row>
    <row r="19" spans="1:3" x14ac:dyDescent="0.35">
      <c r="A19" s="89" t="s">
        <v>72</v>
      </c>
      <c r="B19" s="89">
        <v>13</v>
      </c>
      <c r="C19" s="89"/>
    </row>
    <row r="20" spans="1:3" x14ac:dyDescent="0.35">
      <c r="A20" s="89" t="s">
        <v>73</v>
      </c>
      <c r="B20" s="89">
        <v>12</v>
      </c>
      <c r="C20" s="89"/>
    </row>
    <row r="21" spans="1:3" x14ac:dyDescent="0.35">
      <c r="A21" s="89" t="s">
        <v>74</v>
      </c>
      <c r="B21" s="89"/>
      <c r="C21" s="89"/>
    </row>
    <row r="22" spans="1:3" x14ac:dyDescent="0.35">
      <c r="A22" s="91" t="s">
        <v>84</v>
      </c>
      <c r="B22" s="89"/>
      <c r="C22" s="89" t="s">
        <v>85</v>
      </c>
    </row>
    <row r="23" spans="1:3" x14ac:dyDescent="0.35">
      <c r="A23" s="91" t="s">
        <v>86</v>
      </c>
      <c r="B23" s="89"/>
      <c r="C23" s="89"/>
    </row>
    <row r="24" spans="1:3" x14ac:dyDescent="0.35">
      <c r="A24" s="91" t="s">
        <v>87</v>
      </c>
      <c r="B24" s="89"/>
      <c r="C24" s="89"/>
    </row>
    <row r="25" spans="1:3" x14ac:dyDescent="0.35">
      <c r="A25" s="91" t="s">
        <v>88</v>
      </c>
      <c r="B25" s="89"/>
      <c r="C25" s="89"/>
    </row>
    <row r="26" spans="1:3" ht="29" x14ac:dyDescent="0.35">
      <c r="A26" s="91" t="s">
        <v>89</v>
      </c>
      <c r="B26" s="89"/>
      <c r="C26" s="90" t="s">
        <v>90</v>
      </c>
    </row>
    <row r="27" spans="1:3" x14ac:dyDescent="0.35">
      <c r="A27" s="91" t="s">
        <v>91</v>
      </c>
      <c r="B27" s="89"/>
      <c r="C27" s="89"/>
    </row>
    <row r="32" spans="1:3" x14ac:dyDescent="0.35">
      <c r="A32" s="92"/>
    </row>
    <row r="34" spans="1:1" x14ac:dyDescent="0.35">
      <c r="A34" s="96" t="s">
        <v>133</v>
      </c>
    </row>
    <row r="35" spans="1:1" x14ac:dyDescent="0.35">
      <c r="A35" s="94" t="s">
        <v>134</v>
      </c>
    </row>
    <row r="36" spans="1:1" x14ac:dyDescent="0.35">
      <c r="A36" s="94" t="s">
        <v>135</v>
      </c>
    </row>
    <row r="37" spans="1:1" x14ac:dyDescent="0.35">
      <c r="A37" s="94" t="s">
        <v>136</v>
      </c>
    </row>
    <row r="38" spans="1:1" x14ac:dyDescent="0.35">
      <c r="A38" s="94"/>
    </row>
    <row r="39" spans="1:1" x14ac:dyDescent="0.35">
      <c r="A39" s="94" t="s">
        <v>137</v>
      </c>
    </row>
    <row r="40" spans="1:1" x14ac:dyDescent="0.35">
      <c r="A40" s="94" t="s">
        <v>138</v>
      </c>
    </row>
    <row r="41" spans="1:1" x14ac:dyDescent="0.35">
      <c r="A41" s="94" t="s">
        <v>139</v>
      </c>
    </row>
  </sheetData>
  <mergeCells count="2">
    <mergeCell ref="A1:C1"/>
    <mergeCell ref="A15:C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AF5F1-5ADA-43DF-B03C-51D5F8726146}">
  <dimension ref="A1:C40"/>
  <sheetViews>
    <sheetView workbookViewId="0">
      <selection activeCell="B20" sqref="B20"/>
    </sheetView>
  </sheetViews>
  <sheetFormatPr defaultRowHeight="14.5" x14ac:dyDescent="0.35"/>
  <cols>
    <col min="1" max="1" width="26.1796875" customWidth="1"/>
    <col min="2" max="2" width="5.7265625" bestFit="1" customWidth="1"/>
    <col min="3" max="3" width="27.453125" bestFit="1" customWidth="1"/>
  </cols>
  <sheetData>
    <row r="1" spans="1:3" ht="18.5" x14ac:dyDescent="0.45">
      <c r="A1" s="121" t="s">
        <v>66</v>
      </c>
      <c r="B1" s="122"/>
      <c r="C1" s="122"/>
    </row>
    <row r="2" spans="1:3" x14ac:dyDescent="0.35">
      <c r="A2" s="88" t="s">
        <v>67</v>
      </c>
      <c r="B2" s="88" t="s">
        <v>68</v>
      </c>
      <c r="C2" s="88" t="s">
        <v>69</v>
      </c>
    </row>
    <row r="3" spans="1:3" x14ac:dyDescent="0.35">
      <c r="A3" s="89" t="s">
        <v>70</v>
      </c>
      <c r="B3" s="89"/>
      <c r="C3" s="89"/>
    </row>
    <row r="4" spans="1:3" x14ac:dyDescent="0.35">
      <c r="A4" s="89" t="s">
        <v>71</v>
      </c>
      <c r="B4" s="89"/>
      <c r="C4" s="89"/>
    </row>
    <row r="5" spans="1:3" x14ac:dyDescent="0.35">
      <c r="A5" s="89" t="s">
        <v>72</v>
      </c>
      <c r="B5" s="89">
        <v>13</v>
      </c>
      <c r="C5" s="89"/>
    </row>
    <row r="6" spans="1:3" x14ac:dyDescent="0.35">
      <c r="A6" s="89" t="s">
        <v>73</v>
      </c>
      <c r="B6" s="89">
        <v>14</v>
      </c>
      <c r="C6" s="89"/>
    </row>
    <row r="7" spans="1:3" x14ac:dyDescent="0.35">
      <c r="A7" s="89" t="s">
        <v>74</v>
      </c>
      <c r="B7" s="89"/>
      <c r="C7" s="89"/>
    </row>
    <row r="8" spans="1:3" x14ac:dyDescent="0.35">
      <c r="A8" s="89" t="s">
        <v>75</v>
      </c>
      <c r="B8" s="89"/>
      <c r="C8" s="89"/>
    </row>
    <row r="9" spans="1:3" x14ac:dyDescent="0.35">
      <c r="A9" s="89" t="s">
        <v>76</v>
      </c>
      <c r="B9" s="89"/>
      <c r="C9" s="89"/>
    </row>
    <row r="10" spans="1:3" x14ac:dyDescent="0.35">
      <c r="A10" s="89" t="s">
        <v>77</v>
      </c>
      <c r="B10" s="89"/>
      <c r="C10" s="89"/>
    </row>
    <row r="11" spans="1:3" x14ac:dyDescent="0.35">
      <c r="A11" s="91" t="s">
        <v>131</v>
      </c>
      <c r="B11" s="89"/>
      <c r="C11" s="89"/>
    </row>
    <row r="12" spans="1:3" x14ac:dyDescent="0.35">
      <c r="A12" s="91" t="s">
        <v>132</v>
      </c>
      <c r="B12" s="89"/>
      <c r="C12" s="89"/>
    </row>
    <row r="15" spans="1:3" ht="18.5" x14ac:dyDescent="0.45">
      <c r="A15" s="123" t="s">
        <v>83</v>
      </c>
      <c r="B15" s="123"/>
      <c r="C15" s="123"/>
    </row>
    <row r="16" spans="1:3" x14ac:dyDescent="0.35">
      <c r="A16" s="88" t="s">
        <v>67</v>
      </c>
      <c r="B16" s="88" t="s">
        <v>68</v>
      </c>
      <c r="C16" s="88" t="s">
        <v>69</v>
      </c>
    </row>
    <row r="17" spans="1:3" x14ac:dyDescent="0.35">
      <c r="A17" s="89" t="s">
        <v>70</v>
      </c>
      <c r="B17" s="89"/>
      <c r="C17" s="89"/>
    </row>
    <row r="18" spans="1:3" x14ac:dyDescent="0.35">
      <c r="A18" s="89" t="s">
        <v>71</v>
      </c>
      <c r="B18" s="89"/>
      <c r="C18" s="89"/>
    </row>
    <row r="19" spans="1:3" x14ac:dyDescent="0.35">
      <c r="A19" s="89" t="s">
        <v>72</v>
      </c>
      <c r="B19" s="89">
        <v>13</v>
      </c>
      <c r="C19" s="89"/>
    </row>
    <row r="20" spans="1:3" x14ac:dyDescent="0.35">
      <c r="A20" s="89" t="s">
        <v>73</v>
      </c>
      <c r="B20" s="89">
        <v>14</v>
      </c>
      <c r="C20" s="89"/>
    </row>
    <row r="21" spans="1:3" x14ac:dyDescent="0.35">
      <c r="A21" s="89" t="s">
        <v>74</v>
      </c>
      <c r="B21" s="89"/>
      <c r="C21" s="89"/>
    </row>
    <row r="22" spans="1:3" x14ac:dyDescent="0.35">
      <c r="A22" s="91" t="s">
        <v>84</v>
      </c>
      <c r="B22" s="89"/>
      <c r="C22" s="89" t="s">
        <v>85</v>
      </c>
    </row>
    <row r="23" spans="1:3" x14ac:dyDescent="0.35">
      <c r="A23" s="91" t="s">
        <v>86</v>
      </c>
      <c r="B23" s="89"/>
      <c r="C23" s="89"/>
    </row>
    <row r="24" spans="1:3" x14ac:dyDescent="0.35">
      <c r="A24" s="91" t="s">
        <v>87</v>
      </c>
      <c r="B24" s="89"/>
      <c r="C24" s="89"/>
    </row>
    <row r="25" spans="1:3" x14ac:dyDescent="0.35">
      <c r="A25" s="91" t="s">
        <v>88</v>
      </c>
      <c r="B25" s="89"/>
      <c r="C25" s="89"/>
    </row>
    <row r="26" spans="1:3" ht="29" x14ac:dyDescent="0.35">
      <c r="A26" s="91" t="s">
        <v>89</v>
      </c>
      <c r="B26" s="89"/>
      <c r="C26" s="90" t="s">
        <v>90</v>
      </c>
    </row>
    <row r="27" spans="1:3" x14ac:dyDescent="0.35">
      <c r="A27" s="91" t="s">
        <v>91</v>
      </c>
      <c r="B27" s="89"/>
      <c r="C27" s="89"/>
    </row>
    <row r="28" spans="1:3" x14ac:dyDescent="0.35">
      <c r="A28" s="91" t="s">
        <v>140</v>
      </c>
      <c r="B28" s="89"/>
      <c r="C28" s="89"/>
    </row>
    <row r="33" spans="1:1" x14ac:dyDescent="0.35">
      <c r="A33" s="96" t="s">
        <v>133</v>
      </c>
    </row>
    <row r="34" spans="1:1" x14ac:dyDescent="0.35">
      <c r="A34" s="94" t="s">
        <v>134</v>
      </c>
    </row>
    <row r="35" spans="1:1" x14ac:dyDescent="0.35">
      <c r="A35" s="94" t="s">
        <v>135</v>
      </c>
    </row>
    <row r="36" spans="1:1" x14ac:dyDescent="0.35">
      <c r="A36" s="94" t="s">
        <v>136</v>
      </c>
    </row>
    <row r="37" spans="1:1" x14ac:dyDescent="0.35">
      <c r="A37" s="94"/>
    </row>
    <row r="38" spans="1:1" x14ac:dyDescent="0.35">
      <c r="A38" s="94" t="s">
        <v>137</v>
      </c>
    </row>
    <row r="39" spans="1:1" x14ac:dyDescent="0.35">
      <c r="A39" s="94" t="s">
        <v>138</v>
      </c>
    </row>
    <row r="40" spans="1:1" x14ac:dyDescent="0.35">
      <c r="A40" s="94" t="s">
        <v>139</v>
      </c>
    </row>
  </sheetData>
  <mergeCells count="2">
    <mergeCell ref="A1:C1"/>
    <mergeCell ref="A15:C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22E4B-515E-4743-BB30-1A0E02E2802A}">
  <dimension ref="A1:C46"/>
  <sheetViews>
    <sheetView workbookViewId="0">
      <selection activeCell="C11" sqref="C11:C14"/>
    </sheetView>
  </sheetViews>
  <sheetFormatPr defaultRowHeight="14.5" x14ac:dyDescent="0.35"/>
  <cols>
    <col min="1" max="1" width="31.1796875" bestFit="1" customWidth="1"/>
    <col min="2" max="2" width="26.54296875" bestFit="1" customWidth="1"/>
    <col min="3" max="3" width="70" bestFit="1" customWidth="1"/>
  </cols>
  <sheetData>
    <row r="1" spans="1:3" ht="18.5" x14ac:dyDescent="0.45">
      <c r="A1" s="121" t="s">
        <v>66</v>
      </c>
      <c r="B1" s="122"/>
      <c r="C1" s="122"/>
    </row>
    <row r="2" spans="1:3" x14ac:dyDescent="0.35">
      <c r="A2" s="88" t="s">
        <v>67</v>
      </c>
      <c r="B2" s="88" t="s">
        <v>68</v>
      </c>
      <c r="C2" s="88" t="s">
        <v>69</v>
      </c>
    </row>
    <row r="3" spans="1:3" x14ac:dyDescent="0.35">
      <c r="A3" s="89" t="s">
        <v>70</v>
      </c>
      <c r="B3" s="89"/>
      <c r="C3" s="89"/>
    </row>
    <row r="4" spans="1:3" x14ac:dyDescent="0.35">
      <c r="A4" s="89" t="s">
        <v>71</v>
      </c>
      <c r="B4" s="89"/>
      <c r="C4" s="89"/>
    </row>
    <row r="5" spans="1:3" x14ac:dyDescent="0.35">
      <c r="A5" s="89" t="s">
        <v>72</v>
      </c>
      <c r="B5" s="89">
        <v>13</v>
      </c>
      <c r="C5" s="89"/>
    </row>
    <row r="6" spans="1:3" x14ac:dyDescent="0.35">
      <c r="A6" s="89" t="s">
        <v>73</v>
      </c>
      <c r="B6" s="89">
        <v>2</v>
      </c>
      <c r="C6" s="89"/>
    </row>
    <row r="7" spans="1:3" x14ac:dyDescent="0.35">
      <c r="A7" s="89" t="s">
        <v>74</v>
      </c>
      <c r="B7" s="89"/>
      <c r="C7" s="89"/>
    </row>
    <row r="8" spans="1:3" x14ac:dyDescent="0.35">
      <c r="A8" s="89" t="s">
        <v>75</v>
      </c>
      <c r="B8" s="89"/>
      <c r="C8" s="89"/>
    </row>
    <row r="9" spans="1:3" x14ac:dyDescent="0.35">
      <c r="A9" s="89" t="s">
        <v>76</v>
      </c>
      <c r="B9" s="89"/>
      <c r="C9" s="89"/>
    </row>
    <row r="10" spans="1:3" x14ac:dyDescent="0.35">
      <c r="A10" s="89" t="s">
        <v>77</v>
      </c>
      <c r="B10" s="89"/>
      <c r="C10" s="89"/>
    </row>
    <row r="11" spans="1:3" x14ac:dyDescent="0.35">
      <c r="A11" s="91" t="s">
        <v>141</v>
      </c>
      <c r="B11" s="89"/>
      <c r="C11" s="99" t="s">
        <v>142</v>
      </c>
    </row>
    <row r="12" spans="1:3" x14ac:dyDescent="0.35">
      <c r="A12" s="91" t="s">
        <v>143</v>
      </c>
      <c r="B12" s="89"/>
      <c r="C12" s="99" t="s">
        <v>142</v>
      </c>
    </row>
    <row r="13" spans="1:3" x14ac:dyDescent="0.35">
      <c r="A13" s="91" t="s">
        <v>144</v>
      </c>
      <c r="B13" s="89" t="s">
        <v>145</v>
      </c>
      <c r="C13" s="99" t="s">
        <v>142</v>
      </c>
    </row>
    <row r="14" spans="1:3" x14ac:dyDescent="0.35">
      <c r="A14" s="91" t="s">
        <v>78</v>
      </c>
      <c r="B14" s="89">
        <v>1</v>
      </c>
      <c r="C14" s="89"/>
    </row>
    <row r="15" spans="1:3" x14ac:dyDescent="0.35">
      <c r="A15" s="91" t="s">
        <v>146</v>
      </c>
      <c r="B15" s="89" t="s">
        <v>147</v>
      </c>
      <c r="C15" s="89"/>
    </row>
    <row r="16" spans="1:3" x14ac:dyDescent="0.35">
      <c r="A16" s="91" t="s">
        <v>148</v>
      </c>
      <c r="B16" s="89" t="s">
        <v>149</v>
      </c>
      <c r="C16" s="89"/>
    </row>
    <row r="17" spans="1:3" ht="29" x14ac:dyDescent="0.35">
      <c r="A17" s="91" t="s">
        <v>150</v>
      </c>
      <c r="B17" s="89" t="s">
        <v>151</v>
      </c>
      <c r="C17" s="90" t="s">
        <v>152</v>
      </c>
    </row>
    <row r="18" spans="1:3" ht="29" x14ac:dyDescent="0.35">
      <c r="A18" s="91" t="s">
        <v>153</v>
      </c>
      <c r="B18" s="89" t="s">
        <v>151</v>
      </c>
      <c r="C18" s="90" t="s">
        <v>152</v>
      </c>
    </row>
    <row r="19" spans="1:3" x14ac:dyDescent="0.35">
      <c r="C19" s="98"/>
    </row>
    <row r="21" spans="1:3" ht="18.5" x14ac:dyDescent="0.45">
      <c r="A21" s="121" t="s">
        <v>83</v>
      </c>
      <c r="B21" s="121"/>
      <c r="C21" s="121"/>
    </row>
    <row r="22" spans="1:3" x14ac:dyDescent="0.35">
      <c r="A22" s="88" t="s">
        <v>67</v>
      </c>
      <c r="B22" s="88" t="s">
        <v>68</v>
      </c>
      <c r="C22" s="88" t="s">
        <v>69</v>
      </c>
    </row>
    <row r="23" spans="1:3" x14ac:dyDescent="0.35">
      <c r="A23" s="89" t="s">
        <v>70</v>
      </c>
      <c r="B23" s="89"/>
      <c r="C23" s="89"/>
    </row>
    <row r="24" spans="1:3" x14ac:dyDescent="0.35">
      <c r="A24" s="89" t="s">
        <v>71</v>
      </c>
      <c r="B24" s="89"/>
      <c r="C24" s="89"/>
    </row>
    <row r="25" spans="1:3" x14ac:dyDescent="0.35">
      <c r="A25" s="89" t="s">
        <v>72</v>
      </c>
      <c r="B25" s="89">
        <v>13</v>
      </c>
      <c r="C25" s="89"/>
    </row>
    <row r="26" spans="1:3" x14ac:dyDescent="0.35">
      <c r="A26" s="89" t="s">
        <v>73</v>
      </c>
      <c r="B26" s="89">
        <v>2</v>
      </c>
      <c r="C26" s="89"/>
    </row>
    <row r="27" spans="1:3" x14ac:dyDescent="0.35">
      <c r="A27" s="89" t="s">
        <v>74</v>
      </c>
      <c r="B27" s="89"/>
      <c r="C27" s="89"/>
    </row>
    <row r="28" spans="1:3" x14ac:dyDescent="0.35">
      <c r="A28" s="91" t="s">
        <v>84</v>
      </c>
      <c r="B28" s="89"/>
      <c r="C28" s="89" t="s">
        <v>85</v>
      </c>
    </row>
    <row r="29" spans="1:3" x14ac:dyDescent="0.35">
      <c r="A29" s="91" t="s">
        <v>86</v>
      </c>
      <c r="B29" s="89"/>
      <c r="C29" s="89"/>
    </row>
    <row r="30" spans="1:3" x14ac:dyDescent="0.35">
      <c r="A30" s="91" t="s">
        <v>87</v>
      </c>
      <c r="B30" s="89"/>
      <c r="C30" s="89"/>
    </row>
    <row r="31" spans="1:3" x14ac:dyDescent="0.35">
      <c r="A31" s="91" t="s">
        <v>88</v>
      </c>
      <c r="B31" s="89"/>
      <c r="C31" s="89"/>
    </row>
    <row r="32" spans="1:3" ht="29" x14ac:dyDescent="0.35">
      <c r="A32" s="91" t="s">
        <v>89</v>
      </c>
      <c r="B32" s="89"/>
      <c r="C32" s="90" t="s">
        <v>154</v>
      </c>
    </row>
    <row r="33" spans="1:3" x14ac:dyDescent="0.35">
      <c r="A33" s="91" t="s">
        <v>91</v>
      </c>
      <c r="B33" s="89"/>
      <c r="C33" s="89"/>
    </row>
    <row r="34" spans="1:3" x14ac:dyDescent="0.35">
      <c r="A34" s="91" t="s">
        <v>78</v>
      </c>
      <c r="B34" s="89">
        <v>1</v>
      </c>
      <c r="C34" s="89"/>
    </row>
    <row r="35" spans="1:3" x14ac:dyDescent="0.35">
      <c r="A35" s="91" t="s">
        <v>155</v>
      </c>
      <c r="B35" s="89"/>
      <c r="C35" s="89" t="s">
        <v>156</v>
      </c>
    </row>
    <row r="36" spans="1:3" x14ac:dyDescent="0.35">
      <c r="A36" s="91" t="s">
        <v>157</v>
      </c>
      <c r="B36" s="89"/>
      <c r="C36" s="89" t="s">
        <v>156</v>
      </c>
    </row>
    <row r="37" spans="1:3" x14ac:dyDescent="0.35">
      <c r="A37" s="100"/>
      <c r="B37" s="101"/>
      <c r="C37" s="101"/>
    </row>
    <row r="38" spans="1:3" x14ac:dyDescent="0.35">
      <c r="A38" s="124" t="s">
        <v>78</v>
      </c>
      <c r="B38" s="124"/>
    </row>
    <row r="39" spans="1:3" x14ac:dyDescent="0.35">
      <c r="A39" s="97" t="s">
        <v>158</v>
      </c>
      <c r="B39" s="97" t="s">
        <v>159</v>
      </c>
    </row>
    <row r="40" spans="1:3" x14ac:dyDescent="0.35">
      <c r="A40" s="95" t="s">
        <v>160</v>
      </c>
      <c r="B40" s="95" t="s">
        <v>161</v>
      </c>
    </row>
    <row r="41" spans="1:3" x14ac:dyDescent="0.35">
      <c r="A41" s="95" t="s">
        <v>162</v>
      </c>
      <c r="B41" s="95" t="s">
        <v>163</v>
      </c>
    </row>
    <row r="42" spans="1:3" x14ac:dyDescent="0.35">
      <c r="A42" s="95" t="s">
        <v>164</v>
      </c>
      <c r="B42" s="95" t="s">
        <v>165</v>
      </c>
    </row>
    <row r="43" spans="1:3" x14ac:dyDescent="0.35">
      <c r="A43" s="95" t="s">
        <v>166</v>
      </c>
      <c r="B43" s="95" t="s">
        <v>167</v>
      </c>
    </row>
    <row r="44" spans="1:3" x14ac:dyDescent="0.35">
      <c r="A44" s="95" t="s">
        <v>168</v>
      </c>
      <c r="B44" s="95" t="s">
        <v>169</v>
      </c>
    </row>
    <row r="45" spans="1:3" x14ac:dyDescent="0.35">
      <c r="A45" s="95" t="s">
        <v>170</v>
      </c>
      <c r="B45" s="95" t="s">
        <v>171</v>
      </c>
    </row>
    <row r="46" spans="1:3" x14ac:dyDescent="0.35">
      <c r="A46" s="95" t="s">
        <v>172</v>
      </c>
      <c r="B46" s="95" t="s">
        <v>173</v>
      </c>
    </row>
  </sheetData>
  <mergeCells count="3">
    <mergeCell ref="A1:C1"/>
    <mergeCell ref="A38:B38"/>
    <mergeCell ref="A21:C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52CE-74B5-47ED-8841-9A59ABE08375}">
  <dimension ref="B1:P89"/>
  <sheetViews>
    <sheetView showGridLines="0" zoomScaleNormal="100" workbookViewId="0">
      <pane xSplit="4" ySplit="3" topLeftCell="E4" activePane="bottomRight" state="frozen"/>
      <selection pane="topRight" activeCell="E1" sqref="E1"/>
      <selection pane="bottomLeft" activeCell="A4" sqref="A4"/>
      <selection pane="bottomRight" activeCell="B28" sqref="B28"/>
    </sheetView>
  </sheetViews>
  <sheetFormatPr defaultColWidth="9.1796875" defaultRowHeight="14.5" x14ac:dyDescent="0.35"/>
  <cols>
    <col min="1" max="1" width="1.7265625" style="1" customWidth="1"/>
    <col min="2" max="2" width="27" style="1" bestFit="1" customWidth="1"/>
    <col min="3" max="3" width="10.453125" style="1" bestFit="1" customWidth="1"/>
    <col min="4" max="4" width="15.81640625" style="1" bestFit="1" customWidth="1"/>
    <col min="5" max="12" width="19.7265625" style="20" customWidth="1"/>
    <col min="13" max="13" width="15.453125" style="20" customWidth="1"/>
    <col min="14" max="14" width="16.7265625" style="20" customWidth="1"/>
    <col min="15" max="15" width="14.453125" style="20" bestFit="1" customWidth="1"/>
    <col min="16" max="16" width="15.453125" style="20" bestFit="1" customWidth="1"/>
    <col min="17" max="16384" width="9.1796875" style="1"/>
  </cols>
  <sheetData>
    <row r="1" spans="3:16" ht="15" thickBot="1" x14ac:dyDescent="0.4"/>
    <row r="2" spans="3:16" ht="65.25" customHeight="1" thickBot="1" x14ac:dyDescent="0.4">
      <c r="E2" s="125" t="s">
        <v>174</v>
      </c>
      <c r="F2" s="126"/>
      <c r="G2" s="126"/>
      <c r="H2" s="126"/>
      <c r="I2" s="126"/>
      <c r="J2" s="126"/>
      <c r="K2" s="126"/>
      <c r="L2" s="127"/>
    </row>
    <row r="3" spans="3:16" ht="44" thickBot="1" x14ac:dyDescent="0.4">
      <c r="C3" s="26" t="s">
        <v>175</v>
      </c>
      <c r="D3" s="27" t="s">
        <v>176</v>
      </c>
      <c r="E3" s="46" t="s">
        <v>177</v>
      </c>
      <c r="F3" s="45" t="s">
        <v>178</v>
      </c>
      <c r="G3" s="45" t="s">
        <v>179</v>
      </c>
      <c r="H3" s="45" t="s">
        <v>180</v>
      </c>
      <c r="I3" s="45" t="s">
        <v>181</v>
      </c>
      <c r="J3" s="45" t="s">
        <v>182</v>
      </c>
      <c r="K3" s="45" t="s">
        <v>183</v>
      </c>
      <c r="L3" s="47" t="s">
        <v>184</v>
      </c>
      <c r="M3" s="38" t="s">
        <v>185</v>
      </c>
      <c r="N3" s="39" t="s">
        <v>186</v>
      </c>
      <c r="O3" s="39" t="s">
        <v>187</v>
      </c>
      <c r="P3" s="40" t="s">
        <v>188</v>
      </c>
    </row>
    <row r="4" spans="3:16" ht="15" thickBot="1" x14ac:dyDescent="0.4">
      <c r="C4" s="24">
        <v>43862</v>
      </c>
      <c r="D4" s="43" t="str">
        <f>TEXT(C4,"ddd")</f>
        <v>sáb</v>
      </c>
      <c r="E4" s="41">
        <v>10780</v>
      </c>
      <c r="F4" s="25">
        <v>363</v>
      </c>
      <c r="G4" s="25">
        <v>114</v>
      </c>
      <c r="H4" s="25">
        <v>110</v>
      </c>
      <c r="I4" s="25">
        <v>274</v>
      </c>
      <c r="J4" s="25">
        <v>0</v>
      </c>
      <c r="K4" s="25">
        <v>1014</v>
      </c>
      <c r="L4" s="28">
        <v>762549</v>
      </c>
      <c r="M4" s="35">
        <f>SUM(E4:L4)</f>
        <v>775204</v>
      </c>
      <c r="N4" s="36"/>
      <c r="O4" s="25">
        <f>M4</f>
        <v>775204</v>
      </c>
      <c r="P4" s="37"/>
    </row>
    <row r="5" spans="3:16" x14ac:dyDescent="0.35">
      <c r="C5" s="62">
        <v>43863</v>
      </c>
      <c r="D5" s="63" t="str">
        <f t="shared" ref="D5:D68" si="0">TEXT(C5,"ddd")</f>
        <v>dom</v>
      </c>
      <c r="E5" s="64">
        <v>60333</v>
      </c>
      <c r="F5" s="65">
        <v>8307</v>
      </c>
      <c r="G5" s="65">
        <v>578</v>
      </c>
      <c r="H5" s="65">
        <v>464</v>
      </c>
      <c r="I5" s="65">
        <v>28</v>
      </c>
      <c r="J5" s="65">
        <v>0</v>
      </c>
      <c r="K5" s="65">
        <v>1187</v>
      </c>
      <c r="L5" s="66">
        <v>451397</v>
      </c>
      <c r="M5" s="67">
        <f t="shared" ref="M5:M66" si="1">SUM(E5:L5)</f>
        <v>522294</v>
      </c>
      <c r="N5" s="68">
        <f>M5/SUM($M$5:$M$11)</f>
        <v>9.6541829358369316E-2</v>
      </c>
      <c r="O5" s="65">
        <f>M5</f>
        <v>522294</v>
      </c>
      <c r="P5" s="69">
        <f>N5</f>
        <v>9.6541829358369316E-2</v>
      </c>
    </row>
    <row r="6" spans="3:16" x14ac:dyDescent="0.35">
      <c r="C6" s="23">
        <v>43864</v>
      </c>
      <c r="D6" s="44" t="str">
        <f t="shared" si="0"/>
        <v>seg</v>
      </c>
      <c r="E6" s="42">
        <v>18059</v>
      </c>
      <c r="F6" s="22">
        <v>1552</v>
      </c>
      <c r="G6" s="22">
        <v>1070</v>
      </c>
      <c r="H6" s="22">
        <v>1011</v>
      </c>
      <c r="I6" s="22">
        <v>96</v>
      </c>
      <c r="J6" s="22">
        <v>0</v>
      </c>
      <c r="K6" s="22">
        <v>10008</v>
      </c>
      <c r="L6" s="29">
        <v>744770</v>
      </c>
      <c r="M6" s="32">
        <f t="shared" si="1"/>
        <v>776566</v>
      </c>
      <c r="N6" s="30">
        <f t="shared" ref="N6:N11" si="2">M6/SUM($M$5:$M$11)</f>
        <v>0.14354195579024728</v>
      </c>
      <c r="O6" s="22">
        <f t="shared" ref="O6:O11" si="3">M6+O5</f>
        <v>1298860</v>
      </c>
      <c r="P6" s="33">
        <f>N6+P5</f>
        <v>0.24008378514861661</v>
      </c>
    </row>
    <row r="7" spans="3:16" x14ac:dyDescent="0.35">
      <c r="C7" s="23">
        <v>43865</v>
      </c>
      <c r="D7" s="44" t="str">
        <f t="shared" si="0"/>
        <v>ter</v>
      </c>
      <c r="E7" s="42">
        <v>9621</v>
      </c>
      <c r="F7" s="22">
        <v>539</v>
      </c>
      <c r="G7" s="22">
        <v>1762</v>
      </c>
      <c r="H7" s="22">
        <v>1725</v>
      </c>
      <c r="I7" s="22">
        <v>170</v>
      </c>
      <c r="J7" s="22">
        <v>0</v>
      </c>
      <c r="K7" s="22">
        <v>9345</v>
      </c>
      <c r="L7" s="29">
        <v>803879</v>
      </c>
      <c r="M7" s="32">
        <f t="shared" si="1"/>
        <v>827041</v>
      </c>
      <c r="N7" s="30">
        <f t="shared" si="2"/>
        <v>0.15287185204956424</v>
      </c>
      <c r="O7" s="22">
        <f t="shared" si="3"/>
        <v>2125901</v>
      </c>
      <c r="P7" s="33">
        <f t="shared" ref="P7:P11" si="4">N7+P6</f>
        <v>0.39295563719818083</v>
      </c>
    </row>
    <row r="8" spans="3:16" x14ac:dyDescent="0.35">
      <c r="C8" s="23">
        <v>43866</v>
      </c>
      <c r="D8" s="44" t="str">
        <f t="shared" si="0"/>
        <v>qua</v>
      </c>
      <c r="E8" s="42">
        <v>10430</v>
      </c>
      <c r="F8" s="22">
        <v>600</v>
      </c>
      <c r="G8" s="22">
        <v>1619</v>
      </c>
      <c r="H8" s="22">
        <v>1556</v>
      </c>
      <c r="I8" s="22">
        <v>308</v>
      </c>
      <c r="J8" s="22">
        <v>0</v>
      </c>
      <c r="K8" s="22">
        <v>7412</v>
      </c>
      <c r="L8" s="29">
        <v>770867</v>
      </c>
      <c r="M8" s="32">
        <f t="shared" si="1"/>
        <v>792792</v>
      </c>
      <c r="N8" s="30">
        <f t="shared" si="2"/>
        <v>0.1465412008958179</v>
      </c>
      <c r="O8" s="22">
        <f t="shared" si="3"/>
        <v>2918693</v>
      </c>
      <c r="P8" s="33">
        <f t="shared" si="4"/>
        <v>0.53949683809399873</v>
      </c>
    </row>
    <row r="9" spans="3:16" x14ac:dyDescent="0.35">
      <c r="C9" s="23">
        <v>43867</v>
      </c>
      <c r="D9" s="44" t="str">
        <f t="shared" si="0"/>
        <v>qui</v>
      </c>
      <c r="E9" s="42">
        <v>10221</v>
      </c>
      <c r="F9" s="22">
        <v>486</v>
      </c>
      <c r="G9" s="22">
        <v>1748</v>
      </c>
      <c r="H9" s="22">
        <v>1688</v>
      </c>
      <c r="I9" s="22">
        <v>122</v>
      </c>
      <c r="J9" s="22">
        <v>0</v>
      </c>
      <c r="K9" s="22">
        <v>4481</v>
      </c>
      <c r="L9" s="29">
        <v>795003</v>
      </c>
      <c r="M9" s="32">
        <f t="shared" si="1"/>
        <v>813749</v>
      </c>
      <c r="N9" s="30">
        <f t="shared" si="2"/>
        <v>0.1504149331574624</v>
      </c>
      <c r="O9" s="22">
        <f t="shared" si="3"/>
        <v>3732442</v>
      </c>
      <c r="P9" s="33">
        <f t="shared" si="4"/>
        <v>0.68991177125146108</v>
      </c>
    </row>
    <row r="10" spans="3:16" x14ac:dyDescent="0.35">
      <c r="C10" s="23">
        <v>43868</v>
      </c>
      <c r="D10" s="44" t="str">
        <f t="shared" si="0"/>
        <v>sex</v>
      </c>
      <c r="E10" s="42">
        <v>12867</v>
      </c>
      <c r="F10" s="22">
        <v>831</v>
      </c>
      <c r="G10" s="22">
        <v>1244</v>
      </c>
      <c r="H10" s="22">
        <v>1170</v>
      </c>
      <c r="I10" s="22">
        <v>46</v>
      </c>
      <c r="J10" s="22">
        <v>0</v>
      </c>
      <c r="K10" s="22">
        <v>2019</v>
      </c>
      <c r="L10" s="29">
        <v>901674</v>
      </c>
      <c r="M10" s="32">
        <f t="shared" si="1"/>
        <v>919851</v>
      </c>
      <c r="N10" s="30">
        <f t="shared" si="2"/>
        <v>0.17002703128338709</v>
      </c>
      <c r="O10" s="22">
        <f t="shared" si="3"/>
        <v>4652293</v>
      </c>
      <c r="P10" s="33">
        <f t="shared" si="4"/>
        <v>0.85993880253484822</v>
      </c>
    </row>
    <row r="11" spans="3:16" ht="15" thickBot="1" x14ac:dyDescent="0.4">
      <c r="C11" s="23">
        <v>43869</v>
      </c>
      <c r="D11" s="44" t="str">
        <f t="shared" si="0"/>
        <v>sáb</v>
      </c>
      <c r="E11" s="42">
        <v>10581</v>
      </c>
      <c r="F11" s="22">
        <v>334</v>
      </c>
      <c r="G11" s="22">
        <v>124</v>
      </c>
      <c r="H11" s="22">
        <v>121</v>
      </c>
      <c r="I11" s="22">
        <v>4</v>
      </c>
      <c r="J11" s="22">
        <v>0</v>
      </c>
      <c r="K11" s="22">
        <v>780</v>
      </c>
      <c r="L11" s="29">
        <v>745791</v>
      </c>
      <c r="M11" s="32">
        <f t="shared" si="1"/>
        <v>757735</v>
      </c>
      <c r="N11" s="30">
        <f t="shared" si="2"/>
        <v>0.14006119746515175</v>
      </c>
      <c r="O11" s="22">
        <f t="shared" si="3"/>
        <v>5410028</v>
      </c>
      <c r="P11" s="33">
        <f t="shared" si="4"/>
        <v>1</v>
      </c>
    </row>
    <row r="12" spans="3:16" x14ac:dyDescent="0.35">
      <c r="C12" s="62">
        <v>43870</v>
      </c>
      <c r="D12" s="63" t="str">
        <f t="shared" si="0"/>
        <v>dom</v>
      </c>
      <c r="E12" s="64">
        <v>59632</v>
      </c>
      <c r="F12" s="65">
        <v>7439</v>
      </c>
      <c r="G12" s="65">
        <v>578</v>
      </c>
      <c r="H12" s="65">
        <v>500</v>
      </c>
      <c r="I12" s="65">
        <v>102</v>
      </c>
      <c r="J12" s="65">
        <v>0</v>
      </c>
      <c r="K12" s="65">
        <v>1073</v>
      </c>
      <c r="L12" s="66">
        <v>447692</v>
      </c>
      <c r="M12" s="67">
        <f t="shared" si="1"/>
        <v>517016</v>
      </c>
      <c r="N12" s="68">
        <f>M12/SUM($M$12:$M$18)</f>
        <v>9.4518412512753655E-2</v>
      </c>
      <c r="O12" s="65">
        <f>M12</f>
        <v>517016</v>
      </c>
      <c r="P12" s="69">
        <f>N12</f>
        <v>9.4518412512753655E-2</v>
      </c>
    </row>
    <row r="13" spans="3:16" x14ac:dyDescent="0.35">
      <c r="C13" s="23">
        <v>43871</v>
      </c>
      <c r="D13" s="44" t="str">
        <f t="shared" si="0"/>
        <v>seg</v>
      </c>
      <c r="E13" s="42">
        <v>16718</v>
      </c>
      <c r="F13" s="22">
        <v>1590</v>
      </c>
      <c r="G13" s="22">
        <v>891</v>
      </c>
      <c r="H13" s="22">
        <v>855</v>
      </c>
      <c r="I13" s="22">
        <v>64</v>
      </c>
      <c r="J13" s="22">
        <v>0</v>
      </c>
      <c r="K13" s="22">
        <v>8727</v>
      </c>
      <c r="L13" s="29">
        <v>798344</v>
      </c>
      <c r="M13" s="32">
        <f t="shared" si="1"/>
        <v>827189</v>
      </c>
      <c r="N13" s="30">
        <f t="shared" ref="N13:N18" si="5">M13/SUM($M$12:$M$18)</f>
        <v>0.15122276898202799</v>
      </c>
      <c r="O13" s="22">
        <f>M13+O12</f>
        <v>1344205</v>
      </c>
      <c r="P13" s="33">
        <f>N13+P12</f>
        <v>0.24574118149478164</v>
      </c>
    </row>
    <row r="14" spans="3:16" x14ac:dyDescent="0.35">
      <c r="C14" s="23">
        <v>43872</v>
      </c>
      <c r="D14" s="44" t="str">
        <f t="shared" si="0"/>
        <v>ter</v>
      </c>
      <c r="E14" s="42">
        <v>10506</v>
      </c>
      <c r="F14" s="22">
        <v>812</v>
      </c>
      <c r="G14" s="22">
        <v>1755</v>
      </c>
      <c r="H14" s="22">
        <v>1702</v>
      </c>
      <c r="I14" s="22">
        <v>349</v>
      </c>
      <c r="J14" s="22">
        <v>0</v>
      </c>
      <c r="K14" s="22">
        <v>8611</v>
      </c>
      <c r="L14" s="29">
        <v>830543</v>
      </c>
      <c r="M14" s="32">
        <f t="shared" si="1"/>
        <v>854278</v>
      </c>
      <c r="N14" s="30">
        <f t="shared" si="5"/>
        <v>0.15617505145792424</v>
      </c>
      <c r="O14" s="22">
        <f t="shared" ref="O14:O18" si="6">M14+O13</f>
        <v>2198483</v>
      </c>
      <c r="P14" s="33">
        <f t="shared" ref="P14:P18" si="7">N14+P13</f>
        <v>0.40191623295270584</v>
      </c>
    </row>
    <row r="15" spans="3:16" x14ac:dyDescent="0.35">
      <c r="C15" s="23">
        <v>43873</v>
      </c>
      <c r="D15" s="44" t="str">
        <f t="shared" si="0"/>
        <v>qua</v>
      </c>
      <c r="E15" s="42">
        <v>9204</v>
      </c>
      <c r="F15" s="22">
        <v>681</v>
      </c>
      <c r="G15" s="22">
        <v>1232</v>
      </c>
      <c r="H15" s="22">
        <v>1188</v>
      </c>
      <c r="I15" s="22">
        <v>171</v>
      </c>
      <c r="J15" s="22">
        <v>0</v>
      </c>
      <c r="K15" s="22">
        <v>7483</v>
      </c>
      <c r="L15" s="29">
        <v>773952</v>
      </c>
      <c r="M15" s="32">
        <f t="shared" si="1"/>
        <v>793911</v>
      </c>
      <c r="N15" s="30">
        <f t="shared" si="5"/>
        <v>0.14513904288535126</v>
      </c>
      <c r="O15" s="22">
        <f t="shared" si="6"/>
        <v>2992394</v>
      </c>
      <c r="P15" s="33">
        <f t="shared" si="7"/>
        <v>0.54705527583805713</v>
      </c>
    </row>
    <row r="16" spans="3:16" x14ac:dyDescent="0.35">
      <c r="C16" s="23">
        <v>43874</v>
      </c>
      <c r="D16" s="44" t="str">
        <f t="shared" si="0"/>
        <v>qui</v>
      </c>
      <c r="E16" s="48">
        <v>10485</v>
      </c>
      <c r="F16" s="49">
        <v>679</v>
      </c>
      <c r="G16" s="49">
        <v>1692</v>
      </c>
      <c r="H16" s="49">
        <v>1625</v>
      </c>
      <c r="I16" s="49">
        <v>127</v>
      </c>
      <c r="J16" s="49">
        <v>0</v>
      </c>
      <c r="K16" s="49">
        <v>5107</v>
      </c>
      <c r="L16" s="50">
        <v>785734</v>
      </c>
      <c r="M16" s="51">
        <f t="shared" si="1"/>
        <v>805449</v>
      </c>
      <c r="N16" s="30">
        <f t="shared" si="5"/>
        <v>0.14724836531168264</v>
      </c>
      <c r="O16" s="22">
        <f t="shared" si="6"/>
        <v>3797843</v>
      </c>
      <c r="P16" s="33">
        <f t="shared" si="7"/>
        <v>0.69430364114973975</v>
      </c>
    </row>
    <row r="17" spans="3:16" x14ac:dyDescent="0.35">
      <c r="C17" s="23">
        <v>43875</v>
      </c>
      <c r="D17" s="44" t="str">
        <f t="shared" si="0"/>
        <v>sex</v>
      </c>
      <c r="E17" s="42">
        <v>11706</v>
      </c>
      <c r="F17" s="22">
        <v>982</v>
      </c>
      <c r="G17" s="22">
        <v>1413</v>
      </c>
      <c r="H17" s="22">
        <v>1357</v>
      </c>
      <c r="I17" s="22">
        <v>107</v>
      </c>
      <c r="J17" s="22">
        <v>0</v>
      </c>
      <c r="K17" s="22">
        <v>1923</v>
      </c>
      <c r="L17" s="29">
        <v>915620</v>
      </c>
      <c r="M17" s="32">
        <f t="shared" si="1"/>
        <v>933108</v>
      </c>
      <c r="N17" s="30">
        <f t="shared" si="5"/>
        <v>0.17058637810619118</v>
      </c>
      <c r="O17" s="22">
        <f t="shared" si="6"/>
        <v>4730951</v>
      </c>
      <c r="P17" s="33">
        <f t="shared" si="7"/>
        <v>0.8648900192559309</v>
      </c>
    </row>
    <row r="18" spans="3:16" ht="15" thickBot="1" x14ac:dyDescent="0.4">
      <c r="C18" s="23">
        <v>43876</v>
      </c>
      <c r="D18" s="44" t="str">
        <f t="shared" si="0"/>
        <v>sáb</v>
      </c>
      <c r="E18" s="42">
        <v>10326</v>
      </c>
      <c r="F18" s="22">
        <v>334</v>
      </c>
      <c r="G18" s="22">
        <v>138</v>
      </c>
      <c r="H18" s="22">
        <v>127</v>
      </c>
      <c r="I18" s="22">
        <v>5</v>
      </c>
      <c r="J18" s="22">
        <v>0</v>
      </c>
      <c r="K18" s="22">
        <v>797</v>
      </c>
      <c r="L18" s="29">
        <v>727325</v>
      </c>
      <c r="M18" s="32">
        <f t="shared" si="1"/>
        <v>739052</v>
      </c>
      <c r="N18" s="30">
        <f t="shared" si="5"/>
        <v>0.13510998074406907</v>
      </c>
      <c r="O18" s="22">
        <f t="shared" si="6"/>
        <v>5470003</v>
      </c>
      <c r="P18" s="33">
        <f t="shared" si="7"/>
        <v>1</v>
      </c>
    </row>
    <row r="19" spans="3:16" x14ac:dyDescent="0.35">
      <c r="C19" s="62">
        <v>43877</v>
      </c>
      <c r="D19" s="63" t="str">
        <f t="shared" si="0"/>
        <v>dom</v>
      </c>
      <c r="E19" s="64">
        <v>60318</v>
      </c>
      <c r="F19" s="65">
        <v>8137</v>
      </c>
      <c r="G19" s="65">
        <v>621</v>
      </c>
      <c r="H19" s="65">
        <v>532</v>
      </c>
      <c r="I19" s="65">
        <v>278</v>
      </c>
      <c r="J19" s="65">
        <v>0</v>
      </c>
      <c r="K19" s="65">
        <v>1019</v>
      </c>
      <c r="L19" s="66">
        <v>436929</v>
      </c>
      <c r="M19" s="67">
        <f t="shared" si="1"/>
        <v>507834</v>
      </c>
      <c r="N19" s="68">
        <f>M19/SUM($M$19:$M$25)</f>
        <v>9.4816438478930981E-2</v>
      </c>
      <c r="O19" s="65">
        <f>M19</f>
        <v>507834</v>
      </c>
      <c r="P19" s="69">
        <f>N19</f>
        <v>9.4816438478930981E-2</v>
      </c>
    </row>
    <row r="20" spans="3:16" x14ac:dyDescent="0.35">
      <c r="C20" s="23">
        <v>43878</v>
      </c>
      <c r="D20" s="44" t="str">
        <f t="shared" si="0"/>
        <v>seg</v>
      </c>
      <c r="E20" s="42">
        <v>15624</v>
      </c>
      <c r="F20" s="22">
        <v>1392</v>
      </c>
      <c r="G20" s="22">
        <v>852</v>
      </c>
      <c r="H20" s="22">
        <v>820</v>
      </c>
      <c r="I20" s="22">
        <v>65</v>
      </c>
      <c r="J20" s="22">
        <v>0</v>
      </c>
      <c r="K20" s="22">
        <v>10282</v>
      </c>
      <c r="L20" s="29">
        <v>712106</v>
      </c>
      <c r="M20" s="32">
        <f t="shared" si="1"/>
        <v>741141</v>
      </c>
      <c r="N20" s="30">
        <f t="shared" ref="N20:N25" si="8">M20/SUM($M$19:$M$25)</f>
        <v>0.13837661525363287</v>
      </c>
      <c r="O20" s="22">
        <f>M20+O19</f>
        <v>1248975</v>
      </c>
      <c r="P20" s="33">
        <f>N20+P19</f>
        <v>0.23319305373256385</v>
      </c>
    </row>
    <row r="21" spans="3:16" x14ac:dyDescent="0.35">
      <c r="C21" s="23">
        <v>43879</v>
      </c>
      <c r="D21" s="44" t="str">
        <f t="shared" si="0"/>
        <v>ter</v>
      </c>
      <c r="E21" s="42">
        <v>8903</v>
      </c>
      <c r="F21" s="22">
        <v>510</v>
      </c>
      <c r="G21" s="22">
        <v>1670</v>
      </c>
      <c r="H21" s="22">
        <v>1610</v>
      </c>
      <c r="I21" s="22">
        <v>75</v>
      </c>
      <c r="J21" s="22">
        <v>0</v>
      </c>
      <c r="K21" s="22">
        <v>10881</v>
      </c>
      <c r="L21" s="29">
        <v>774165</v>
      </c>
      <c r="M21" s="32">
        <f t="shared" si="1"/>
        <v>797814</v>
      </c>
      <c r="N21" s="30">
        <f t="shared" si="8"/>
        <v>0.14895789184778854</v>
      </c>
      <c r="O21" s="22">
        <f t="shared" ref="O21:O25" si="9">M21+O20</f>
        <v>2046789</v>
      </c>
      <c r="P21" s="33">
        <f t="shared" ref="P21:P25" si="10">N21+P20</f>
        <v>0.3821509455803524</v>
      </c>
    </row>
    <row r="22" spans="3:16" x14ac:dyDescent="0.35">
      <c r="C22" s="23">
        <v>43880</v>
      </c>
      <c r="D22" s="44" t="str">
        <f t="shared" si="0"/>
        <v>qua</v>
      </c>
      <c r="E22" s="42">
        <v>10475</v>
      </c>
      <c r="F22" s="22">
        <v>645</v>
      </c>
      <c r="G22" s="22">
        <v>1392</v>
      </c>
      <c r="H22" s="22">
        <v>1349</v>
      </c>
      <c r="I22" s="22">
        <v>252</v>
      </c>
      <c r="J22" s="22">
        <v>0</v>
      </c>
      <c r="K22" s="22">
        <v>9178</v>
      </c>
      <c r="L22" s="29">
        <v>786209</v>
      </c>
      <c r="M22" s="32">
        <f t="shared" si="1"/>
        <v>809500</v>
      </c>
      <c r="N22" s="30">
        <f t="shared" si="8"/>
        <v>0.15113975619729011</v>
      </c>
      <c r="O22" s="22">
        <f t="shared" si="9"/>
        <v>2856289</v>
      </c>
      <c r="P22" s="33">
        <f t="shared" si="10"/>
        <v>0.53329070177764248</v>
      </c>
    </row>
    <row r="23" spans="3:16" x14ac:dyDescent="0.35">
      <c r="C23" s="23">
        <v>43881</v>
      </c>
      <c r="D23" s="44" t="str">
        <f t="shared" si="0"/>
        <v>qui</v>
      </c>
      <c r="E23" s="42">
        <v>9435</v>
      </c>
      <c r="F23" s="22">
        <v>556</v>
      </c>
      <c r="G23" s="22">
        <v>1873</v>
      </c>
      <c r="H23" s="22">
        <v>1797</v>
      </c>
      <c r="I23" s="22">
        <v>124</v>
      </c>
      <c r="J23" s="22">
        <v>0</v>
      </c>
      <c r="K23" s="22">
        <v>5443</v>
      </c>
      <c r="L23" s="29">
        <v>800127</v>
      </c>
      <c r="M23" s="32">
        <f t="shared" si="1"/>
        <v>819355</v>
      </c>
      <c r="N23" s="30">
        <f t="shared" si="8"/>
        <v>0.15297975903524477</v>
      </c>
      <c r="O23" s="22">
        <f t="shared" si="9"/>
        <v>3675644</v>
      </c>
      <c r="P23" s="33">
        <f t="shared" si="10"/>
        <v>0.68627046081288723</v>
      </c>
    </row>
    <row r="24" spans="3:16" x14ac:dyDescent="0.35">
      <c r="C24" s="23">
        <v>43882</v>
      </c>
      <c r="D24" s="44" t="str">
        <f t="shared" si="0"/>
        <v>sex</v>
      </c>
      <c r="E24" s="42">
        <v>11016</v>
      </c>
      <c r="F24" s="22">
        <v>829</v>
      </c>
      <c r="G24" s="22">
        <v>1491</v>
      </c>
      <c r="H24" s="22">
        <v>1439</v>
      </c>
      <c r="I24" s="22">
        <v>164</v>
      </c>
      <c r="J24" s="22">
        <v>0</v>
      </c>
      <c r="K24" s="22">
        <v>2303</v>
      </c>
      <c r="L24" s="29">
        <v>916439</v>
      </c>
      <c r="M24" s="32">
        <f t="shared" si="1"/>
        <v>933681</v>
      </c>
      <c r="N24" s="30">
        <f t="shared" si="8"/>
        <v>0.17432528561586416</v>
      </c>
      <c r="O24" s="22">
        <f t="shared" si="9"/>
        <v>4609325</v>
      </c>
      <c r="P24" s="33">
        <f t="shared" si="10"/>
        <v>0.86059574642875136</v>
      </c>
    </row>
    <row r="25" spans="3:16" ht="15" thickBot="1" x14ac:dyDescent="0.4">
      <c r="C25" s="23">
        <v>43883</v>
      </c>
      <c r="D25" s="44" t="str">
        <f t="shared" si="0"/>
        <v>sáb</v>
      </c>
      <c r="E25" s="42">
        <v>8649</v>
      </c>
      <c r="F25" s="22">
        <v>337</v>
      </c>
      <c r="G25" s="22">
        <v>117</v>
      </c>
      <c r="H25" s="22">
        <v>108</v>
      </c>
      <c r="I25" s="22">
        <v>5</v>
      </c>
      <c r="J25" s="22">
        <v>0</v>
      </c>
      <c r="K25" s="22">
        <v>868</v>
      </c>
      <c r="L25" s="29">
        <v>736561</v>
      </c>
      <c r="M25" s="32">
        <f t="shared" si="1"/>
        <v>746645</v>
      </c>
      <c r="N25" s="30">
        <f t="shared" si="8"/>
        <v>0.13940425357124853</v>
      </c>
      <c r="O25" s="22">
        <f t="shared" si="9"/>
        <v>5355970</v>
      </c>
      <c r="P25" s="33">
        <f t="shared" si="10"/>
        <v>0.99999999999999989</v>
      </c>
    </row>
    <row r="26" spans="3:16" x14ac:dyDescent="0.35">
      <c r="C26" s="62">
        <v>43884</v>
      </c>
      <c r="D26" s="63" t="str">
        <f t="shared" si="0"/>
        <v>dom</v>
      </c>
      <c r="E26" s="64">
        <v>49322</v>
      </c>
      <c r="F26" s="65">
        <v>8953</v>
      </c>
      <c r="G26" s="65">
        <v>650</v>
      </c>
      <c r="H26" s="65">
        <v>535</v>
      </c>
      <c r="I26" s="65">
        <v>43</v>
      </c>
      <c r="J26" s="65">
        <v>0</v>
      </c>
      <c r="K26" s="65">
        <v>1336</v>
      </c>
      <c r="L26" s="66">
        <v>432281</v>
      </c>
      <c r="M26" s="67">
        <f t="shared" si="1"/>
        <v>493120</v>
      </c>
      <c r="N26" s="68">
        <f>M26/SUM($M$26:$M$32)</f>
        <v>9.4858862047606407E-2</v>
      </c>
      <c r="O26" s="65">
        <f>M26</f>
        <v>493120</v>
      </c>
      <c r="P26" s="69">
        <f>N26</f>
        <v>9.4858862047606407E-2</v>
      </c>
    </row>
    <row r="27" spans="3:16" x14ac:dyDescent="0.35">
      <c r="C27" s="23">
        <v>43885</v>
      </c>
      <c r="D27" s="44" t="str">
        <f t="shared" si="0"/>
        <v>seg</v>
      </c>
      <c r="E27" s="42">
        <v>13238</v>
      </c>
      <c r="F27" s="22">
        <v>1624</v>
      </c>
      <c r="G27" s="22">
        <v>1014</v>
      </c>
      <c r="H27" s="22">
        <v>982</v>
      </c>
      <c r="I27" s="22">
        <v>313</v>
      </c>
      <c r="J27" s="22">
        <v>0</v>
      </c>
      <c r="K27" s="22">
        <v>8235</v>
      </c>
      <c r="L27" s="29">
        <v>748192</v>
      </c>
      <c r="M27" s="32">
        <f t="shared" si="1"/>
        <v>773598</v>
      </c>
      <c r="N27" s="30">
        <f t="shared" ref="N27:N32" si="11">M27/SUM($M$26:$M$32)</f>
        <v>0.14881291767177202</v>
      </c>
      <c r="O27" s="22">
        <f>M27+O26</f>
        <v>1266718</v>
      </c>
      <c r="P27" s="33">
        <f>N27+P26</f>
        <v>0.24367177971937842</v>
      </c>
    </row>
    <row r="28" spans="3:16" x14ac:dyDescent="0.35">
      <c r="C28" s="23">
        <v>43886</v>
      </c>
      <c r="D28" s="44" t="str">
        <f t="shared" si="0"/>
        <v>ter</v>
      </c>
      <c r="E28" s="42">
        <v>5997</v>
      </c>
      <c r="F28" s="22">
        <v>581</v>
      </c>
      <c r="G28" s="22">
        <v>69</v>
      </c>
      <c r="H28" s="22">
        <v>63</v>
      </c>
      <c r="I28" s="22">
        <v>3</v>
      </c>
      <c r="J28" s="22">
        <v>0</v>
      </c>
      <c r="K28" s="22">
        <v>5137</v>
      </c>
      <c r="L28" s="29">
        <v>586175</v>
      </c>
      <c r="M28" s="32">
        <f t="shared" si="1"/>
        <v>598025</v>
      </c>
      <c r="N28" s="30">
        <f t="shared" si="11"/>
        <v>0.1150388768981583</v>
      </c>
      <c r="O28" s="22">
        <f t="shared" ref="O28:O32" si="12">M28+O27</f>
        <v>1864743</v>
      </c>
      <c r="P28" s="33">
        <f t="shared" ref="P28:P32" si="13">N28+P27</f>
        <v>0.35871065661753671</v>
      </c>
    </row>
    <row r="29" spans="3:16" x14ac:dyDescent="0.35">
      <c r="C29" s="23">
        <v>43887</v>
      </c>
      <c r="D29" s="44" t="str">
        <f t="shared" si="0"/>
        <v>qua</v>
      </c>
      <c r="E29" s="42">
        <v>9274</v>
      </c>
      <c r="F29" s="22">
        <v>815</v>
      </c>
      <c r="G29" s="22">
        <v>2011</v>
      </c>
      <c r="H29" s="22">
        <v>1951</v>
      </c>
      <c r="I29" s="22">
        <v>97</v>
      </c>
      <c r="J29" s="22">
        <v>0</v>
      </c>
      <c r="K29" s="22">
        <v>6116</v>
      </c>
      <c r="L29" s="29">
        <v>734716</v>
      </c>
      <c r="M29" s="32">
        <f t="shared" si="1"/>
        <v>754980</v>
      </c>
      <c r="N29" s="30">
        <f t="shared" si="11"/>
        <v>0.14523147239759468</v>
      </c>
      <c r="O29" s="22">
        <f t="shared" si="12"/>
        <v>2619723</v>
      </c>
      <c r="P29" s="33">
        <f t="shared" si="13"/>
        <v>0.50394212901513136</v>
      </c>
    </row>
    <row r="30" spans="3:16" x14ac:dyDescent="0.35">
      <c r="C30" s="23">
        <v>43888</v>
      </c>
      <c r="D30" s="44" t="str">
        <f t="shared" si="0"/>
        <v>qui</v>
      </c>
      <c r="E30" s="42">
        <v>9331</v>
      </c>
      <c r="F30" s="22">
        <v>776</v>
      </c>
      <c r="G30" s="22">
        <v>3120</v>
      </c>
      <c r="H30" s="22">
        <v>3028</v>
      </c>
      <c r="I30" s="22">
        <v>309</v>
      </c>
      <c r="J30" s="22">
        <v>1</v>
      </c>
      <c r="K30" s="22">
        <v>2713</v>
      </c>
      <c r="L30" s="29">
        <v>780911</v>
      </c>
      <c r="M30" s="32">
        <f t="shared" si="1"/>
        <v>800189</v>
      </c>
      <c r="N30" s="30">
        <f t="shared" si="11"/>
        <v>0.15392808639481692</v>
      </c>
      <c r="O30" s="22">
        <f t="shared" si="12"/>
        <v>3419912</v>
      </c>
      <c r="P30" s="33">
        <f t="shared" si="13"/>
        <v>0.65787021540994828</v>
      </c>
    </row>
    <row r="31" spans="3:16" x14ac:dyDescent="0.35">
      <c r="C31" s="23">
        <v>43889</v>
      </c>
      <c r="D31" s="44" t="str">
        <f t="shared" si="0"/>
        <v>sex</v>
      </c>
      <c r="E31" s="42">
        <v>12055</v>
      </c>
      <c r="F31" s="22">
        <v>1350</v>
      </c>
      <c r="G31" s="22">
        <v>685</v>
      </c>
      <c r="H31" s="22">
        <v>650</v>
      </c>
      <c r="I31" s="22">
        <v>28</v>
      </c>
      <c r="J31" s="22">
        <v>0</v>
      </c>
      <c r="K31" s="22">
        <v>1807</v>
      </c>
      <c r="L31" s="29">
        <v>949390</v>
      </c>
      <c r="M31" s="32">
        <f t="shared" si="1"/>
        <v>965965</v>
      </c>
      <c r="N31" s="30">
        <f t="shared" si="11"/>
        <v>0.18581753057636299</v>
      </c>
      <c r="O31" s="22">
        <f t="shared" si="12"/>
        <v>4385877</v>
      </c>
      <c r="P31" s="33">
        <f t="shared" si="13"/>
        <v>0.84368774598631124</v>
      </c>
    </row>
    <row r="32" spans="3:16" ht="15" thickBot="1" x14ac:dyDescent="0.4">
      <c r="C32" s="23">
        <v>43890</v>
      </c>
      <c r="D32" s="44" t="str">
        <f t="shared" si="0"/>
        <v>sáb</v>
      </c>
      <c r="E32" s="42">
        <v>9595</v>
      </c>
      <c r="F32" s="22">
        <v>534</v>
      </c>
      <c r="G32" s="22">
        <v>133</v>
      </c>
      <c r="H32" s="22">
        <v>127</v>
      </c>
      <c r="I32" s="22">
        <v>3</v>
      </c>
      <c r="J32" s="22">
        <v>0</v>
      </c>
      <c r="K32" s="22">
        <v>1067</v>
      </c>
      <c r="L32" s="29">
        <v>801124</v>
      </c>
      <c r="M32" s="32">
        <f t="shared" si="1"/>
        <v>812583</v>
      </c>
      <c r="N32" s="30">
        <f t="shared" si="11"/>
        <v>0.15631225401368867</v>
      </c>
      <c r="O32" s="22">
        <f t="shared" si="12"/>
        <v>5198460</v>
      </c>
      <c r="P32" s="33">
        <f t="shared" si="13"/>
        <v>0.99999999999999989</v>
      </c>
    </row>
    <row r="33" spans="3:16" x14ac:dyDescent="0.35">
      <c r="C33" s="62">
        <v>43891</v>
      </c>
      <c r="D33" s="63" t="str">
        <f t="shared" si="0"/>
        <v>dom</v>
      </c>
      <c r="E33" s="64">
        <v>47388</v>
      </c>
      <c r="F33" s="65">
        <v>8063</v>
      </c>
      <c r="G33" s="65">
        <v>680</v>
      </c>
      <c r="H33" s="65">
        <v>579</v>
      </c>
      <c r="I33" s="65">
        <v>119</v>
      </c>
      <c r="J33" s="65">
        <v>0</v>
      </c>
      <c r="K33" s="65">
        <v>1079</v>
      </c>
      <c r="L33" s="66">
        <v>460706</v>
      </c>
      <c r="M33" s="67">
        <f t="shared" si="1"/>
        <v>518614</v>
      </c>
      <c r="N33" s="68">
        <f>M33/SUM($M$33:$M$39)</f>
        <v>9.4078271879954573E-2</v>
      </c>
      <c r="O33" s="65">
        <f>M33</f>
        <v>518614</v>
      </c>
      <c r="P33" s="69">
        <f>N33</f>
        <v>9.4078271879954573E-2</v>
      </c>
    </row>
    <row r="34" spans="3:16" x14ac:dyDescent="0.35">
      <c r="C34" s="23">
        <v>43892</v>
      </c>
      <c r="D34" s="44" t="str">
        <f t="shared" si="0"/>
        <v>seg</v>
      </c>
      <c r="E34" s="42">
        <v>14298</v>
      </c>
      <c r="F34" s="22">
        <v>1605</v>
      </c>
      <c r="G34" s="22">
        <v>916</v>
      </c>
      <c r="H34" s="22">
        <v>873</v>
      </c>
      <c r="I34" s="22">
        <v>385</v>
      </c>
      <c r="J34" s="22">
        <v>0</v>
      </c>
      <c r="K34" s="22">
        <v>8498</v>
      </c>
      <c r="L34" s="29">
        <v>783529</v>
      </c>
      <c r="M34" s="32">
        <f t="shared" si="1"/>
        <v>810104</v>
      </c>
      <c r="N34" s="30">
        <f t="shared" ref="N34:N39" si="14">M34/SUM($M$33:$M$39)</f>
        <v>0.14695550903569654</v>
      </c>
      <c r="O34" s="22">
        <f>M34+O33</f>
        <v>1328718</v>
      </c>
      <c r="P34" s="33">
        <f>N34+P33</f>
        <v>0.24103378091565111</v>
      </c>
    </row>
    <row r="35" spans="3:16" x14ac:dyDescent="0.35">
      <c r="C35" s="23">
        <v>43893</v>
      </c>
      <c r="D35" s="44" t="str">
        <f t="shared" si="0"/>
        <v>ter</v>
      </c>
      <c r="E35" s="42">
        <v>9544</v>
      </c>
      <c r="F35" s="22">
        <v>841</v>
      </c>
      <c r="G35" s="22">
        <v>1963</v>
      </c>
      <c r="H35" s="22">
        <v>1896</v>
      </c>
      <c r="I35" s="22">
        <v>126</v>
      </c>
      <c r="J35" s="22">
        <v>0</v>
      </c>
      <c r="K35" s="22">
        <v>7404</v>
      </c>
      <c r="L35" s="29">
        <v>820669</v>
      </c>
      <c r="M35" s="32">
        <f t="shared" si="1"/>
        <v>842443</v>
      </c>
      <c r="N35" s="30">
        <f t="shared" si="14"/>
        <v>0.15282190916050198</v>
      </c>
      <c r="O35" s="22">
        <f t="shared" ref="O35:O39" si="15">M35+O34</f>
        <v>2171161</v>
      </c>
      <c r="P35" s="33">
        <f t="shared" ref="P35:P39" si="16">N35+P34</f>
        <v>0.39385569007615306</v>
      </c>
    </row>
    <row r="36" spans="3:16" x14ac:dyDescent="0.35">
      <c r="C36" s="23">
        <v>43894</v>
      </c>
      <c r="D36" s="44" t="str">
        <f t="shared" si="0"/>
        <v>qua</v>
      </c>
      <c r="E36" s="42">
        <v>9338</v>
      </c>
      <c r="F36" s="22">
        <v>732</v>
      </c>
      <c r="G36" s="22">
        <v>1491</v>
      </c>
      <c r="H36" s="22">
        <v>1451</v>
      </c>
      <c r="I36" s="22">
        <v>266</v>
      </c>
      <c r="J36" s="22">
        <v>0</v>
      </c>
      <c r="K36" s="22">
        <v>5881</v>
      </c>
      <c r="L36" s="29">
        <v>791974</v>
      </c>
      <c r="M36" s="32">
        <f t="shared" si="1"/>
        <v>811133</v>
      </c>
      <c r="N36" s="30">
        <f t="shared" si="14"/>
        <v>0.14714217299340782</v>
      </c>
      <c r="O36" s="22">
        <f t="shared" si="15"/>
        <v>2982294</v>
      </c>
      <c r="P36" s="33">
        <f t="shared" si="16"/>
        <v>0.54099786306956088</v>
      </c>
    </row>
    <row r="37" spans="3:16" x14ac:dyDescent="0.35">
      <c r="C37" s="23">
        <v>43895</v>
      </c>
      <c r="D37" s="44" t="str">
        <f t="shared" si="0"/>
        <v>qui</v>
      </c>
      <c r="E37" s="42">
        <v>9865</v>
      </c>
      <c r="F37" s="22">
        <v>638</v>
      </c>
      <c r="G37" s="22">
        <v>1891</v>
      </c>
      <c r="H37" s="22">
        <v>1817</v>
      </c>
      <c r="I37" s="22">
        <v>146</v>
      </c>
      <c r="J37" s="22">
        <v>0</v>
      </c>
      <c r="K37" s="22">
        <v>3042</v>
      </c>
      <c r="L37" s="29">
        <v>812850</v>
      </c>
      <c r="M37" s="32">
        <f t="shared" si="1"/>
        <v>830249</v>
      </c>
      <c r="N37" s="30">
        <f t="shared" si="14"/>
        <v>0.15060987777048135</v>
      </c>
      <c r="O37" s="22">
        <f t="shared" si="15"/>
        <v>3812543</v>
      </c>
      <c r="P37" s="33">
        <f t="shared" si="16"/>
        <v>0.69160774084004228</v>
      </c>
    </row>
    <row r="38" spans="3:16" x14ac:dyDescent="0.35">
      <c r="C38" s="23">
        <v>43896</v>
      </c>
      <c r="D38" s="44" t="str">
        <f t="shared" si="0"/>
        <v>sex</v>
      </c>
      <c r="E38" s="42">
        <v>11536</v>
      </c>
      <c r="F38" s="22">
        <v>968</v>
      </c>
      <c r="G38" s="22">
        <v>998</v>
      </c>
      <c r="H38" s="22">
        <v>949</v>
      </c>
      <c r="I38" s="22">
        <v>59</v>
      </c>
      <c r="J38" s="22">
        <v>0</v>
      </c>
      <c r="K38" s="22">
        <v>1767</v>
      </c>
      <c r="L38" s="29">
        <v>913891</v>
      </c>
      <c r="M38" s="32">
        <f t="shared" si="1"/>
        <v>930168</v>
      </c>
      <c r="N38" s="30">
        <f t="shared" si="14"/>
        <v>0.16873551041436133</v>
      </c>
      <c r="O38" s="22">
        <f t="shared" si="15"/>
        <v>4742711</v>
      </c>
      <c r="P38" s="33">
        <f t="shared" si="16"/>
        <v>0.86034325125440358</v>
      </c>
    </row>
    <row r="39" spans="3:16" ht="15" thickBot="1" x14ac:dyDescent="0.4">
      <c r="C39" s="23">
        <v>43897</v>
      </c>
      <c r="D39" s="44" t="str">
        <f t="shared" si="0"/>
        <v>sáb</v>
      </c>
      <c r="E39" s="42">
        <v>9507</v>
      </c>
      <c r="F39" s="22">
        <v>324</v>
      </c>
      <c r="G39" s="22">
        <v>137</v>
      </c>
      <c r="H39" s="22">
        <v>129</v>
      </c>
      <c r="I39" s="22">
        <v>4</v>
      </c>
      <c r="J39" s="22">
        <v>0</v>
      </c>
      <c r="K39" s="22">
        <v>967</v>
      </c>
      <c r="L39" s="29">
        <v>758801</v>
      </c>
      <c r="M39" s="32">
        <f t="shared" si="1"/>
        <v>769869</v>
      </c>
      <c r="N39" s="30">
        <f t="shared" si="14"/>
        <v>0.13965674874559644</v>
      </c>
      <c r="O39" s="22">
        <f t="shared" si="15"/>
        <v>5512580</v>
      </c>
      <c r="P39" s="33">
        <f t="shared" si="16"/>
        <v>1</v>
      </c>
    </row>
    <row r="40" spans="3:16" x14ac:dyDescent="0.35">
      <c r="C40" s="62">
        <v>43898</v>
      </c>
      <c r="D40" s="63" t="str">
        <f t="shared" si="0"/>
        <v>dom</v>
      </c>
      <c r="E40" s="64">
        <v>53728</v>
      </c>
      <c r="F40" s="65">
        <v>7939</v>
      </c>
      <c r="G40" s="65">
        <v>621</v>
      </c>
      <c r="H40" s="65">
        <v>523</v>
      </c>
      <c r="I40" s="65">
        <v>85</v>
      </c>
      <c r="J40" s="65">
        <v>0</v>
      </c>
      <c r="K40" s="65">
        <v>1180</v>
      </c>
      <c r="L40" s="66">
        <v>451731</v>
      </c>
      <c r="M40" s="67">
        <f t="shared" si="1"/>
        <v>515807</v>
      </c>
      <c r="N40" s="68">
        <f>M40/SUM($M$40:$M$46)</f>
        <v>9.76756428695192E-2</v>
      </c>
      <c r="O40" s="65">
        <f>M40</f>
        <v>515807</v>
      </c>
      <c r="P40" s="69">
        <f>N40</f>
        <v>9.76756428695192E-2</v>
      </c>
    </row>
    <row r="41" spans="3:16" x14ac:dyDescent="0.35">
      <c r="C41" s="23">
        <v>43899</v>
      </c>
      <c r="D41" s="44" t="str">
        <f t="shared" si="0"/>
        <v>seg</v>
      </c>
      <c r="E41" s="42">
        <v>16797</v>
      </c>
      <c r="F41" s="22">
        <v>1495</v>
      </c>
      <c r="G41" s="22">
        <v>729</v>
      </c>
      <c r="H41" s="22">
        <v>690</v>
      </c>
      <c r="I41" s="22">
        <v>202</v>
      </c>
      <c r="J41" s="22">
        <v>0</v>
      </c>
      <c r="K41" s="22">
        <v>11140</v>
      </c>
      <c r="L41" s="29">
        <v>801930</v>
      </c>
      <c r="M41" s="32">
        <f t="shared" si="1"/>
        <v>832983</v>
      </c>
      <c r="N41" s="30">
        <f t="shared" ref="N41:N46" si="17">M41/SUM($M$40:$M$46)</f>
        <v>0.15773758406609587</v>
      </c>
      <c r="O41" s="22">
        <f>M41+O40</f>
        <v>1348790</v>
      </c>
      <c r="P41" s="33">
        <f>N41+P40</f>
        <v>0.25541322693561508</v>
      </c>
    </row>
    <row r="42" spans="3:16" x14ac:dyDescent="0.35">
      <c r="C42" s="23">
        <v>43900</v>
      </c>
      <c r="D42" s="44" t="str">
        <f t="shared" si="0"/>
        <v>ter</v>
      </c>
      <c r="E42" s="42">
        <v>10584</v>
      </c>
      <c r="F42" s="22">
        <v>704</v>
      </c>
      <c r="G42" s="22">
        <v>1837</v>
      </c>
      <c r="H42" s="22">
        <v>1794</v>
      </c>
      <c r="I42" s="22">
        <v>210</v>
      </c>
      <c r="J42" s="22">
        <v>0</v>
      </c>
      <c r="K42" s="22">
        <v>11742</v>
      </c>
      <c r="L42" s="29">
        <v>842003</v>
      </c>
      <c r="M42" s="32">
        <f t="shared" si="1"/>
        <v>868874</v>
      </c>
      <c r="N42" s="30">
        <f t="shared" si="17"/>
        <v>0.1645340728656467</v>
      </c>
      <c r="O42" s="22">
        <f t="shared" ref="O42:O46" si="18">M42+O41</f>
        <v>2217664</v>
      </c>
      <c r="P42" s="33">
        <f t="shared" ref="P42:P46" si="19">N42+P41</f>
        <v>0.41994729980126178</v>
      </c>
    </row>
    <row r="43" spans="3:16" x14ac:dyDescent="0.35">
      <c r="C43" s="23">
        <v>43901</v>
      </c>
      <c r="D43" s="44" t="str">
        <f t="shared" si="0"/>
        <v>qua</v>
      </c>
      <c r="E43" s="42">
        <v>10807</v>
      </c>
      <c r="F43" s="22">
        <v>616</v>
      </c>
      <c r="G43" s="22">
        <v>1621</v>
      </c>
      <c r="H43" s="22">
        <v>1567</v>
      </c>
      <c r="I43" s="22">
        <v>122</v>
      </c>
      <c r="J43" s="22">
        <v>0</v>
      </c>
      <c r="K43" s="22">
        <v>8735</v>
      </c>
      <c r="L43" s="29">
        <v>785844</v>
      </c>
      <c r="M43" s="32">
        <f t="shared" si="1"/>
        <v>809312</v>
      </c>
      <c r="N43" s="30">
        <f t="shared" si="17"/>
        <v>0.15325513202034155</v>
      </c>
      <c r="O43" s="22">
        <f t="shared" si="18"/>
        <v>3026976</v>
      </c>
      <c r="P43" s="33">
        <f t="shared" si="19"/>
        <v>0.57320243182160335</v>
      </c>
    </row>
    <row r="44" spans="3:16" x14ac:dyDescent="0.35">
      <c r="C44" s="23">
        <v>43902</v>
      </c>
      <c r="D44" s="44" t="str">
        <f t="shared" si="0"/>
        <v>qui</v>
      </c>
      <c r="E44" s="42">
        <v>9416</v>
      </c>
      <c r="F44" s="22">
        <v>556</v>
      </c>
      <c r="G44" s="22">
        <v>1802</v>
      </c>
      <c r="H44" s="22">
        <v>1744</v>
      </c>
      <c r="I44" s="22">
        <v>276</v>
      </c>
      <c r="J44" s="22">
        <v>0</v>
      </c>
      <c r="K44" s="22">
        <v>5373</v>
      </c>
      <c r="L44" s="29">
        <v>770304</v>
      </c>
      <c r="M44" s="32">
        <f t="shared" si="1"/>
        <v>789471</v>
      </c>
      <c r="N44" s="30">
        <f t="shared" si="17"/>
        <v>0.14949794681313397</v>
      </c>
      <c r="O44" s="22">
        <f t="shared" si="18"/>
        <v>3816447</v>
      </c>
      <c r="P44" s="33">
        <f t="shared" si="19"/>
        <v>0.72270037863473735</v>
      </c>
    </row>
    <row r="45" spans="3:16" x14ac:dyDescent="0.35">
      <c r="C45" s="23">
        <v>43903</v>
      </c>
      <c r="D45" s="44" t="str">
        <f t="shared" si="0"/>
        <v>sex</v>
      </c>
      <c r="E45" s="42">
        <v>10116</v>
      </c>
      <c r="F45" s="22">
        <v>690</v>
      </c>
      <c r="G45" s="22">
        <v>1504</v>
      </c>
      <c r="H45" s="22">
        <v>1432</v>
      </c>
      <c r="I45" s="22">
        <v>161</v>
      </c>
      <c r="J45" s="22">
        <v>0</v>
      </c>
      <c r="K45" s="22">
        <v>1956</v>
      </c>
      <c r="L45" s="29">
        <v>838206</v>
      </c>
      <c r="M45" s="32">
        <f t="shared" si="1"/>
        <v>854065</v>
      </c>
      <c r="N45" s="30">
        <f t="shared" si="17"/>
        <v>0.16172977087816937</v>
      </c>
      <c r="O45" s="22">
        <f t="shared" si="18"/>
        <v>4670512</v>
      </c>
      <c r="P45" s="33">
        <f t="shared" si="19"/>
        <v>0.88443014951290677</v>
      </c>
    </row>
    <row r="46" spans="3:16" ht="15" thickBot="1" x14ac:dyDescent="0.4">
      <c r="C46" s="23">
        <v>43904</v>
      </c>
      <c r="D46" s="44" t="str">
        <f t="shared" si="0"/>
        <v>sáb</v>
      </c>
      <c r="E46" s="42">
        <v>7927</v>
      </c>
      <c r="F46" s="22">
        <v>257</v>
      </c>
      <c r="G46" s="22">
        <v>120</v>
      </c>
      <c r="H46" s="22">
        <v>106</v>
      </c>
      <c r="I46" s="22">
        <v>1</v>
      </c>
      <c r="J46" s="22">
        <v>0</v>
      </c>
      <c r="K46" s="22">
        <v>707</v>
      </c>
      <c r="L46" s="29">
        <v>601185</v>
      </c>
      <c r="M46" s="32">
        <f t="shared" si="1"/>
        <v>610303</v>
      </c>
      <c r="N46" s="30">
        <f t="shared" si="17"/>
        <v>0.11556985048709338</v>
      </c>
      <c r="O46" s="22">
        <f t="shared" si="18"/>
        <v>5280815</v>
      </c>
      <c r="P46" s="33">
        <f t="shared" si="19"/>
        <v>1.0000000000000002</v>
      </c>
    </row>
    <row r="47" spans="3:16" x14ac:dyDescent="0.35">
      <c r="C47" s="62">
        <v>43905</v>
      </c>
      <c r="D47" s="63" t="str">
        <f t="shared" si="0"/>
        <v>dom</v>
      </c>
      <c r="E47" s="64">
        <v>38219</v>
      </c>
      <c r="F47" s="65">
        <v>5358</v>
      </c>
      <c r="G47" s="65">
        <v>505</v>
      </c>
      <c r="H47" s="65">
        <v>464</v>
      </c>
      <c r="I47" s="65">
        <v>138</v>
      </c>
      <c r="J47" s="65">
        <v>0</v>
      </c>
      <c r="K47" s="65">
        <v>813</v>
      </c>
      <c r="L47" s="66">
        <v>283990</v>
      </c>
      <c r="M47" s="67">
        <f t="shared" si="1"/>
        <v>329487</v>
      </c>
      <c r="N47" s="68">
        <f t="shared" ref="N47:N53" si="20">M47/SUM($M$47:$M$53)</f>
        <v>0.15001611769376746</v>
      </c>
      <c r="O47" s="65">
        <f>M47</f>
        <v>329487</v>
      </c>
      <c r="P47" s="69">
        <f>N47</f>
        <v>0.15001611769376746</v>
      </c>
    </row>
    <row r="48" spans="3:16" x14ac:dyDescent="0.35">
      <c r="C48" s="23">
        <v>43906</v>
      </c>
      <c r="D48" s="44" t="str">
        <f t="shared" si="0"/>
        <v>seg</v>
      </c>
      <c r="E48" s="42">
        <v>8422</v>
      </c>
      <c r="F48" s="22">
        <v>604</v>
      </c>
      <c r="G48" s="22">
        <v>704</v>
      </c>
      <c r="H48" s="22">
        <v>686</v>
      </c>
      <c r="I48" s="22">
        <v>118</v>
      </c>
      <c r="J48" s="22">
        <v>0</v>
      </c>
      <c r="K48" s="22">
        <v>7698</v>
      </c>
      <c r="L48" s="29">
        <v>407606</v>
      </c>
      <c r="M48" s="32">
        <f t="shared" si="1"/>
        <v>425838</v>
      </c>
      <c r="N48" s="30">
        <f t="shared" si="20"/>
        <v>0.19388492877254201</v>
      </c>
      <c r="O48" s="31">
        <f>M48+O47</f>
        <v>755325</v>
      </c>
      <c r="P48" s="33">
        <f>N48+P47</f>
        <v>0.34390104646630948</v>
      </c>
    </row>
    <row r="49" spans="2:16" x14ac:dyDescent="0.35">
      <c r="C49" s="23">
        <v>43907</v>
      </c>
      <c r="D49" s="44" t="str">
        <f t="shared" si="0"/>
        <v>ter</v>
      </c>
      <c r="E49" s="42">
        <v>4515</v>
      </c>
      <c r="F49" s="22">
        <v>196</v>
      </c>
      <c r="G49" s="22">
        <v>523</v>
      </c>
      <c r="H49" s="22">
        <v>499</v>
      </c>
      <c r="I49" s="22">
        <v>52</v>
      </c>
      <c r="J49" s="22">
        <v>0</v>
      </c>
      <c r="K49" s="22">
        <v>9188</v>
      </c>
      <c r="L49" s="29">
        <v>402576</v>
      </c>
      <c r="M49" s="32">
        <f t="shared" si="1"/>
        <v>417549</v>
      </c>
      <c r="N49" s="30">
        <f t="shared" si="20"/>
        <v>0.19011092979970351</v>
      </c>
      <c r="O49" s="31">
        <f t="shared" ref="O49:O53" si="21">M49+O48</f>
        <v>1172874</v>
      </c>
      <c r="P49" s="33">
        <f t="shared" ref="P49:P53" si="22">N49+P48</f>
        <v>0.53401197626601293</v>
      </c>
    </row>
    <row r="50" spans="2:16" x14ac:dyDescent="0.35">
      <c r="B50" s="21" t="s">
        <v>189</v>
      </c>
      <c r="C50" s="70">
        <v>43908</v>
      </c>
      <c r="D50" s="71" t="str">
        <f t="shared" si="0"/>
        <v>qua</v>
      </c>
      <c r="E50" s="72">
        <v>3734</v>
      </c>
      <c r="F50" s="73">
        <v>109</v>
      </c>
      <c r="G50" s="73">
        <v>523</v>
      </c>
      <c r="H50" s="73">
        <v>499</v>
      </c>
      <c r="I50" s="73">
        <v>130</v>
      </c>
      <c r="J50" s="73">
        <v>0</v>
      </c>
      <c r="K50" s="73">
        <v>5850</v>
      </c>
      <c r="L50" s="74">
        <v>343351</v>
      </c>
      <c r="M50" s="75">
        <f t="shared" si="1"/>
        <v>354196</v>
      </c>
      <c r="N50" s="76">
        <f t="shared" si="20"/>
        <v>0.16126617688303835</v>
      </c>
      <c r="O50" s="77">
        <f>M50+O49</f>
        <v>1527070</v>
      </c>
      <c r="P50" s="78">
        <f t="shared" si="22"/>
        <v>0.69527815314905128</v>
      </c>
    </row>
    <row r="51" spans="2:16" x14ac:dyDescent="0.35">
      <c r="C51" s="23">
        <v>43909</v>
      </c>
      <c r="D51" s="44" t="str">
        <f t="shared" si="0"/>
        <v>qui</v>
      </c>
      <c r="E51" s="42">
        <v>3293</v>
      </c>
      <c r="F51" s="22">
        <v>125</v>
      </c>
      <c r="G51" s="22">
        <v>588</v>
      </c>
      <c r="H51" s="22">
        <v>564</v>
      </c>
      <c r="I51" s="22">
        <v>117</v>
      </c>
      <c r="J51" s="22">
        <v>0</v>
      </c>
      <c r="K51" s="22">
        <v>3057</v>
      </c>
      <c r="L51" s="29">
        <v>271648</v>
      </c>
      <c r="M51" s="32">
        <f t="shared" si="1"/>
        <v>279392</v>
      </c>
      <c r="N51" s="30">
        <f t="shared" si="20"/>
        <v>0.12720775980447507</v>
      </c>
      <c r="O51" s="31">
        <f t="shared" si="21"/>
        <v>1806462</v>
      </c>
      <c r="P51" s="33">
        <f t="shared" si="22"/>
        <v>0.82248591295352635</v>
      </c>
    </row>
    <row r="52" spans="2:16" x14ac:dyDescent="0.35">
      <c r="C52" s="23">
        <v>43910</v>
      </c>
      <c r="D52" s="44" t="str">
        <f t="shared" si="0"/>
        <v>sex</v>
      </c>
      <c r="E52" s="42">
        <v>3569</v>
      </c>
      <c r="F52" s="22">
        <v>216</v>
      </c>
      <c r="G52" s="22">
        <v>539</v>
      </c>
      <c r="H52" s="22">
        <v>473</v>
      </c>
      <c r="I52" s="22">
        <v>72</v>
      </c>
      <c r="J52" s="22">
        <v>0</v>
      </c>
      <c r="K52" s="22">
        <v>955</v>
      </c>
      <c r="L52" s="29">
        <v>211173</v>
      </c>
      <c r="M52" s="32">
        <f t="shared" si="1"/>
        <v>216997</v>
      </c>
      <c r="N52" s="30">
        <f t="shared" si="20"/>
        <v>9.8799186284115784E-2</v>
      </c>
      <c r="O52" s="31">
        <f t="shared" si="21"/>
        <v>2023459</v>
      </c>
      <c r="P52" s="33">
        <f t="shared" si="22"/>
        <v>0.92128509923764212</v>
      </c>
    </row>
    <row r="53" spans="2:16" ht="15" thickBot="1" x14ac:dyDescent="0.4">
      <c r="C53" s="23">
        <v>43911</v>
      </c>
      <c r="D53" s="44" t="str">
        <f t="shared" si="0"/>
        <v>sáb</v>
      </c>
      <c r="E53" s="42">
        <v>3069</v>
      </c>
      <c r="F53" s="22">
        <v>161</v>
      </c>
      <c r="G53" s="22">
        <v>60</v>
      </c>
      <c r="H53" s="22">
        <v>58</v>
      </c>
      <c r="I53" s="22">
        <v>1</v>
      </c>
      <c r="J53" s="22">
        <v>0</v>
      </c>
      <c r="K53" s="22">
        <v>569</v>
      </c>
      <c r="L53" s="29">
        <v>168967</v>
      </c>
      <c r="M53" s="32">
        <f t="shared" si="1"/>
        <v>172885</v>
      </c>
      <c r="N53" s="30">
        <f t="shared" si="20"/>
        <v>7.8714900762357806E-2</v>
      </c>
      <c r="O53" s="31">
        <f t="shared" si="21"/>
        <v>2196344</v>
      </c>
      <c r="P53" s="33">
        <f t="shared" si="22"/>
        <v>0.99999999999999989</v>
      </c>
    </row>
    <row r="54" spans="2:16" x14ac:dyDescent="0.35">
      <c r="C54" s="62">
        <v>43912</v>
      </c>
      <c r="D54" s="63" t="str">
        <f t="shared" si="0"/>
        <v>dom</v>
      </c>
      <c r="E54" s="64">
        <v>10621</v>
      </c>
      <c r="F54" s="65">
        <v>1059</v>
      </c>
      <c r="G54" s="65">
        <v>299</v>
      </c>
      <c r="H54" s="65">
        <v>284</v>
      </c>
      <c r="I54" s="65">
        <v>3</v>
      </c>
      <c r="J54" s="65">
        <v>0</v>
      </c>
      <c r="K54" s="65">
        <v>404</v>
      </c>
      <c r="L54" s="66">
        <v>93538</v>
      </c>
      <c r="M54" s="67">
        <f t="shared" si="1"/>
        <v>106208</v>
      </c>
      <c r="N54" s="68">
        <f>M54/SUM($M$54:$M$60)</f>
        <v>7.5789828229798573E-2</v>
      </c>
      <c r="O54" s="65">
        <f>M54</f>
        <v>106208</v>
      </c>
      <c r="P54" s="69">
        <f>N54</f>
        <v>7.5789828229798573E-2</v>
      </c>
    </row>
    <row r="55" spans="2:16" x14ac:dyDescent="0.35">
      <c r="C55" s="23">
        <v>43913</v>
      </c>
      <c r="D55" s="44" t="str">
        <f t="shared" si="0"/>
        <v>seg</v>
      </c>
      <c r="E55" s="42">
        <v>6188</v>
      </c>
      <c r="F55" s="22">
        <v>397</v>
      </c>
      <c r="G55" s="22">
        <v>377</v>
      </c>
      <c r="H55" s="22">
        <v>358</v>
      </c>
      <c r="I55" s="22">
        <v>1</v>
      </c>
      <c r="J55" s="22">
        <v>0</v>
      </c>
      <c r="K55" s="22">
        <v>1121</v>
      </c>
      <c r="L55" s="29">
        <v>189781</v>
      </c>
      <c r="M55" s="32">
        <f t="shared" si="1"/>
        <v>198223</v>
      </c>
      <c r="N55" s="30">
        <f t="shared" ref="N55:N60" si="23">M55/SUM($M$54:$M$60)</f>
        <v>0.14145155846259569</v>
      </c>
      <c r="O55" s="22">
        <f>M55+O54</f>
        <v>304431</v>
      </c>
      <c r="P55" s="34">
        <f>N55+P54</f>
        <v>0.21724138669239426</v>
      </c>
    </row>
    <row r="56" spans="2:16" x14ac:dyDescent="0.35">
      <c r="C56" s="23">
        <v>43914</v>
      </c>
      <c r="D56" s="44" t="str">
        <f t="shared" si="0"/>
        <v>ter</v>
      </c>
      <c r="E56" s="42">
        <v>4256</v>
      </c>
      <c r="F56" s="22">
        <v>264</v>
      </c>
      <c r="G56" s="22">
        <v>658</v>
      </c>
      <c r="H56" s="22">
        <v>645</v>
      </c>
      <c r="I56" s="22">
        <v>31</v>
      </c>
      <c r="J56" s="22">
        <v>0</v>
      </c>
      <c r="K56" s="22">
        <v>843</v>
      </c>
      <c r="L56" s="29">
        <v>218858</v>
      </c>
      <c r="M56" s="32">
        <f t="shared" si="1"/>
        <v>225555</v>
      </c>
      <c r="N56" s="30">
        <f t="shared" si="23"/>
        <v>0.16095562204704181</v>
      </c>
      <c r="O56" s="22">
        <f t="shared" ref="O56:O60" si="24">M56+O55</f>
        <v>529986</v>
      </c>
      <c r="P56" s="34">
        <f t="shared" ref="P56:P60" si="25">N56+P55</f>
        <v>0.37819700873943607</v>
      </c>
    </row>
    <row r="57" spans="2:16" x14ac:dyDescent="0.35">
      <c r="C57" s="23">
        <v>43915</v>
      </c>
      <c r="D57" s="44" t="str">
        <f t="shared" si="0"/>
        <v>qua</v>
      </c>
      <c r="E57" s="42">
        <v>4010</v>
      </c>
      <c r="F57" s="22">
        <v>251</v>
      </c>
      <c r="G57" s="22">
        <v>292</v>
      </c>
      <c r="H57" s="22">
        <v>278</v>
      </c>
      <c r="I57" s="22">
        <v>2</v>
      </c>
      <c r="J57" s="22">
        <v>0</v>
      </c>
      <c r="K57" s="22">
        <v>640</v>
      </c>
      <c r="L57" s="29">
        <v>201648</v>
      </c>
      <c r="M57" s="32">
        <f t="shared" si="1"/>
        <v>207121</v>
      </c>
      <c r="N57" s="30">
        <f t="shared" si="23"/>
        <v>0.14780115445902484</v>
      </c>
      <c r="O57" s="22">
        <f t="shared" si="24"/>
        <v>737107</v>
      </c>
      <c r="P57" s="34">
        <f t="shared" si="25"/>
        <v>0.52599816319846093</v>
      </c>
    </row>
    <row r="58" spans="2:16" x14ac:dyDescent="0.35">
      <c r="C58" s="23">
        <v>43916</v>
      </c>
      <c r="D58" s="44" t="str">
        <f t="shared" si="0"/>
        <v>qui</v>
      </c>
      <c r="E58" s="42">
        <v>3950</v>
      </c>
      <c r="F58" s="22">
        <v>241</v>
      </c>
      <c r="G58" s="22">
        <v>211</v>
      </c>
      <c r="H58" s="22">
        <v>202</v>
      </c>
      <c r="I58" s="22">
        <v>26</v>
      </c>
      <c r="J58" s="22">
        <v>0</v>
      </c>
      <c r="K58" s="22">
        <v>655</v>
      </c>
      <c r="L58" s="29">
        <v>205900</v>
      </c>
      <c r="M58" s="32">
        <f t="shared" si="1"/>
        <v>211185</v>
      </c>
      <c r="N58" s="30">
        <f t="shared" si="23"/>
        <v>0.15070121718429885</v>
      </c>
      <c r="O58" s="22">
        <f t="shared" si="24"/>
        <v>948292</v>
      </c>
      <c r="P58" s="34">
        <f t="shared" si="25"/>
        <v>0.67669938038275979</v>
      </c>
    </row>
    <row r="59" spans="2:16" x14ac:dyDescent="0.35">
      <c r="C59" s="23">
        <v>43917</v>
      </c>
      <c r="D59" s="44" t="str">
        <f t="shared" si="0"/>
        <v>sex</v>
      </c>
      <c r="E59" s="42">
        <v>6002</v>
      </c>
      <c r="F59" s="22">
        <v>386</v>
      </c>
      <c r="G59" s="22">
        <v>181</v>
      </c>
      <c r="H59" s="22">
        <v>173</v>
      </c>
      <c r="I59" s="22">
        <v>11</v>
      </c>
      <c r="J59" s="22">
        <v>0</v>
      </c>
      <c r="K59" s="22">
        <v>841</v>
      </c>
      <c r="L59" s="29">
        <v>246844</v>
      </c>
      <c r="M59" s="32">
        <f t="shared" si="1"/>
        <v>254438</v>
      </c>
      <c r="N59" s="30">
        <f t="shared" si="23"/>
        <v>0.1815664763024771</v>
      </c>
      <c r="O59" s="22">
        <f t="shared" si="24"/>
        <v>1202730</v>
      </c>
      <c r="P59" s="34">
        <f t="shared" si="25"/>
        <v>0.85826585668523692</v>
      </c>
    </row>
    <row r="60" spans="2:16" ht="15" thickBot="1" x14ac:dyDescent="0.4">
      <c r="C60" s="23">
        <v>43918</v>
      </c>
      <c r="D60" s="44" t="str">
        <f t="shared" si="0"/>
        <v>sáb</v>
      </c>
      <c r="E60" s="42">
        <v>4994</v>
      </c>
      <c r="F60" s="22">
        <v>189</v>
      </c>
      <c r="G60" s="22">
        <v>56</v>
      </c>
      <c r="H60" s="22">
        <v>54</v>
      </c>
      <c r="I60" s="22">
        <v>6</v>
      </c>
      <c r="J60" s="22">
        <v>0</v>
      </c>
      <c r="K60" s="22">
        <v>435</v>
      </c>
      <c r="L60" s="29">
        <v>192885</v>
      </c>
      <c r="M60" s="32">
        <f t="shared" si="1"/>
        <v>198619</v>
      </c>
      <c r="N60" s="30">
        <f t="shared" si="23"/>
        <v>0.14173414331476314</v>
      </c>
      <c r="O60" s="22">
        <f t="shared" si="24"/>
        <v>1401349</v>
      </c>
      <c r="P60" s="34">
        <f t="shared" si="25"/>
        <v>1</v>
      </c>
    </row>
    <row r="61" spans="2:16" x14ac:dyDescent="0.35">
      <c r="C61" s="62">
        <v>43919</v>
      </c>
      <c r="D61" s="63" t="str">
        <f t="shared" si="0"/>
        <v>dom</v>
      </c>
      <c r="E61" s="64">
        <v>18533</v>
      </c>
      <c r="F61" s="65">
        <v>1969</v>
      </c>
      <c r="G61" s="65">
        <v>325</v>
      </c>
      <c r="H61" s="65">
        <v>308</v>
      </c>
      <c r="I61" s="65">
        <v>1</v>
      </c>
      <c r="J61" s="65">
        <v>0</v>
      </c>
      <c r="K61" s="65">
        <v>531</v>
      </c>
      <c r="L61" s="66">
        <v>105147</v>
      </c>
      <c r="M61" s="67">
        <f t="shared" si="1"/>
        <v>126814</v>
      </c>
      <c r="N61" s="68">
        <f>M61/SUM($M$61:$M$67)</f>
        <v>7.7749391347104735E-2</v>
      </c>
      <c r="O61" s="65">
        <f>M61</f>
        <v>126814</v>
      </c>
      <c r="P61" s="69">
        <f>N61</f>
        <v>7.7749391347104735E-2</v>
      </c>
    </row>
    <row r="62" spans="2:16" x14ac:dyDescent="0.35">
      <c r="C62" s="23">
        <v>43920</v>
      </c>
      <c r="D62" s="44" t="str">
        <f t="shared" si="0"/>
        <v>seg</v>
      </c>
      <c r="E62" s="42">
        <v>8517</v>
      </c>
      <c r="F62" s="22">
        <v>650</v>
      </c>
      <c r="G62" s="22">
        <v>512</v>
      </c>
      <c r="H62" s="22">
        <v>488</v>
      </c>
      <c r="I62" s="22">
        <v>21</v>
      </c>
      <c r="J62" s="22">
        <v>0</v>
      </c>
      <c r="K62" s="22">
        <v>2909</v>
      </c>
      <c r="L62" s="29">
        <v>105147</v>
      </c>
      <c r="M62" s="32">
        <f t="shared" si="1"/>
        <v>118244</v>
      </c>
      <c r="N62" s="30">
        <f t="shared" ref="N62:N67" si="26">M62/SUM($M$61:$M$67)</f>
        <v>7.2495142732246068E-2</v>
      </c>
      <c r="O62" s="52">
        <f>M62+O61</f>
        <v>245058</v>
      </c>
      <c r="P62" s="53">
        <f>N62+P61</f>
        <v>0.15024453407935079</v>
      </c>
    </row>
    <row r="63" spans="2:16" x14ac:dyDescent="0.35">
      <c r="C63" s="23">
        <v>43921</v>
      </c>
      <c r="D63" s="44" t="str">
        <f t="shared" si="0"/>
        <v>ter</v>
      </c>
      <c r="E63" s="42">
        <v>5010</v>
      </c>
      <c r="F63" s="22">
        <v>338</v>
      </c>
      <c r="G63" s="22">
        <v>817</v>
      </c>
      <c r="H63" s="22">
        <v>786</v>
      </c>
      <c r="I63" s="22">
        <v>11</v>
      </c>
      <c r="J63" s="22">
        <v>0</v>
      </c>
      <c r="K63" s="22">
        <v>2170</v>
      </c>
      <c r="L63" s="29">
        <v>259166</v>
      </c>
      <c r="M63" s="32">
        <f t="shared" si="1"/>
        <v>268298</v>
      </c>
      <c r="N63" s="30">
        <f t="shared" si="26"/>
        <v>0.16449292822279485</v>
      </c>
      <c r="O63" s="52">
        <f t="shared" ref="O63:O67" si="27">M63+O62</f>
        <v>513356</v>
      </c>
      <c r="P63" s="53">
        <f t="shared" ref="P63:P67" si="28">N63+P62</f>
        <v>0.31473746230214561</v>
      </c>
    </row>
    <row r="64" spans="2:16" x14ac:dyDescent="0.35">
      <c r="C64" s="23">
        <v>43922</v>
      </c>
      <c r="D64" s="44" t="str">
        <f t="shared" si="0"/>
        <v>qua</v>
      </c>
      <c r="E64" s="42">
        <v>6016</v>
      </c>
      <c r="F64" s="22">
        <v>424</v>
      </c>
      <c r="G64" s="22">
        <v>1060</v>
      </c>
      <c r="H64" s="22">
        <v>1033</v>
      </c>
      <c r="I64" s="22">
        <v>105</v>
      </c>
      <c r="J64" s="22">
        <v>0</v>
      </c>
      <c r="K64" s="22">
        <v>1122</v>
      </c>
      <c r="L64" s="29">
        <v>250469</v>
      </c>
      <c r="M64" s="32">
        <f t="shared" si="1"/>
        <v>260229</v>
      </c>
      <c r="N64" s="30">
        <f t="shared" si="26"/>
        <v>0.15954584163314553</v>
      </c>
      <c r="O64" s="52">
        <f t="shared" si="27"/>
        <v>773585</v>
      </c>
      <c r="P64" s="53">
        <f t="shared" si="28"/>
        <v>0.47428330393529117</v>
      </c>
    </row>
    <row r="65" spans="3:16" x14ac:dyDescent="0.35">
      <c r="C65" s="23">
        <v>43923</v>
      </c>
      <c r="D65" s="44" t="str">
        <f t="shared" si="0"/>
        <v>qui</v>
      </c>
      <c r="E65" s="42">
        <v>6147</v>
      </c>
      <c r="F65" s="22">
        <v>412</v>
      </c>
      <c r="G65" s="22">
        <v>357</v>
      </c>
      <c r="H65" s="22">
        <v>341</v>
      </c>
      <c r="I65" s="22">
        <v>1</v>
      </c>
      <c r="J65" s="22">
        <v>0</v>
      </c>
      <c r="K65" s="22">
        <v>1041</v>
      </c>
      <c r="L65" s="29">
        <v>272266</v>
      </c>
      <c r="M65" s="32">
        <f t="shared" si="1"/>
        <v>280565</v>
      </c>
      <c r="N65" s="30">
        <f t="shared" si="26"/>
        <v>0.17201379960651381</v>
      </c>
      <c r="O65" s="52">
        <f t="shared" si="27"/>
        <v>1054150</v>
      </c>
      <c r="P65" s="53">
        <f t="shared" si="28"/>
        <v>0.64629710354180503</v>
      </c>
    </row>
    <row r="66" spans="3:16" x14ac:dyDescent="0.35">
      <c r="C66" s="23">
        <v>43924</v>
      </c>
      <c r="D66" s="44" t="str">
        <f t="shared" si="0"/>
        <v>sex</v>
      </c>
      <c r="E66" s="42">
        <v>7836</v>
      </c>
      <c r="F66" s="22">
        <v>563</v>
      </c>
      <c r="G66" s="22">
        <v>303</v>
      </c>
      <c r="H66" s="22">
        <v>283</v>
      </c>
      <c r="I66" s="22">
        <v>37</v>
      </c>
      <c r="J66" s="22">
        <v>0</v>
      </c>
      <c r="K66" s="22">
        <v>953</v>
      </c>
      <c r="L66" s="29">
        <v>314472</v>
      </c>
      <c r="M66" s="32">
        <f t="shared" si="1"/>
        <v>324447</v>
      </c>
      <c r="N66" s="30">
        <f t="shared" si="26"/>
        <v>0.19891775966686714</v>
      </c>
      <c r="O66" s="52">
        <f t="shared" si="27"/>
        <v>1378597</v>
      </c>
      <c r="P66" s="53">
        <f t="shared" si="28"/>
        <v>0.84521486320867223</v>
      </c>
    </row>
    <row r="67" spans="3:16" ht="15" thickBot="1" x14ac:dyDescent="0.4">
      <c r="C67" s="23">
        <v>43925</v>
      </c>
      <c r="D67" s="44" t="str">
        <f t="shared" si="0"/>
        <v>sáb</v>
      </c>
      <c r="E67" s="42">
        <v>5856</v>
      </c>
      <c r="F67" s="22">
        <v>214</v>
      </c>
      <c r="G67" s="22">
        <v>56</v>
      </c>
      <c r="H67" s="22">
        <v>54</v>
      </c>
      <c r="I67" s="22">
        <v>1</v>
      </c>
      <c r="J67" s="22">
        <v>0</v>
      </c>
      <c r="K67" s="22">
        <v>549</v>
      </c>
      <c r="L67" s="29">
        <v>245734</v>
      </c>
      <c r="M67" s="32">
        <f t="shared" ref="M67:M89" si="29">SUM(E67:L67)</f>
        <v>252464</v>
      </c>
      <c r="N67" s="30">
        <f t="shared" si="26"/>
        <v>0.15478513679132785</v>
      </c>
      <c r="O67" s="52">
        <f t="shared" si="27"/>
        <v>1631061</v>
      </c>
      <c r="P67" s="53">
        <f t="shared" si="28"/>
        <v>1</v>
      </c>
    </row>
    <row r="68" spans="3:16" x14ac:dyDescent="0.35">
      <c r="C68" s="62">
        <v>43926</v>
      </c>
      <c r="D68" s="63" t="str">
        <f t="shared" si="0"/>
        <v>dom</v>
      </c>
      <c r="E68" s="64">
        <v>22761</v>
      </c>
      <c r="F68" s="65">
        <v>2276</v>
      </c>
      <c r="G68" s="65">
        <v>447</v>
      </c>
      <c r="H68" s="65">
        <v>420</v>
      </c>
      <c r="I68" s="65">
        <v>41</v>
      </c>
      <c r="J68" s="65">
        <v>0</v>
      </c>
      <c r="K68" s="65">
        <v>621</v>
      </c>
      <c r="L68" s="66">
        <v>121638</v>
      </c>
      <c r="M68" s="67">
        <f t="shared" si="29"/>
        <v>148204</v>
      </c>
      <c r="N68" s="68">
        <f>M68/SUM($M$68:$M$74)</f>
        <v>7.2823474667008656E-2</v>
      </c>
      <c r="O68" s="65">
        <f>M68</f>
        <v>148204</v>
      </c>
      <c r="P68" s="69">
        <f>N68</f>
        <v>7.2823474667008656E-2</v>
      </c>
    </row>
    <row r="69" spans="3:16" x14ac:dyDescent="0.35">
      <c r="C69" s="23">
        <v>43927</v>
      </c>
      <c r="D69" s="44" t="str">
        <f t="shared" ref="D69:D89" si="30">TEXT(C69,"ddd")</f>
        <v>seg</v>
      </c>
      <c r="E69" s="42">
        <v>9751</v>
      </c>
      <c r="F69" s="22">
        <v>754</v>
      </c>
      <c r="G69" s="22">
        <v>667</v>
      </c>
      <c r="H69" s="22">
        <v>647</v>
      </c>
      <c r="I69" s="22">
        <v>36</v>
      </c>
      <c r="J69" s="22">
        <v>0</v>
      </c>
      <c r="K69" s="22">
        <v>4397</v>
      </c>
      <c r="L69" s="29">
        <v>265227</v>
      </c>
      <c r="M69" s="32">
        <f t="shared" si="29"/>
        <v>281479</v>
      </c>
      <c r="N69" s="30">
        <f t="shared" ref="N69:N74" si="31">M69/SUM($M$68:$M$74)</f>
        <v>0.1383112387371119</v>
      </c>
      <c r="O69" s="22">
        <f>M69+O68</f>
        <v>429683</v>
      </c>
      <c r="P69" s="33">
        <f>N69+P68</f>
        <v>0.21113471340412054</v>
      </c>
    </row>
    <row r="70" spans="3:16" x14ac:dyDescent="0.35">
      <c r="C70" s="23">
        <v>43928</v>
      </c>
      <c r="D70" s="44" t="str">
        <f t="shared" si="30"/>
        <v>ter</v>
      </c>
      <c r="E70" s="42">
        <v>6128</v>
      </c>
      <c r="F70" s="22">
        <v>377</v>
      </c>
      <c r="G70" s="22">
        <v>997</v>
      </c>
      <c r="H70" s="22">
        <v>967</v>
      </c>
      <c r="I70" s="22">
        <v>4</v>
      </c>
      <c r="J70" s="22">
        <v>0</v>
      </c>
      <c r="K70" s="22">
        <v>4221</v>
      </c>
      <c r="L70" s="29">
        <v>313037</v>
      </c>
      <c r="M70" s="32">
        <f t="shared" si="29"/>
        <v>325731</v>
      </c>
      <c r="N70" s="30">
        <f t="shared" si="31"/>
        <v>0.1600554858624558</v>
      </c>
      <c r="O70" s="22">
        <f t="shared" ref="O70:O74" si="32">M70+O69</f>
        <v>755414</v>
      </c>
      <c r="P70" s="33">
        <f t="shared" ref="P70:P74" si="33">N70+P69</f>
        <v>0.37119019926657637</v>
      </c>
    </row>
    <row r="71" spans="3:16" x14ac:dyDescent="0.35">
      <c r="C71" s="23">
        <v>43929</v>
      </c>
      <c r="D71" s="44" t="str">
        <f t="shared" si="30"/>
        <v>qua</v>
      </c>
      <c r="E71" s="42">
        <v>6509</v>
      </c>
      <c r="F71" s="22">
        <v>439</v>
      </c>
      <c r="G71" s="22">
        <v>1063</v>
      </c>
      <c r="H71" s="22">
        <v>1036</v>
      </c>
      <c r="I71" s="22">
        <v>54</v>
      </c>
      <c r="J71" s="22">
        <v>0</v>
      </c>
      <c r="K71" s="22">
        <v>2309</v>
      </c>
      <c r="L71" s="29">
        <v>321969</v>
      </c>
      <c r="M71" s="32">
        <f t="shared" si="29"/>
        <v>333379</v>
      </c>
      <c r="N71" s="30">
        <f t="shared" si="31"/>
        <v>0.16381350814426521</v>
      </c>
      <c r="O71" s="22">
        <f t="shared" si="32"/>
        <v>1088793</v>
      </c>
      <c r="P71" s="33">
        <f t="shared" si="33"/>
        <v>0.53500370741084158</v>
      </c>
    </row>
    <row r="72" spans="3:16" x14ac:dyDescent="0.35">
      <c r="C72" s="23">
        <v>43930</v>
      </c>
      <c r="D72" s="44" t="str">
        <f t="shared" si="30"/>
        <v>qui</v>
      </c>
      <c r="E72" s="42">
        <v>6348</v>
      </c>
      <c r="F72" s="22">
        <v>444</v>
      </c>
      <c r="G72" s="22">
        <v>832</v>
      </c>
      <c r="H72" s="22">
        <v>799</v>
      </c>
      <c r="I72" s="22">
        <v>28</v>
      </c>
      <c r="J72" s="22">
        <v>0</v>
      </c>
      <c r="K72" s="22">
        <v>1950</v>
      </c>
      <c r="L72" s="29">
        <v>325609</v>
      </c>
      <c r="M72" s="32">
        <f t="shared" si="29"/>
        <v>336010</v>
      </c>
      <c r="N72" s="30">
        <f t="shared" si="31"/>
        <v>0.1651063110500498</v>
      </c>
      <c r="O72" s="22">
        <f t="shared" si="32"/>
        <v>1424803</v>
      </c>
      <c r="P72" s="33">
        <f t="shared" si="33"/>
        <v>0.70011001846089138</v>
      </c>
    </row>
    <row r="73" spans="3:16" x14ac:dyDescent="0.35">
      <c r="C73" s="23">
        <v>43931</v>
      </c>
      <c r="D73" s="44" t="str">
        <f t="shared" si="30"/>
        <v>sex</v>
      </c>
      <c r="E73" s="42">
        <v>6307</v>
      </c>
      <c r="F73" s="22">
        <v>379</v>
      </c>
      <c r="G73" s="22">
        <v>133</v>
      </c>
      <c r="H73" s="22">
        <v>119</v>
      </c>
      <c r="I73" s="22">
        <v>1</v>
      </c>
      <c r="J73" s="22">
        <v>0</v>
      </c>
      <c r="K73" s="22">
        <v>1652</v>
      </c>
      <c r="L73" s="29">
        <v>310609</v>
      </c>
      <c r="M73" s="32">
        <f t="shared" si="29"/>
        <v>319200</v>
      </c>
      <c r="N73" s="30">
        <f t="shared" si="31"/>
        <v>0.15684632745208743</v>
      </c>
      <c r="O73" s="22">
        <f t="shared" si="32"/>
        <v>1744003</v>
      </c>
      <c r="P73" s="33">
        <f t="shared" si="33"/>
        <v>0.85695634591297876</v>
      </c>
    </row>
    <row r="74" spans="3:16" ht="15" thickBot="1" x14ac:dyDescent="0.4">
      <c r="C74" s="23">
        <v>43932</v>
      </c>
      <c r="D74" s="44" t="str">
        <f t="shared" si="30"/>
        <v>sáb</v>
      </c>
      <c r="E74" s="42">
        <v>7189</v>
      </c>
      <c r="F74" s="22">
        <v>415</v>
      </c>
      <c r="G74" s="22">
        <v>65</v>
      </c>
      <c r="H74" s="22">
        <v>61</v>
      </c>
      <c r="I74" s="22">
        <v>1</v>
      </c>
      <c r="J74" s="22">
        <v>0</v>
      </c>
      <c r="K74" s="22">
        <v>1470</v>
      </c>
      <c r="L74" s="29">
        <v>281909</v>
      </c>
      <c r="M74" s="32">
        <f t="shared" si="29"/>
        <v>291110</v>
      </c>
      <c r="N74" s="30">
        <f t="shared" si="31"/>
        <v>0.14304365408702122</v>
      </c>
      <c r="O74" s="22">
        <f t="shared" si="32"/>
        <v>2035113</v>
      </c>
      <c r="P74" s="33">
        <f t="shared" si="33"/>
        <v>1</v>
      </c>
    </row>
    <row r="75" spans="3:16" x14ac:dyDescent="0.35">
      <c r="C75" s="62">
        <v>43933</v>
      </c>
      <c r="D75" s="63" t="str">
        <f t="shared" si="30"/>
        <v>dom</v>
      </c>
      <c r="E75" s="64">
        <v>14219</v>
      </c>
      <c r="F75" s="65">
        <v>1519</v>
      </c>
      <c r="G75" s="65">
        <v>338</v>
      </c>
      <c r="H75" s="65">
        <v>321</v>
      </c>
      <c r="I75" s="65">
        <v>0</v>
      </c>
      <c r="J75" s="65">
        <v>0</v>
      </c>
      <c r="K75" s="65">
        <v>704</v>
      </c>
      <c r="L75" s="66">
        <v>80852</v>
      </c>
      <c r="M75" s="67">
        <f t="shared" si="29"/>
        <v>97953</v>
      </c>
      <c r="N75" s="68">
        <f>M75/SUM($M$75:$M$81)</f>
        <v>4.7104247475587814E-2</v>
      </c>
      <c r="O75" s="65">
        <f>M75</f>
        <v>97953</v>
      </c>
      <c r="P75" s="69">
        <f>N75</f>
        <v>4.7104247475587814E-2</v>
      </c>
    </row>
    <row r="76" spans="3:16" x14ac:dyDescent="0.35">
      <c r="C76" s="23">
        <v>43934</v>
      </c>
      <c r="D76" s="44" t="str">
        <f t="shared" si="30"/>
        <v>seg</v>
      </c>
      <c r="E76" s="42">
        <v>10883</v>
      </c>
      <c r="F76" s="22">
        <v>851</v>
      </c>
      <c r="G76" s="22">
        <v>497</v>
      </c>
      <c r="H76" s="22">
        <v>473</v>
      </c>
      <c r="I76" s="22">
        <v>108</v>
      </c>
      <c r="J76" s="22">
        <v>0</v>
      </c>
      <c r="K76" s="22">
        <v>8815</v>
      </c>
      <c r="L76" s="29">
        <v>272475</v>
      </c>
      <c r="M76" s="32">
        <f t="shared" si="29"/>
        <v>294102</v>
      </c>
      <c r="N76" s="30">
        <f t="shared" ref="N76:N81" si="34">M76/SUM($M$75:$M$81)</f>
        <v>0.14142959777715156</v>
      </c>
      <c r="O76" s="22">
        <f>M76+O75</f>
        <v>392055</v>
      </c>
      <c r="P76" s="33">
        <f>N76+P75</f>
        <v>0.18853384525273936</v>
      </c>
    </row>
    <row r="77" spans="3:16" x14ac:dyDescent="0.35">
      <c r="C77" s="23">
        <v>43935</v>
      </c>
      <c r="D77" s="44" t="str">
        <f t="shared" si="30"/>
        <v>ter</v>
      </c>
      <c r="E77" s="42">
        <v>8014</v>
      </c>
      <c r="F77" s="22">
        <v>531</v>
      </c>
      <c r="G77" s="22">
        <v>157</v>
      </c>
      <c r="H77" s="22">
        <v>156</v>
      </c>
      <c r="I77" s="22">
        <v>1</v>
      </c>
      <c r="J77" s="22">
        <v>0</v>
      </c>
      <c r="K77" s="22">
        <v>10478</v>
      </c>
      <c r="L77" s="29">
        <v>320000</v>
      </c>
      <c r="M77" s="32">
        <f t="shared" si="29"/>
        <v>339337</v>
      </c>
      <c r="N77" s="30">
        <f t="shared" si="34"/>
        <v>0.16318248573931929</v>
      </c>
      <c r="O77" s="22">
        <f t="shared" ref="O77:O81" si="35">M77+O76</f>
        <v>731392</v>
      </c>
      <c r="P77" s="33">
        <f t="shared" ref="P77:P81" si="36">N77+P76</f>
        <v>0.35171633099205868</v>
      </c>
    </row>
    <row r="78" spans="3:16" x14ac:dyDescent="0.35">
      <c r="C78" s="23">
        <v>43936</v>
      </c>
      <c r="D78" s="44" t="str">
        <f t="shared" si="30"/>
        <v>qua</v>
      </c>
      <c r="E78" s="42">
        <v>7585</v>
      </c>
      <c r="F78" s="22">
        <v>437</v>
      </c>
      <c r="G78" s="22">
        <v>1231</v>
      </c>
      <c r="H78" s="22">
        <v>1190</v>
      </c>
      <c r="I78" s="22">
        <v>39</v>
      </c>
      <c r="J78" s="22">
        <v>0</v>
      </c>
      <c r="K78" s="22">
        <v>6460</v>
      </c>
      <c r="L78" s="29">
        <v>301060</v>
      </c>
      <c r="M78" s="32">
        <f t="shared" si="29"/>
        <v>318002</v>
      </c>
      <c r="N78" s="30">
        <f t="shared" si="34"/>
        <v>0.15292277832972828</v>
      </c>
      <c r="O78" s="22">
        <f t="shared" si="35"/>
        <v>1049394</v>
      </c>
      <c r="P78" s="33">
        <f t="shared" si="36"/>
        <v>0.50463910932178702</v>
      </c>
    </row>
    <row r="79" spans="3:16" x14ac:dyDescent="0.35">
      <c r="C79" s="23">
        <v>43937</v>
      </c>
      <c r="D79" s="44" t="str">
        <f t="shared" si="30"/>
        <v>qui</v>
      </c>
      <c r="E79" s="42">
        <v>7042</v>
      </c>
      <c r="F79" s="22">
        <v>473</v>
      </c>
      <c r="G79" s="22">
        <v>895</v>
      </c>
      <c r="H79" s="22">
        <v>870</v>
      </c>
      <c r="I79" s="22">
        <v>19</v>
      </c>
      <c r="J79" s="22">
        <v>0</v>
      </c>
      <c r="K79" s="22">
        <v>4441</v>
      </c>
      <c r="L79" s="29">
        <v>310257</v>
      </c>
      <c r="M79" s="32">
        <f t="shared" si="29"/>
        <v>323997</v>
      </c>
      <c r="N79" s="30">
        <f t="shared" si="34"/>
        <v>0.15580569119218426</v>
      </c>
      <c r="O79" s="22">
        <f t="shared" si="35"/>
        <v>1373391</v>
      </c>
      <c r="P79" s="33">
        <f t="shared" si="36"/>
        <v>0.66044480051397125</v>
      </c>
    </row>
    <row r="80" spans="3:16" x14ac:dyDescent="0.35">
      <c r="C80" s="23">
        <v>43938</v>
      </c>
      <c r="D80" s="44" t="str">
        <f t="shared" si="30"/>
        <v>sex</v>
      </c>
      <c r="E80" s="42">
        <v>9212</v>
      </c>
      <c r="F80" s="22">
        <v>657</v>
      </c>
      <c r="G80" s="22">
        <v>816</v>
      </c>
      <c r="H80" s="22">
        <v>779</v>
      </c>
      <c r="I80" s="22">
        <v>144</v>
      </c>
      <c r="J80" s="22">
        <v>0</v>
      </c>
      <c r="K80" s="22">
        <v>2543</v>
      </c>
      <c r="L80" s="29">
        <v>370994</v>
      </c>
      <c r="M80" s="32">
        <f t="shared" si="29"/>
        <v>385145</v>
      </c>
      <c r="N80" s="30">
        <f t="shared" si="34"/>
        <v>0.18521092150301949</v>
      </c>
      <c r="O80" s="22">
        <f t="shared" si="35"/>
        <v>1758536</v>
      </c>
      <c r="P80" s="33">
        <f t="shared" si="36"/>
        <v>0.84565572201699069</v>
      </c>
    </row>
    <row r="81" spans="3:16" ht="15" thickBot="1" x14ac:dyDescent="0.4">
      <c r="C81" s="54">
        <v>43939</v>
      </c>
      <c r="D81" s="55" t="str">
        <f t="shared" si="30"/>
        <v>sáb</v>
      </c>
      <c r="E81" s="56">
        <v>7534</v>
      </c>
      <c r="F81" s="57">
        <v>505</v>
      </c>
      <c r="G81" s="57">
        <v>96</v>
      </c>
      <c r="H81" s="57">
        <v>86</v>
      </c>
      <c r="I81" s="57">
        <v>21</v>
      </c>
      <c r="J81" s="57">
        <v>0</v>
      </c>
      <c r="K81" s="57">
        <v>950</v>
      </c>
      <c r="L81" s="58">
        <v>311766</v>
      </c>
      <c r="M81" s="59">
        <f t="shared" si="29"/>
        <v>320958</v>
      </c>
      <c r="N81" s="60">
        <f t="shared" si="34"/>
        <v>0.15434427798300931</v>
      </c>
      <c r="O81" s="57">
        <f t="shared" si="35"/>
        <v>2079494</v>
      </c>
      <c r="P81" s="61">
        <f t="shared" si="36"/>
        <v>1</v>
      </c>
    </row>
    <row r="82" spans="3:16" x14ac:dyDescent="0.35">
      <c r="C82" s="62">
        <v>43940</v>
      </c>
      <c r="D82" s="63" t="str">
        <f t="shared" si="30"/>
        <v>dom</v>
      </c>
      <c r="E82" s="64">
        <v>18176</v>
      </c>
      <c r="F82" s="65">
        <v>1924</v>
      </c>
      <c r="G82" s="65">
        <v>498</v>
      </c>
      <c r="H82" s="65">
        <v>474</v>
      </c>
      <c r="I82" s="65">
        <v>1</v>
      </c>
      <c r="J82" s="65">
        <v>0</v>
      </c>
      <c r="K82" s="65">
        <v>724</v>
      </c>
      <c r="L82" s="66">
        <v>164047</v>
      </c>
      <c r="M82" s="67">
        <f t="shared" si="29"/>
        <v>185844</v>
      </c>
      <c r="N82" s="68">
        <f>M82/SUM($M$82:$M$88)</f>
        <v>7.9675815926417218E-2</v>
      </c>
      <c r="O82" s="65">
        <f>M82</f>
        <v>185844</v>
      </c>
      <c r="P82" s="69">
        <f>N82</f>
        <v>7.9675815926417218E-2</v>
      </c>
    </row>
    <row r="83" spans="3:16" x14ac:dyDescent="0.35">
      <c r="C83" s="23">
        <v>43941</v>
      </c>
      <c r="D83" s="44" t="str">
        <f t="shared" si="30"/>
        <v>seg</v>
      </c>
      <c r="E83" s="42">
        <v>11017</v>
      </c>
      <c r="F83" s="22">
        <v>874</v>
      </c>
      <c r="G83" s="22">
        <v>1175</v>
      </c>
      <c r="H83" s="22">
        <v>1134</v>
      </c>
      <c r="I83" s="22">
        <v>75</v>
      </c>
      <c r="J83" s="22">
        <v>0</v>
      </c>
      <c r="K83" s="22">
        <v>3911</v>
      </c>
      <c r="L83" s="29">
        <v>313715</v>
      </c>
      <c r="M83" s="32">
        <f t="shared" si="29"/>
        <v>331901</v>
      </c>
      <c r="N83" s="30">
        <f>M83/SUM($M$82:$M$88)</f>
        <v>0.1422939830276673</v>
      </c>
      <c r="O83" s="22">
        <f>M83+O82</f>
        <v>517745</v>
      </c>
      <c r="P83" s="34">
        <f>N83+P82</f>
        <v>0.22196979895408453</v>
      </c>
    </row>
    <row r="84" spans="3:16" x14ac:dyDescent="0.35">
      <c r="C84" s="23">
        <v>43942</v>
      </c>
      <c r="D84" s="44" t="str">
        <f>TEXT(C84,"ddd")</f>
        <v>ter</v>
      </c>
      <c r="E84" s="42">
        <v>6998</v>
      </c>
      <c r="F84" s="22">
        <v>497</v>
      </c>
      <c r="G84" s="22">
        <v>1091</v>
      </c>
      <c r="H84" s="22">
        <v>1050</v>
      </c>
      <c r="I84" s="22">
        <v>60</v>
      </c>
      <c r="J84" s="22">
        <v>0</v>
      </c>
      <c r="K84" s="22">
        <v>3595</v>
      </c>
      <c r="L84" s="29">
        <v>370906</v>
      </c>
      <c r="M84" s="32">
        <f t="shared" si="29"/>
        <v>384197</v>
      </c>
      <c r="N84" s="30">
        <f t="shared" ref="N84:N88" si="37">M84/SUM($M$82:$M$88)</f>
        <v>0.16471454258131396</v>
      </c>
      <c r="O84" s="22">
        <f t="shared" ref="O84:O85" si="38">M84+O83</f>
        <v>901942</v>
      </c>
      <c r="P84" s="34">
        <f t="shared" ref="P84:P85" si="39">N84+P83</f>
        <v>0.38668434153539849</v>
      </c>
    </row>
    <row r="85" spans="3:16" x14ac:dyDescent="0.35">
      <c r="C85" s="23">
        <v>43943</v>
      </c>
      <c r="D85" s="44" t="str">
        <f>TEXT(C85,"ddd")</f>
        <v>qua</v>
      </c>
      <c r="E85" s="42">
        <v>6897</v>
      </c>
      <c r="F85" s="22">
        <v>471</v>
      </c>
      <c r="G85" s="22">
        <v>829</v>
      </c>
      <c r="H85" s="22">
        <v>799</v>
      </c>
      <c r="I85" s="22">
        <v>135</v>
      </c>
      <c r="J85" s="22">
        <v>0</v>
      </c>
      <c r="K85" s="22">
        <v>2548</v>
      </c>
      <c r="L85" s="29">
        <v>339392</v>
      </c>
      <c r="M85" s="32">
        <f t="shared" si="29"/>
        <v>351071</v>
      </c>
      <c r="N85" s="30">
        <f t="shared" si="37"/>
        <v>0.15051262549828467</v>
      </c>
      <c r="O85" s="22">
        <f t="shared" si="38"/>
        <v>1253013</v>
      </c>
      <c r="P85" s="34">
        <f t="shared" si="39"/>
        <v>0.53719696703368314</v>
      </c>
    </row>
    <row r="86" spans="3:16" x14ac:dyDescent="0.35">
      <c r="C86" s="23">
        <v>43944</v>
      </c>
      <c r="D86" s="44" t="str">
        <f t="shared" ref="D86:D88" si="40">TEXT(C86,"ddd")</f>
        <v>qui</v>
      </c>
      <c r="E86" s="56">
        <v>6997</v>
      </c>
      <c r="F86" s="57">
        <v>500</v>
      </c>
      <c r="G86" s="57">
        <v>936</v>
      </c>
      <c r="H86" s="57">
        <v>889</v>
      </c>
      <c r="I86" s="57">
        <v>81</v>
      </c>
      <c r="J86" s="57">
        <v>0</v>
      </c>
      <c r="K86" s="57">
        <v>1544</v>
      </c>
      <c r="L86" s="58">
        <v>346547</v>
      </c>
      <c r="M86" s="32">
        <f t="shared" si="29"/>
        <v>357494</v>
      </c>
      <c r="N86" s="30">
        <f t="shared" si="37"/>
        <v>0.15326632088632722</v>
      </c>
      <c r="O86" s="22">
        <f t="shared" ref="O86:O88" si="41">M86+O85</f>
        <v>1610507</v>
      </c>
      <c r="P86" s="34">
        <f t="shared" ref="P86:P88" si="42">N86+P85</f>
        <v>0.69046328792001033</v>
      </c>
    </row>
    <row r="87" spans="3:16" x14ac:dyDescent="0.35">
      <c r="C87" s="23">
        <v>43945</v>
      </c>
      <c r="D87" s="44" t="str">
        <f t="shared" si="40"/>
        <v>sex</v>
      </c>
      <c r="E87" s="56">
        <v>9201</v>
      </c>
      <c r="F87" s="57">
        <v>736</v>
      </c>
      <c r="G87" s="57">
        <v>394</v>
      </c>
      <c r="H87" s="57">
        <v>380</v>
      </c>
      <c r="I87" s="57">
        <v>6</v>
      </c>
      <c r="J87" s="57">
        <v>0</v>
      </c>
      <c r="K87" s="57">
        <v>1451</v>
      </c>
      <c r="L87" s="58">
        <v>391763</v>
      </c>
      <c r="M87" s="32">
        <f t="shared" si="29"/>
        <v>403931</v>
      </c>
      <c r="N87" s="30">
        <f t="shared" si="37"/>
        <v>0.17317498548768662</v>
      </c>
      <c r="O87" s="22">
        <f t="shared" si="41"/>
        <v>2014438</v>
      </c>
      <c r="P87" s="34">
        <f t="shared" si="42"/>
        <v>0.86363827340769694</v>
      </c>
    </row>
    <row r="88" spans="3:16" ht="15" thickBot="1" x14ac:dyDescent="0.4">
      <c r="C88" s="54">
        <v>43946</v>
      </c>
      <c r="D88" s="55" t="str">
        <f t="shared" si="40"/>
        <v>sáb</v>
      </c>
      <c r="E88" s="56">
        <v>7785</v>
      </c>
      <c r="F88" s="57">
        <v>450</v>
      </c>
      <c r="G88" s="57">
        <v>79</v>
      </c>
      <c r="H88" s="57">
        <v>70</v>
      </c>
      <c r="I88" s="57">
        <v>0</v>
      </c>
      <c r="J88" s="57">
        <v>0</v>
      </c>
      <c r="K88" s="57">
        <v>837</v>
      </c>
      <c r="L88" s="58">
        <v>308843</v>
      </c>
      <c r="M88" s="32">
        <f t="shared" si="29"/>
        <v>318064</v>
      </c>
      <c r="N88" s="30">
        <f t="shared" si="37"/>
        <v>0.13636172659230303</v>
      </c>
      <c r="O88" s="22">
        <f t="shared" si="41"/>
        <v>2332502</v>
      </c>
      <c r="P88" s="34">
        <f t="shared" si="42"/>
        <v>1</v>
      </c>
    </row>
    <row r="89" spans="3:16" ht="15" thickBot="1" x14ac:dyDescent="0.4">
      <c r="C89" s="79">
        <v>43947</v>
      </c>
      <c r="D89" s="80" t="str">
        <f t="shared" si="30"/>
        <v>dom</v>
      </c>
      <c r="E89" s="81">
        <v>20331</v>
      </c>
      <c r="F89" s="82">
        <v>2324</v>
      </c>
      <c r="G89" s="82">
        <v>589</v>
      </c>
      <c r="H89" s="82">
        <v>561</v>
      </c>
      <c r="I89" s="82">
        <v>10</v>
      </c>
      <c r="J89" s="82">
        <v>0</v>
      </c>
      <c r="K89" s="82">
        <v>657</v>
      </c>
      <c r="L89" s="83">
        <v>175398</v>
      </c>
      <c r="M89" s="84">
        <f t="shared" si="29"/>
        <v>199870</v>
      </c>
      <c r="N89" s="85">
        <f>M89/M89</f>
        <v>1</v>
      </c>
      <c r="O89" s="82">
        <f>M89</f>
        <v>199870</v>
      </c>
      <c r="P89" s="86">
        <f>N89</f>
        <v>1</v>
      </c>
    </row>
  </sheetData>
  <autoFilter ref="C3:D3" xr:uid="{7FB0EB39-7136-4662-9EAD-D67F4F182A9F}"/>
  <mergeCells count="1">
    <mergeCell ref="E2:L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D86820EC3E2D249A5A2C21127F615EA" ma:contentTypeVersion="5" ma:contentTypeDescription="Criar um novo documento." ma:contentTypeScope="" ma:versionID="28641de322e2dea120a778dab25e380d">
  <xsd:schema xmlns:xsd="http://www.w3.org/2001/XMLSchema" xmlns:xs="http://www.w3.org/2001/XMLSchema" xmlns:p="http://schemas.microsoft.com/office/2006/metadata/properties" xmlns:ns3="c4294c88-4489-4b64-9ffc-d95c274ab255" xmlns:ns4="a17c8cb5-de8a-4d20-8af2-6bdc47997d87" targetNamespace="http://schemas.microsoft.com/office/2006/metadata/properties" ma:root="true" ma:fieldsID="f47ace8517f377ca06127d4ec2192e42" ns3:_="" ns4:_="">
    <xsd:import namespace="c4294c88-4489-4b64-9ffc-d95c274ab255"/>
    <xsd:import namespace="a17c8cb5-de8a-4d20-8af2-6bdc47997d8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294c88-4489-4b64-9ffc-d95c274ab255"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7c8cb5-de8a-4d20-8af2-6bdc47997d8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c D A A B Q S w M E F A A C A A g A p w i Z U N v C H j u n A A A A + A A A A B I A H A B D b 2 5 m a W c v U G F j a 2 F n Z S 5 4 b W w g o h g A K K A U A A A A A A A A A A A A A A A A A A A A A A A A A A A A h Y 8 x D o I w G E a v Q r r T l g p q z E 8 Z X C U h 0 R j X B i o 0 Q i G 0 W O 7 m 4 J G 8 g i S K u j l + L 2 9 4 3 + N 2 h 2 R s a u 8 q e 6 N a H a M A U + R J n b e F 0 m W M B n v 2 1 y j h k I n 8 I k r p T b I 2 m 9 E U M a q s 7 T a E O O e w W + C 2 L w m j N C C n d L f P K 9 k I 9 J H V f 9 l X 2 l i h c 4 k 4 H F 8 x n O E V w 1 E U L X E Y B k B m D K n S X 4 V N x Z g C + Y G w H W o 7 9 J J 3 1 s 8 O Q O Y J 5 P 2 C P w F Q S w M E F A A C A A g A p w i Z 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I m V A o i k e 4 D g A A A B E A A A A T A B w A R m 9 y b X V s Y X M v U 2 V j d G l v b j E u b S C i G A A o o B Q A A A A A A A A A A A A A A A A A A A A A A A A A A A A r T k 0 u y c z P U w i G 0 I b W A F B L A Q I t A B Q A A g A I A K c I m V D b w h 4 7 p w A A A P g A A A A S A A A A A A A A A A A A A A A A A A A A A A B D b 2 5 m a W c v U G F j a 2 F n Z S 5 4 b W x Q S w E C L Q A U A A I A C A C n C J l Q D 8 r p q 6 Q A A A D p A A A A E w A A A A A A A A A A A A A A A A D z A A A A W 0 N v b n R l b n R f V H l w Z X N d L n h t b F B L A Q I t A B Q A A g A I A K c I m V 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y F j 7 l M 1 x s T J 7 K K g 7 + 6 + h p A A A A A A I A A A A A A A N m A A D A A A A A E A A A A I J p h I r + Z r p / H f 0 H b V Z z f w k A A A A A B I A A A K A A A A A Q A A A A m j A 2 9 T M v w C j O / f J L m A i 5 v F A A A A A V y N A z A e 4 d a X J B y W 4 t a f 6 Z f b / z 0 S g z F s 6 U m L / d b 7 H t M 3 R r p U o y 5 W + Y H Y a 3 E D W 8 L a P n R Z a t i C 5 2 k b H I L x m T S 3 W o k Q y L L N N J a 5 m y B 7 h U m p U L Z R Q A A A B D a j c 9 A r 3 M Q K 5 + y Q k F H E g 4 D Y m v I w = = < / D a t a M a s h u p > 
</file>

<file path=customXml/itemProps1.xml><?xml version="1.0" encoding="utf-8"?>
<ds:datastoreItem xmlns:ds="http://schemas.openxmlformats.org/officeDocument/2006/customXml" ds:itemID="{F1B67707-DFD7-4FCE-9921-6E6DF84AE57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2D6C125-41EB-4ACE-A5C2-427B83AC4A18}">
  <ds:schemaRefs>
    <ds:schemaRef ds:uri="http://schemas.microsoft.com/sharepoint/v3/contenttype/forms"/>
  </ds:schemaRefs>
</ds:datastoreItem>
</file>

<file path=customXml/itemProps3.xml><?xml version="1.0" encoding="utf-8"?>
<ds:datastoreItem xmlns:ds="http://schemas.openxmlformats.org/officeDocument/2006/customXml" ds:itemID="{4677D9A8-F2C8-43E3-A2D7-89DC51C60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294c88-4489-4b64-9ffc-d95c274ab255"/>
    <ds:schemaRef ds:uri="a17c8cb5-de8a-4d20-8af2-6bdc47997d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AAED935-E37B-4B2E-846B-8636FF1490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5</vt:i4>
      </vt:variant>
    </vt:vector>
  </HeadingPairs>
  <TitlesOfParts>
    <vt:vector size="12" baseType="lpstr">
      <vt:lpstr>Func. LI Terminal ALTURA GT1200</vt:lpstr>
      <vt:lpstr>Carrg. Inventário dos Jogos LI</vt:lpstr>
      <vt:lpstr>Ped. de Encomenda de Maços LI</vt:lpstr>
      <vt:lpstr>Conf. Recep. da Enc. de Maços</vt:lpstr>
      <vt:lpstr>Ativação da Encomenda de Maços</vt:lpstr>
      <vt:lpstr>Ativação de Maço LI</vt:lpstr>
      <vt:lpstr>INDICADORES LI 2020</vt:lpstr>
      <vt:lpstr>'Func. LI Terminal ALTURA GT1200'!_Toc508803683</vt:lpstr>
      <vt:lpstr>'Func. LI Terminal ALTURA GT1200'!_Toc508803702</vt:lpstr>
      <vt:lpstr>'Func. LI Terminal ALTURA GT1200'!_Toc508803711</vt:lpstr>
      <vt:lpstr>'Func. LI Terminal ALTURA GT1200'!_Toc508803714</vt:lpstr>
      <vt:lpstr>'Func. LI Terminal ALTURA GT1200'!_Toc508803717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Mário Rui Cardoso Vicente</dc:creator>
  <cp:keywords/>
  <dc:description/>
  <cp:lastModifiedBy>Henrique Manuel Monteiro Bernardo Corte</cp:lastModifiedBy>
  <cp:revision/>
  <dcterms:created xsi:type="dcterms:W3CDTF">2020-04-20T23:27:24Z</dcterms:created>
  <dcterms:modified xsi:type="dcterms:W3CDTF">2021-04-16T16:42:18Z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0x0101000D86820EC3E2D249A5A2C21127F615EA</vt:lpwstr>
  </property>
</Properties>
</file>