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io.vicente\Documents\"/>
    </mc:Choice>
  </mc:AlternateContent>
  <bookViews>
    <workbookView xWindow="0" yWindow="30" windowWidth="19155" windowHeight="8505" firstSheet="15" activeTab="19"/>
  </bookViews>
  <sheets>
    <sheet name="QUEUE" sheetId="1" r:id="rId1"/>
    <sheet name="PROCOM" sheetId="2" r:id="rId2"/>
    <sheet name="QUECOM" sheetId="3" r:id="rId3"/>
    <sheet name="LOGCOM" sheetId="4" r:id="rId4"/>
    <sheet name="APUCOM" sheetId="6" r:id="rId5"/>
    <sheet name="AGTCOM" sheetId="25" r:id="rId6"/>
    <sheet name="Aux." sheetId="7" r:id="rId7"/>
    <sheet name="GLOBALS" sheetId="8" r:id="rId8"/>
    <sheet name="TRCODE types" sheetId="9" r:id="rId9"/>
    <sheet name="TRCODE-QUEUE Mapping" sheetId="10" r:id="rId10"/>
    <sheet name="Wager Option Flags" sheetId="11" r:id="rId11"/>
    <sheet name="Folha1" sheetId="12" r:id="rId12"/>
    <sheet name="PRMVAL" sheetId="13" r:id="rId13"/>
    <sheet name="Notes" sheetId="14" r:id="rId14"/>
    <sheet name="PRMVPF" sheetId="15" r:id="rId15"/>
    <sheet name="Aux" sheetId="16" r:id="rId16"/>
    <sheet name="PRMHSH" sheetId="17" r:id="rId17"/>
    <sheet name="CROSS VAL MSG" sheetId="18" r:id="rId18"/>
    <sheet name="LOGBUF IVAL" sheetId="21" r:id="rId19"/>
    <sheet name="PASREC STATUS vs. VALREC STATUS" sheetId="23" r:id="rId20"/>
    <sheet name="PRMAGT.DEF" sheetId="24" r:id="rId21"/>
    <sheet name="ASFREC.DEF" sheetId="26" r:id="rId22"/>
  </sheets>
  <definedNames>
    <definedName name="_xlnm._FilterDatabase" localSheetId="9" hidden="1">'TRCODE-QUEUE Mapping'!$B$2:$F$2</definedName>
  </definedNames>
  <calcPr calcId="152511"/>
</workbook>
</file>

<file path=xl/calcChain.xml><?xml version="1.0" encoding="utf-8"?>
<calcChain xmlns="http://schemas.openxmlformats.org/spreadsheetml/2006/main">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4" i="24"/>
  <c r="F25" i="24"/>
  <c r="E27" i="24"/>
  <c r="F27" i="24" s="1"/>
  <c r="E26" i="24"/>
  <c r="F26" i="24" s="1"/>
  <c r="E25" i="24"/>
  <c r="E24" i="24"/>
  <c r="E23" i="24"/>
  <c r="F23" i="24" s="1"/>
  <c r="E22" i="24"/>
  <c r="F22" i="24" s="1"/>
  <c r="F21"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F30" i="24" l="1"/>
  <c r="E30" i="24"/>
  <c r="E32"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20" i="21"/>
  <c r="P20" i="21" s="1"/>
  <c r="O21" i="21" s="1"/>
  <c r="P21" i="21" s="1"/>
  <c r="O19" i="21"/>
  <c r="P19"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F32" i="24"/>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14" i="17"/>
  <c r="E8" i="17"/>
  <c r="E9" i="17"/>
  <c r="E10" i="17" s="1"/>
  <c r="E7" i="17"/>
  <c r="C33" i="26" l="1"/>
  <c r="D31" i="26"/>
  <c r="E31" i="26" s="1"/>
  <c r="F17" i="16"/>
  <c r="B16" i="16"/>
  <c r="D32" i="26" l="1"/>
  <c r="E32" i="26" s="1"/>
  <c r="C34" i="26"/>
  <c r="D5" i="12"/>
  <c r="B2" i="12"/>
  <c r="E5" i="12" s="1"/>
  <c r="F5" i="12" s="1"/>
  <c r="C6" i="12" s="1"/>
  <c r="D4" i="2"/>
  <c r="D6" i="2"/>
  <c r="D8" i="2"/>
  <c r="F30" i="7"/>
  <c r="I30" i="7"/>
  <c r="G27" i="7"/>
  <c r="H27" i="7" s="1"/>
  <c r="O25" i="7"/>
  <c r="F24" i="7"/>
  <c r="H17" i="7"/>
  <c r="M14" i="7"/>
  <c r="M15" i="7"/>
  <c r="M13" i="7"/>
  <c r="M12" i="7"/>
  <c r="D4" i="7"/>
  <c r="C5" i="7"/>
  <c r="D5" i="7" s="1"/>
  <c r="C3" i="6"/>
  <c r="C5" i="6" s="1"/>
  <c r="C13" i="4"/>
  <c r="C5" i="4"/>
  <c r="C5" i="3"/>
  <c r="C4" i="3"/>
  <c r="C3" i="3"/>
  <c r="C9" i="2"/>
  <c r="D9" i="2" s="1"/>
  <c r="C10" i="2"/>
  <c r="D10" i="2" s="1"/>
  <c r="C7" i="2"/>
  <c r="D7" i="2" s="1"/>
  <c r="C5" i="2"/>
  <c r="D5" i="2" s="1"/>
  <c r="C3" i="2"/>
  <c r="A14" i="1"/>
  <c r="A17" i="1"/>
  <c r="C11" i="2" l="1"/>
  <c r="C12" i="2" s="1"/>
  <c r="C13" i="2" s="1"/>
  <c r="C6" i="3"/>
  <c r="D33" i="26"/>
  <c r="E33" i="26" s="1"/>
  <c r="C35" i="26"/>
  <c r="G5" i="12"/>
  <c r="D12" i="2"/>
  <c r="D11" i="2"/>
  <c r="D3" i="2"/>
  <c r="I17" i="7"/>
  <c r="J17" i="7" s="1"/>
  <c r="C36" i="26" l="1"/>
  <c r="D34" i="26"/>
  <c r="E34" i="26" s="1"/>
  <c r="D13" i="2"/>
  <c r="D6" i="12"/>
  <c r="E6" i="12"/>
  <c r="C37" i="26" l="1"/>
  <c r="D35" i="26"/>
  <c r="E35" i="26" s="1"/>
  <c r="F6" i="12"/>
  <c r="C7" i="12" s="1"/>
  <c r="D7" i="12" s="1"/>
  <c r="E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<sst xmlns="http://schemas.openxmlformats.org/spreadsheetml/2006/main" count="3489" uniqueCount="2021">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</sst>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579">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34"/>
  <sheetViews>
    <sheetView showGridLines="0" topLeftCell="A67" zoomScale="80" zoomScaleNormal="80" workbookViewId="0"/>
  </sheetViews>
  <sheetFormatPr defaultRowHeight="15" x14ac:dyDescent="0.25"/>
  <cols>
    <col min="1" max="1" width="45.85546875" bestFit="1" customWidth="1"/>
    <col min="2" max="2" width="9"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s>
  <sheetData>
    <row r="2" spans="1:10" ht="19.5" thickBot="1" x14ac:dyDescent="0.35">
      <c r="C2" s="485" t="s">
        <v>0</v>
      </c>
      <c r="D2" s="485"/>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O67" t="s">
        <v>219</v>
      </c>
    </row>
    <row r="68" spans="1:15" x14ac:dyDescent="0.25">
      <c r="A68" t="s">
        <v>217</v>
      </c>
      <c r="B68" s="2">
        <v>66</v>
      </c>
      <c r="C68" s="27">
        <v>2</v>
      </c>
      <c r="D68" s="22" t="s">
        <v>11</v>
      </c>
      <c r="F68" s="27">
        <v>2</v>
      </c>
      <c r="G68" s="22" t="s">
        <v>18</v>
      </c>
      <c r="H68" s="10" t="s">
        <v>20</v>
      </c>
      <c r="I68" s="27">
        <v>2</v>
      </c>
      <c r="J68" s="22" t="s">
        <v>19</v>
      </c>
      <c r="O68" t="s">
        <v>221</v>
      </c>
    </row>
    <row r="69" spans="1:15" x14ac:dyDescent="0.25">
      <c r="A69"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483" t="s">
        <v>74</v>
      </c>
      <c r="B81" s="2">
        <v>79</v>
      </c>
      <c r="C81" s="84">
        <v>15</v>
      </c>
      <c r="D81" s="63" t="s">
        <v>72</v>
      </c>
      <c r="F81" s="30">
        <v>15</v>
      </c>
      <c r="G81" s="4"/>
      <c r="I81" s="30">
        <v>15</v>
      </c>
      <c r="J81" s="4"/>
    </row>
    <row r="82" spans="1:10" ht="15.75" thickBot="1" x14ac:dyDescent="0.3">
      <c r="A82" s="483"/>
      <c r="B82" s="2">
        <v>80</v>
      </c>
      <c r="C82" s="85">
        <v>16</v>
      </c>
      <c r="D82" s="64"/>
      <c r="F82" s="31">
        <v>16</v>
      </c>
      <c r="G82" s="5"/>
      <c r="I82" s="31">
        <v>16</v>
      </c>
      <c r="J82" s="5"/>
    </row>
    <row r="83" spans="1:10" x14ac:dyDescent="0.25">
      <c r="A83" s="483" t="s">
        <v>70</v>
      </c>
      <c r="B83" s="2">
        <v>81</v>
      </c>
      <c r="C83" s="83">
        <v>17</v>
      </c>
      <c r="D83" s="66" t="s">
        <v>69</v>
      </c>
      <c r="F83" s="29">
        <v>17</v>
      </c>
      <c r="G83" s="6"/>
      <c r="I83" s="29">
        <v>17</v>
      </c>
      <c r="J83" s="6"/>
    </row>
    <row r="84" spans="1:10" x14ac:dyDescent="0.25">
      <c r="A84" s="483"/>
      <c r="B84" s="2">
        <v>82</v>
      </c>
      <c r="C84" s="84">
        <v>18</v>
      </c>
      <c r="D84" s="65"/>
      <c r="F84" s="30">
        <v>18</v>
      </c>
      <c r="G84" s="4"/>
      <c r="I84" s="30">
        <v>18</v>
      </c>
      <c r="J84" s="4"/>
    </row>
    <row r="85" spans="1:10" x14ac:dyDescent="0.25">
      <c r="A85" s="483" t="s">
        <v>71</v>
      </c>
      <c r="B85" s="2">
        <v>83</v>
      </c>
      <c r="C85" s="84">
        <v>19</v>
      </c>
      <c r="D85" s="63" t="s">
        <v>68</v>
      </c>
      <c r="F85" s="30">
        <v>19</v>
      </c>
      <c r="G85" s="4"/>
      <c r="I85" s="30">
        <v>19</v>
      </c>
      <c r="J85" s="4"/>
    </row>
    <row r="86" spans="1:10" ht="15.75" thickBot="1" x14ac:dyDescent="0.3">
      <c r="A86" s="483"/>
      <c r="B86" s="2">
        <v>84</v>
      </c>
      <c r="C86" s="85">
        <v>20</v>
      </c>
      <c r="D86" s="64"/>
      <c r="F86" s="31">
        <v>20</v>
      </c>
      <c r="G86" s="5"/>
      <c r="I86" s="31">
        <v>20</v>
      </c>
      <c r="J86" s="5"/>
    </row>
    <row r="87" spans="1:10" x14ac:dyDescent="0.25">
      <c r="A87" s="483" t="s">
        <v>80</v>
      </c>
      <c r="B87" s="2">
        <v>85</v>
      </c>
      <c r="C87" s="83">
        <v>21</v>
      </c>
      <c r="D87" s="66" t="s">
        <v>79</v>
      </c>
      <c r="F87" s="29">
        <v>21</v>
      </c>
      <c r="G87" s="6"/>
      <c r="I87" s="29">
        <v>21</v>
      </c>
      <c r="J87" s="6"/>
    </row>
    <row r="88" spans="1:10" x14ac:dyDescent="0.25">
      <c r="A88" s="483"/>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483" t="s">
        <v>2</v>
      </c>
      <c r="B179" s="2">
        <v>177</v>
      </c>
      <c r="C179" s="32">
        <v>113</v>
      </c>
      <c r="D179" s="59" t="s">
        <v>65</v>
      </c>
      <c r="F179" s="32">
        <v>113</v>
      </c>
      <c r="G179" s="7"/>
      <c r="I179" s="32">
        <v>113</v>
      </c>
      <c r="J179" s="7"/>
    </row>
    <row r="180" spans="1:10" x14ac:dyDescent="0.25">
      <c r="A180" s="483"/>
      <c r="B180" s="2">
        <v>178</v>
      </c>
      <c r="C180" s="33">
        <v>114</v>
      </c>
      <c r="D180" s="58"/>
      <c r="F180" s="33">
        <v>114</v>
      </c>
      <c r="G180" s="8"/>
      <c r="I180" s="33">
        <v>114</v>
      </c>
      <c r="J180" s="8"/>
    </row>
    <row r="181" spans="1:10" x14ac:dyDescent="0.25">
      <c r="A181" s="483"/>
      <c r="B181" s="2">
        <v>179</v>
      </c>
      <c r="C181" s="33">
        <v>115</v>
      </c>
      <c r="D181" s="58"/>
      <c r="F181" s="33">
        <v>115</v>
      </c>
      <c r="G181" s="8"/>
      <c r="I181" s="33">
        <v>115</v>
      </c>
      <c r="J181" s="8"/>
    </row>
    <row r="182" spans="1:10" ht="15.75" thickBot="1" x14ac:dyDescent="0.3">
      <c r="A182" s="483"/>
      <c r="B182" s="2">
        <v>180</v>
      </c>
      <c r="C182" s="34">
        <v>116</v>
      </c>
      <c r="D182" s="9"/>
      <c r="F182" s="34">
        <v>116</v>
      </c>
      <c r="G182" s="9"/>
      <c r="I182" s="34">
        <v>116</v>
      </c>
      <c r="J182" s="9"/>
    </row>
    <row r="183" spans="1:10" x14ac:dyDescent="0.25">
      <c r="A183" s="483" t="s">
        <v>3</v>
      </c>
      <c r="B183" s="2">
        <v>181</v>
      </c>
      <c r="C183" s="29">
        <v>117</v>
      </c>
      <c r="D183" s="61" t="s">
        <v>64</v>
      </c>
      <c r="F183" s="29">
        <v>117</v>
      </c>
      <c r="G183" s="6"/>
      <c r="I183" s="29">
        <v>117</v>
      </c>
      <c r="J183" s="6"/>
    </row>
    <row r="184" spans="1:10" x14ac:dyDescent="0.25">
      <c r="A184" s="483"/>
      <c r="B184" s="2">
        <v>182</v>
      </c>
      <c r="C184" s="30">
        <v>118</v>
      </c>
      <c r="D184" s="60"/>
      <c r="F184" s="30">
        <v>118</v>
      </c>
      <c r="G184" s="4"/>
      <c r="I184" s="30">
        <v>118</v>
      </c>
      <c r="J184" s="4"/>
    </row>
    <row r="185" spans="1:10" x14ac:dyDescent="0.25">
      <c r="A185" s="483"/>
      <c r="B185" s="2">
        <v>183</v>
      </c>
      <c r="C185" s="30">
        <v>119</v>
      </c>
      <c r="D185" s="60"/>
      <c r="F185" s="30">
        <v>119</v>
      </c>
      <c r="G185" s="4"/>
      <c r="I185" s="30">
        <v>119</v>
      </c>
      <c r="J185" s="4"/>
    </row>
    <row r="186" spans="1:10" ht="15.75" thickBot="1" x14ac:dyDescent="0.3">
      <c r="A186" s="483"/>
      <c r="B186" s="2">
        <v>184</v>
      </c>
      <c r="C186" s="31">
        <v>120</v>
      </c>
      <c r="D186" s="5"/>
      <c r="F186" s="31">
        <v>120</v>
      </c>
      <c r="G186" s="5"/>
      <c r="I186" s="31">
        <v>120</v>
      </c>
      <c r="J186" s="5"/>
    </row>
    <row r="187" spans="1:10" x14ac:dyDescent="0.25">
      <c r="A187" s="483" t="s">
        <v>4</v>
      </c>
      <c r="B187" s="2">
        <v>185</v>
      </c>
      <c r="C187" s="32">
        <v>121</v>
      </c>
      <c r="D187" s="59" t="s">
        <v>63</v>
      </c>
      <c r="F187" s="32">
        <v>121</v>
      </c>
      <c r="G187" s="7"/>
      <c r="I187" s="32">
        <v>121</v>
      </c>
      <c r="J187" s="7"/>
    </row>
    <row r="188" spans="1:10" x14ac:dyDescent="0.25">
      <c r="A188" s="483"/>
      <c r="B188" s="2">
        <v>186</v>
      </c>
      <c r="C188" s="33">
        <v>122</v>
      </c>
      <c r="D188" s="58"/>
      <c r="F188" s="33">
        <v>122</v>
      </c>
      <c r="G188" s="8"/>
      <c r="I188" s="33">
        <v>122</v>
      </c>
      <c r="J188" s="8"/>
    </row>
    <row r="189" spans="1:10" x14ac:dyDescent="0.25">
      <c r="A189" s="483"/>
      <c r="B189" s="2">
        <v>187</v>
      </c>
      <c r="C189" s="33">
        <v>123</v>
      </c>
      <c r="D189" s="58"/>
      <c r="F189" s="33">
        <v>123</v>
      </c>
      <c r="G189" s="8"/>
      <c r="I189" s="33">
        <v>123</v>
      </c>
      <c r="J189" s="8"/>
    </row>
    <row r="190" spans="1:10" ht="15.75" thickBot="1" x14ac:dyDescent="0.3">
      <c r="A190" s="483"/>
      <c r="B190" s="2">
        <v>188</v>
      </c>
      <c r="C190" s="34">
        <v>124</v>
      </c>
      <c r="D190" s="9"/>
      <c r="F190" s="34">
        <v>124</v>
      </c>
      <c r="G190" s="9"/>
      <c r="I190" s="34">
        <v>124</v>
      </c>
      <c r="J190" s="9"/>
    </row>
    <row r="191" spans="1:10" x14ac:dyDescent="0.25">
      <c r="A191" s="483" t="s">
        <v>5</v>
      </c>
      <c r="B191" s="2">
        <v>189</v>
      </c>
      <c r="C191" s="29">
        <v>125</v>
      </c>
      <c r="D191" s="61" t="s">
        <v>66</v>
      </c>
      <c r="F191" s="29">
        <v>125</v>
      </c>
      <c r="G191" s="6"/>
      <c r="I191" s="29">
        <v>125</v>
      </c>
      <c r="J191" s="6"/>
    </row>
    <row r="192" spans="1:10" x14ac:dyDescent="0.25">
      <c r="A192" s="483"/>
      <c r="B192" s="2">
        <v>190</v>
      </c>
      <c r="C192" s="30">
        <v>126</v>
      </c>
      <c r="F192" s="30">
        <v>126</v>
      </c>
      <c r="G192" s="4"/>
      <c r="I192" s="30">
        <v>126</v>
      </c>
      <c r="J192" s="4"/>
    </row>
    <row r="193" spans="1:10" x14ac:dyDescent="0.25">
      <c r="A193" s="483"/>
      <c r="B193" s="2">
        <v>191</v>
      </c>
      <c r="C193" s="30">
        <v>127</v>
      </c>
      <c r="D193" s="60"/>
      <c r="F193" s="30">
        <v>127</v>
      </c>
      <c r="G193" s="4"/>
      <c r="I193" s="30">
        <v>127</v>
      </c>
      <c r="J193" s="4"/>
    </row>
    <row r="194" spans="1:10" ht="15.75" thickBot="1" x14ac:dyDescent="0.3">
      <c r="A194" s="483"/>
      <c r="B194" s="2">
        <v>192</v>
      </c>
      <c r="C194" s="31">
        <v>128</v>
      </c>
      <c r="D194" s="5"/>
      <c r="F194" s="31">
        <v>128</v>
      </c>
      <c r="G194" s="5"/>
      <c r="I194" s="31">
        <v>128</v>
      </c>
      <c r="J194" s="5"/>
    </row>
    <row r="195" spans="1:10" x14ac:dyDescent="0.25">
      <c r="A195" s="483" t="s">
        <v>1</v>
      </c>
      <c r="B195" s="2">
        <v>193</v>
      </c>
      <c r="C195" s="32">
        <v>129</v>
      </c>
      <c r="D195" s="62" t="s">
        <v>67</v>
      </c>
      <c r="F195" s="32">
        <v>129</v>
      </c>
      <c r="G195" s="11"/>
      <c r="I195" s="32">
        <v>129</v>
      </c>
      <c r="J195" s="11"/>
    </row>
    <row r="196" spans="1:10" x14ac:dyDescent="0.25">
      <c r="A196" s="483"/>
      <c r="B196" s="2">
        <v>194</v>
      </c>
      <c r="C196" s="33">
        <v>130</v>
      </c>
      <c r="D196" s="8"/>
      <c r="F196" s="33">
        <v>130</v>
      </c>
      <c r="G196" s="8"/>
      <c r="I196" s="33">
        <v>130</v>
      </c>
      <c r="J196" s="8"/>
    </row>
    <row r="197" spans="1:10" x14ac:dyDescent="0.25">
      <c r="A197" s="483"/>
      <c r="B197" s="2">
        <v>195</v>
      </c>
      <c r="C197" s="33">
        <v>131</v>
      </c>
      <c r="D197" s="8"/>
      <c r="F197" s="33">
        <v>131</v>
      </c>
      <c r="G197" s="8"/>
      <c r="I197" s="33">
        <v>131</v>
      </c>
      <c r="J197" s="8"/>
    </row>
    <row r="198" spans="1:10" ht="15.75" thickBot="1" x14ac:dyDescent="0.3">
      <c r="A198" s="483"/>
      <c r="B198" s="2">
        <v>196</v>
      </c>
      <c r="C198" s="34">
        <v>132</v>
      </c>
      <c r="D198" s="9"/>
      <c r="F198" s="34">
        <v>132</v>
      </c>
      <c r="G198" s="9"/>
      <c r="I198" s="34">
        <v>132</v>
      </c>
      <c r="J198" s="9"/>
    </row>
    <row r="199" spans="1:10" x14ac:dyDescent="0.25">
      <c r="A199" s="484" t="s">
        <v>13</v>
      </c>
      <c r="B199" s="2">
        <v>197</v>
      </c>
      <c r="C199" s="29">
        <v>133</v>
      </c>
      <c r="D199" s="6"/>
      <c r="F199" s="29">
        <v>133</v>
      </c>
      <c r="G199" s="6"/>
      <c r="I199" s="29">
        <v>133</v>
      </c>
      <c r="J199" s="6"/>
    </row>
    <row r="200" spans="1:10" x14ac:dyDescent="0.25">
      <c r="A200" s="484"/>
      <c r="B200" s="2">
        <v>198</v>
      </c>
      <c r="C200" s="30">
        <v>134</v>
      </c>
      <c r="D200" s="4"/>
      <c r="F200" s="30">
        <v>134</v>
      </c>
      <c r="G200" s="4"/>
      <c r="I200" s="30">
        <v>134</v>
      </c>
      <c r="J200" s="4"/>
    </row>
    <row r="201" spans="1:10" x14ac:dyDescent="0.25">
      <c r="A201" s="484"/>
      <c r="B201" s="2">
        <v>199</v>
      </c>
      <c r="C201" s="30">
        <v>135</v>
      </c>
      <c r="D201" s="4"/>
      <c r="F201" s="30">
        <v>135</v>
      </c>
      <c r="G201" s="4"/>
      <c r="I201" s="30">
        <v>135</v>
      </c>
      <c r="J201" s="4"/>
    </row>
    <row r="202" spans="1:10" ht="15.75" thickBot="1" x14ac:dyDescent="0.3">
      <c r="A202" s="484"/>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2">
        <v>321</v>
      </c>
      <c r="D387" s="62" t="s">
        <v>131</v>
      </c>
      <c r="F387" s="29">
        <v>321</v>
      </c>
      <c r="G387" s="6"/>
      <c r="I387" s="29">
        <v>321</v>
      </c>
      <c r="J387" s="6"/>
    </row>
    <row r="388" spans="2:10" x14ac:dyDescent="0.25">
      <c r="B388" s="2">
        <v>386</v>
      </c>
      <c r="C388" s="33">
        <v>322</v>
      </c>
      <c r="D388" s="8"/>
      <c r="F388" s="30">
        <v>322</v>
      </c>
      <c r="G388" s="4"/>
      <c r="I388" s="30">
        <v>322</v>
      </c>
      <c r="J388" s="4"/>
    </row>
    <row r="389" spans="2:10" x14ac:dyDescent="0.25">
      <c r="B389" s="2">
        <v>387</v>
      </c>
      <c r="C389" s="33">
        <v>323</v>
      </c>
      <c r="D389" s="8"/>
      <c r="F389" s="30">
        <v>323</v>
      </c>
      <c r="G389" s="4"/>
      <c r="I389" s="30">
        <v>323</v>
      </c>
      <c r="J389" s="4"/>
    </row>
    <row r="390" spans="2:10" ht="15.75" thickBot="1" x14ac:dyDescent="0.3">
      <c r="B390" s="2">
        <v>388</v>
      </c>
      <c r="C390" s="34">
        <v>324</v>
      </c>
      <c r="D390" s="9"/>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29">
        <v>385</v>
      </c>
      <c r="D451" s="6"/>
      <c r="F451" s="29">
        <v>385</v>
      </c>
      <c r="G451" s="6"/>
      <c r="I451" s="29">
        <v>385</v>
      </c>
      <c r="J451" s="6"/>
    </row>
    <row r="452" spans="2:10" x14ac:dyDescent="0.25">
      <c r="B452" s="2">
        <v>450</v>
      </c>
      <c r="C452" s="30">
        <v>386</v>
      </c>
      <c r="D452" s="4"/>
      <c r="F452" s="30">
        <v>386</v>
      </c>
      <c r="G452" s="4"/>
      <c r="I452" s="30">
        <v>386</v>
      </c>
      <c r="J452" s="4"/>
    </row>
    <row r="453" spans="2:10" x14ac:dyDescent="0.25">
      <c r="B453" s="2">
        <v>451</v>
      </c>
      <c r="C453" s="30">
        <v>387</v>
      </c>
      <c r="D453" s="4"/>
      <c r="F453" s="30">
        <v>387</v>
      </c>
      <c r="G453" s="4"/>
      <c r="I453" s="30">
        <v>387</v>
      </c>
      <c r="J453" s="4"/>
    </row>
    <row r="454" spans="2:10" ht="15.75" thickBot="1" x14ac:dyDescent="0.3">
      <c r="B454" s="2">
        <v>452</v>
      </c>
      <c r="C454" s="31">
        <v>388</v>
      </c>
      <c r="D454" s="5"/>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73"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29">
        <v>573</v>
      </c>
      <c r="D639" s="6"/>
      <c r="F639" s="29">
        <v>573</v>
      </c>
      <c r="G639" s="6"/>
      <c r="I639" s="29">
        <v>573</v>
      </c>
      <c r="J639" s="6"/>
    </row>
    <row r="640" spans="2:10" x14ac:dyDescent="0.25">
      <c r="B640" s="2">
        <v>638</v>
      </c>
      <c r="C640" s="30">
        <v>574</v>
      </c>
      <c r="D640" s="4"/>
      <c r="F640" s="30">
        <v>574</v>
      </c>
      <c r="G640" s="4"/>
      <c r="I640" s="30">
        <v>574</v>
      </c>
      <c r="J640" s="4"/>
    </row>
    <row r="641" spans="2:10" x14ac:dyDescent="0.25">
      <c r="B641" s="2">
        <v>639</v>
      </c>
      <c r="C641" s="30">
        <v>575</v>
      </c>
      <c r="D641" s="4"/>
      <c r="F641" s="30">
        <v>575</v>
      </c>
      <c r="G641" s="4"/>
      <c r="I641" s="30">
        <v>575</v>
      </c>
      <c r="J641" s="4"/>
    </row>
    <row r="642" spans="2:10" ht="15.75" thickBot="1" x14ac:dyDescent="0.3">
      <c r="B642" s="2">
        <v>640</v>
      </c>
      <c r="C642" s="31">
        <v>576</v>
      </c>
      <c r="D642" s="5"/>
      <c r="F642" s="31">
        <v>576</v>
      </c>
      <c r="G642" s="5"/>
      <c r="I642" s="31">
        <v>576</v>
      </c>
      <c r="J642" s="5"/>
    </row>
    <row r="643" spans="2:10" x14ac:dyDescent="0.25">
      <c r="B643" s="2">
        <v>641</v>
      </c>
      <c r="C643" s="29">
        <v>577</v>
      </c>
      <c r="D643" s="6"/>
      <c r="F643" s="29">
        <v>577</v>
      </c>
      <c r="G643" s="6"/>
      <c r="I643" s="29">
        <v>577</v>
      </c>
      <c r="J643" s="6"/>
    </row>
    <row r="644" spans="2:10" x14ac:dyDescent="0.25">
      <c r="B644" s="2">
        <v>642</v>
      </c>
      <c r="C644" s="30">
        <v>578</v>
      </c>
      <c r="D644" s="4"/>
      <c r="F644" s="30">
        <v>578</v>
      </c>
      <c r="G644" s="4"/>
      <c r="I644" s="30">
        <v>578</v>
      </c>
      <c r="J644" s="4"/>
    </row>
    <row r="645" spans="2:10" x14ac:dyDescent="0.25">
      <c r="B645" s="2">
        <v>643</v>
      </c>
      <c r="C645" s="30">
        <v>579</v>
      </c>
      <c r="D645" s="4"/>
      <c r="F645" s="30">
        <v>579</v>
      </c>
      <c r="G645" s="4"/>
      <c r="I645" s="30">
        <v>579</v>
      </c>
      <c r="J645" s="4"/>
    </row>
    <row r="646" spans="2:10" ht="15.75" thickBot="1" x14ac:dyDescent="0.3">
      <c r="B646" s="2">
        <v>644</v>
      </c>
      <c r="C646" s="31">
        <v>580</v>
      </c>
      <c r="D646" s="5"/>
      <c r="F646" s="31">
        <v>580</v>
      </c>
      <c r="G646" s="5"/>
      <c r="I646" s="31">
        <v>580</v>
      </c>
      <c r="J646" s="5"/>
    </row>
    <row r="647" spans="2:10" x14ac:dyDescent="0.25">
      <c r="B647" s="2">
        <v>645</v>
      </c>
      <c r="C647" s="29">
        <v>581</v>
      </c>
      <c r="D647" s="6"/>
      <c r="F647" s="29">
        <v>581</v>
      </c>
      <c r="G647" s="6"/>
      <c r="I647" s="29">
        <v>581</v>
      </c>
      <c r="J647" s="6"/>
    </row>
    <row r="648" spans="2:10" x14ac:dyDescent="0.25">
      <c r="B648" s="2">
        <v>646</v>
      </c>
      <c r="C648" s="30">
        <v>582</v>
      </c>
      <c r="D648" s="4"/>
      <c r="F648" s="30">
        <v>582</v>
      </c>
      <c r="G648" s="4"/>
      <c r="I648" s="30">
        <v>582</v>
      </c>
      <c r="J648" s="4"/>
    </row>
    <row r="649" spans="2:10" x14ac:dyDescent="0.25">
      <c r="B649" s="2">
        <v>647</v>
      </c>
      <c r="C649" s="30">
        <v>583</v>
      </c>
      <c r="D649" s="4"/>
      <c r="F649" s="30">
        <v>583</v>
      </c>
      <c r="G649" s="4"/>
      <c r="I649" s="30">
        <v>583</v>
      </c>
      <c r="J649" s="4"/>
    </row>
    <row r="650" spans="2:10" ht="15.75" thickBot="1" x14ac:dyDescent="0.3">
      <c r="B650" s="2">
        <v>648</v>
      </c>
      <c r="C650" s="31">
        <v>584</v>
      </c>
      <c r="D650" s="5"/>
      <c r="F650" s="31">
        <v>584</v>
      </c>
      <c r="G650" s="5"/>
      <c r="I650" s="31">
        <v>584</v>
      </c>
      <c r="J650" s="5"/>
    </row>
    <row r="651" spans="2:10" x14ac:dyDescent="0.25">
      <c r="B651" s="2">
        <v>649</v>
      </c>
      <c r="C651" s="29">
        <v>585</v>
      </c>
      <c r="D651" s="6"/>
      <c r="F651" s="29">
        <v>585</v>
      </c>
      <c r="G651" s="6"/>
      <c r="I651" s="29">
        <v>585</v>
      </c>
      <c r="J651" s="6"/>
    </row>
    <row r="652" spans="2:10" x14ac:dyDescent="0.25">
      <c r="B652" s="2">
        <v>650</v>
      </c>
      <c r="C652" s="30">
        <v>586</v>
      </c>
      <c r="D652" s="4"/>
      <c r="F652" s="30">
        <v>586</v>
      </c>
      <c r="G652" s="4"/>
      <c r="I652" s="30">
        <v>586</v>
      </c>
      <c r="J652" s="4"/>
    </row>
    <row r="653" spans="2:10" x14ac:dyDescent="0.25">
      <c r="B653" s="2">
        <v>651</v>
      </c>
      <c r="C653" s="30">
        <v>587</v>
      </c>
      <c r="D653" s="4"/>
      <c r="F653" s="30">
        <v>587</v>
      </c>
      <c r="G653" s="4"/>
      <c r="I653" s="30">
        <v>587</v>
      </c>
      <c r="J653" s="4"/>
    </row>
    <row r="654" spans="2:10" ht="15.75" thickBot="1" x14ac:dyDescent="0.3">
      <c r="B654" s="2">
        <v>652</v>
      </c>
      <c r="C654" s="31">
        <v>588</v>
      </c>
      <c r="D654" s="5"/>
      <c r="F654" s="31">
        <v>588</v>
      </c>
      <c r="G654" s="5"/>
      <c r="I654" s="31">
        <v>588</v>
      </c>
      <c r="J654" s="5"/>
    </row>
    <row r="655" spans="2:10" x14ac:dyDescent="0.25">
      <c r="B655" s="2">
        <v>653</v>
      </c>
      <c r="C655" s="29">
        <v>589</v>
      </c>
      <c r="D655" s="6"/>
      <c r="F655" s="29">
        <v>589</v>
      </c>
      <c r="G655" s="6"/>
      <c r="I655" s="29">
        <v>589</v>
      </c>
      <c r="J655" s="6"/>
    </row>
    <row r="656" spans="2: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95:A198"/>
    <mergeCell ref="A191:A194"/>
    <mergeCell ref="A187:A190"/>
    <mergeCell ref="A199:A202"/>
    <mergeCell ref="C2:D2"/>
    <mergeCell ref="A179:A182"/>
    <mergeCell ref="A183:A186"/>
    <mergeCell ref="A83:A84"/>
    <mergeCell ref="A85:A86"/>
    <mergeCell ref="A81:A82"/>
    <mergeCell ref="A87:A8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5"/>
  <sheetViews>
    <sheetView showGridLines="0" topLeftCell="Q67" zoomScale="80" zoomScaleNormal="80" workbookViewId="0">
      <selection activeCell="W67" sqref="W67"/>
    </sheetView>
  </sheetViews>
  <sheetFormatPr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28" t="s">
        <v>458</v>
      </c>
      <c r="AB31" s="528"/>
      <c r="AC31" s="528"/>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30" t="s">
        <v>452</v>
      </c>
      <c r="AB32" s="530"/>
      <c r="AC32" s="530"/>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30" t="s">
        <v>452</v>
      </c>
      <c r="AB33" s="530"/>
      <c r="AC33" s="530"/>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27">
        <v>0</v>
      </c>
      <c r="AB34" s="527"/>
      <c r="AC34" s="529"/>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25">
        <v>0</v>
      </c>
      <c r="AB35" s="525"/>
      <c r="AC35" s="526"/>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27"/>
      <c r="AB36" s="527">
        <v>0</v>
      </c>
      <c r="AC36" s="527"/>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28" t="s">
        <v>458</v>
      </c>
      <c r="AB39" s="528"/>
      <c r="AC39" s="528"/>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27" t="s">
        <v>203</v>
      </c>
      <c r="AB40" s="527"/>
      <c r="AC40" s="529"/>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25" t="s">
        <v>203</v>
      </c>
      <c r="AB41" s="525"/>
      <c r="AC41" s="526"/>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27" t="s">
        <v>203</v>
      </c>
      <c r="AB42" s="527"/>
      <c r="AC42" s="527"/>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497"/>
      <c r="AB48" s="497"/>
      <c r="AC48" s="497"/>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31" t="s">
        <v>393</v>
      </c>
      <c r="C2" s="531"/>
      <c r="D2" s="531"/>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
  <sheetViews>
    <sheetView showGridLines="0"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showGridLines="0" workbookViewId="0">
      <selection activeCell="C8" sqref="C8"/>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8"/>
  <sheetViews>
    <sheetView showGridLines="0" topLeftCell="A16" zoomScaleNormal="100" workbookViewId="0">
      <selection activeCell="AE34" sqref="AE34:AE38"/>
    </sheetView>
  </sheetViews>
  <sheetFormatPr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35" t="s">
        <v>677</v>
      </c>
      <c r="C8" s="535"/>
      <c r="D8" s="535"/>
      <c r="E8" s="535" t="s">
        <v>678</v>
      </c>
      <c r="F8" s="535"/>
      <c r="G8" s="535"/>
      <c r="H8" s="535"/>
      <c r="I8" s="89" t="s">
        <v>679</v>
      </c>
      <c r="J8" s="89" t="s">
        <v>680</v>
      </c>
      <c r="K8" s="89" t="s">
        <v>681</v>
      </c>
      <c r="L8" s="535" t="s">
        <v>682</v>
      </c>
      <c r="M8" s="535"/>
      <c r="N8" s="535" t="s">
        <v>683</v>
      </c>
      <c r="O8" s="535"/>
      <c r="P8" s="535" t="s">
        <v>684</v>
      </c>
      <c r="Q8" s="535"/>
      <c r="R8" s="535"/>
      <c r="S8" s="536" t="s">
        <v>685</v>
      </c>
      <c r="T8" s="529"/>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32" t="s">
        <v>787</v>
      </c>
      <c r="Z11" s="533"/>
      <c r="AA11" s="534"/>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35" t="s">
        <v>677</v>
      </c>
      <c r="C13" s="535"/>
      <c r="D13" s="535"/>
      <c r="E13" s="535" t="s">
        <v>678</v>
      </c>
      <c r="F13" s="535"/>
      <c r="G13" s="535"/>
      <c r="H13" s="535"/>
      <c r="I13" s="89" t="s">
        <v>679</v>
      </c>
      <c r="J13" s="89" t="s">
        <v>680</v>
      </c>
      <c r="K13" s="89" t="s">
        <v>681</v>
      </c>
      <c r="L13" s="535" t="s">
        <v>682</v>
      </c>
      <c r="M13" s="535"/>
      <c r="N13" s="535" t="s">
        <v>683</v>
      </c>
      <c r="O13" s="535"/>
      <c r="P13" s="535" t="s">
        <v>684</v>
      </c>
      <c r="Q13" s="535"/>
      <c r="R13" s="535" t="s">
        <v>685</v>
      </c>
      <c r="S13" s="535"/>
      <c r="T13" s="535"/>
      <c r="U13" s="535" t="s">
        <v>686</v>
      </c>
      <c r="V13" s="535"/>
      <c r="W13" s="535"/>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35" t="s">
        <v>677</v>
      </c>
      <c r="C24" s="535"/>
      <c r="D24" s="535"/>
      <c r="E24" s="535" t="s">
        <v>678</v>
      </c>
      <c r="F24" s="535"/>
      <c r="G24" s="535"/>
      <c r="H24" s="535"/>
      <c r="I24" s="89" t="s">
        <v>679</v>
      </c>
      <c r="J24" s="89" t="s">
        <v>680</v>
      </c>
      <c r="K24" s="89" t="s">
        <v>681</v>
      </c>
      <c r="L24" s="216" t="s">
        <v>682</v>
      </c>
      <c r="M24" s="535" t="s">
        <v>683</v>
      </c>
      <c r="N24" s="535"/>
      <c r="O24" s="535" t="s">
        <v>684</v>
      </c>
      <c r="P24" s="535"/>
      <c r="Q24" s="535" t="s">
        <v>685</v>
      </c>
      <c r="R24" s="535"/>
      <c r="S24" s="535"/>
      <c r="T24" s="536" t="s">
        <v>686</v>
      </c>
      <c r="U24" s="529"/>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32" t="s">
        <v>787</v>
      </c>
      <c r="AD27" s="533"/>
      <c r="AE27" s="534"/>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35" t="s">
        <v>677</v>
      </c>
      <c r="C29" s="535"/>
      <c r="D29" s="535"/>
      <c r="E29" s="535" t="s">
        <v>678</v>
      </c>
      <c r="F29" s="535"/>
      <c r="G29" s="535"/>
      <c r="H29" s="535"/>
      <c r="I29" s="89" t="s">
        <v>679</v>
      </c>
      <c r="J29" s="89" t="s">
        <v>680</v>
      </c>
      <c r="K29" s="89" t="s">
        <v>681</v>
      </c>
      <c r="L29" s="216" t="s">
        <v>682</v>
      </c>
      <c r="M29" s="535" t="s">
        <v>683</v>
      </c>
      <c r="N29" s="535"/>
      <c r="O29" s="535" t="s">
        <v>684</v>
      </c>
      <c r="P29" s="535"/>
      <c r="Q29" s="535" t="s">
        <v>685</v>
      </c>
      <c r="R29" s="535"/>
      <c r="S29" s="535" t="s">
        <v>686</v>
      </c>
      <c r="T29" s="535"/>
      <c r="U29" s="535"/>
      <c r="V29" s="535" t="s">
        <v>687</v>
      </c>
      <c r="W29" s="535"/>
      <c r="X29" s="535"/>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37" t="s">
        <v>898</v>
      </c>
      <c r="C4" s="538"/>
      <c r="D4" s="539"/>
      <c r="E4" s="537" t="s">
        <v>789</v>
      </c>
      <c r="F4" s="538"/>
      <c r="G4" s="539"/>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6"/>
  <sheetViews>
    <sheetView showGridLines="0" topLeftCell="B16" workbookViewId="0">
      <selection activeCell="K18" sqref="K18"/>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46" t="s">
        <v>1001</v>
      </c>
      <c r="C4" s="299" t="s">
        <v>1000</v>
      </c>
      <c r="D4" s="300">
        <v>1</v>
      </c>
      <c r="E4" s="255">
        <f t="shared" ref="E4:E14" si="0">D4*4-3</f>
        <v>1</v>
      </c>
      <c r="F4" s="255">
        <f>E4+G4-1</f>
        <v>4</v>
      </c>
      <c r="G4" s="255">
        <v>4</v>
      </c>
      <c r="H4" s="301" t="s">
        <v>999</v>
      </c>
      <c r="L4" s="546" t="s">
        <v>1001</v>
      </c>
      <c r="M4" s="333" t="s">
        <v>1000</v>
      </c>
      <c r="N4" s="300">
        <v>1</v>
      </c>
      <c r="O4" s="255">
        <f t="shared" ref="O4:O5" si="1">N4*4-3</f>
        <v>1</v>
      </c>
      <c r="P4" s="255">
        <f>O4+Q4-1</f>
        <v>4</v>
      </c>
      <c r="Q4" s="255">
        <v>4</v>
      </c>
      <c r="R4" s="301" t="s">
        <v>999</v>
      </c>
      <c r="U4" s="546" t="s">
        <v>1001</v>
      </c>
      <c r="V4" s="333" t="s">
        <v>1000</v>
      </c>
      <c r="W4" s="300">
        <v>1</v>
      </c>
      <c r="X4" s="255">
        <f t="shared" ref="X4:X5" si="2">W4*4-3</f>
        <v>1</v>
      </c>
      <c r="Y4" s="255">
        <f>X4+Z4-1</f>
        <v>4</v>
      </c>
      <c r="Z4" s="255">
        <v>4</v>
      </c>
      <c r="AA4" s="301" t="s">
        <v>999</v>
      </c>
    </row>
    <row r="5" spans="2:27" ht="15.75" customHeight="1" x14ac:dyDescent="0.25">
      <c r="B5" s="547"/>
      <c r="C5" s="543" t="s">
        <v>998</v>
      </c>
      <c r="D5" s="297">
        <v>2</v>
      </c>
      <c r="E5" s="189">
        <f t="shared" si="0"/>
        <v>5</v>
      </c>
      <c r="F5" s="189">
        <f>E5+G5-1</f>
        <v>6</v>
      </c>
      <c r="G5" s="189">
        <v>2</v>
      </c>
      <c r="H5" s="93" t="s">
        <v>996</v>
      </c>
      <c r="L5" s="547"/>
      <c r="M5" s="543" t="s">
        <v>998</v>
      </c>
      <c r="N5" s="297">
        <v>2</v>
      </c>
      <c r="O5" s="189">
        <f t="shared" si="1"/>
        <v>5</v>
      </c>
      <c r="P5" s="189">
        <f>O5+Q5-1</f>
        <v>6</v>
      </c>
      <c r="Q5" s="189">
        <v>2</v>
      </c>
      <c r="R5" s="93" t="s">
        <v>996</v>
      </c>
      <c r="U5" s="547"/>
      <c r="V5" s="543" t="s">
        <v>998</v>
      </c>
      <c r="W5" s="297">
        <v>2</v>
      </c>
      <c r="X5" s="189">
        <f t="shared" si="2"/>
        <v>5</v>
      </c>
      <c r="Y5" s="189">
        <f>X5+Z5-1</f>
        <v>6</v>
      </c>
      <c r="Z5" s="189">
        <v>2</v>
      </c>
      <c r="AA5" s="93" t="s">
        <v>996</v>
      </c>
    </row>
    <row r="6" spans="2:27" ht="15.75" thickBot="1" x14ac:dyDescent="0.3">
      <c r="B6" s="547"/>
      <c r="C6" s="545"/>
      <c r="D6" s="126">
        <v>2</v>
      </c>
      <c r="E6" s="190">
        <f>F5+1</f>
        <v>7</v>
      </c>
      <c r="F6" s="190">
        <f>E6+G6-1</f>
        <v>8</v>
      </c>
      <c r="G6" s="190">
        <v>2</v>
      </c>
      <c r="H6" s="101" t="s">
        <v>997</v>
      </c>
      <c r="L6" s="547"/>
      <c r="M6" s="545"/>
      <c r="N6" s="126">
        <v>2</v>
      </c>
      <c r="O6" s="190">
        <f>P5+1</f>
        <v>7</v>
      </c>
      <c r="P6" s="190">
        <f>O6+Q6-1</f>
        <v>8</v>
      </c>
      <c r="Q6" s="190">
        <v>2</v>
      </c>
      <c r="R6" s="101" t="s">
        <v>997</v>
      </c>
      <c r="U6" s="547"/>
      <c r="V6" s="545"/>
      <c r="W6" s="126">
        <v>2</v>
      </c>
      <c r="X6" s="190">
        <f>Y5+1</f>
        <v>7</v>
      </c>
      <c r="Y6" s="190">
        <f>X6+Z6-1</f>
        <v>8</v>
      </c>
      <c r="Z6" s="190">
        <v>2</v>
      </c>
      <c r="AA6" s="101" t="s">
        <v>997</v>
      </c>
    </row>
    <row r="7" spans="2:27" x14ac:dyDescent="0.25">
      <c r="B7" s="547"/>
      <c r="C7" s="543" t="s">
        <v>995</v>
      </c>
      <c r="D7" s="271">
        <v>3</v>
      </c>
      <c r="E7" s="250">
        <f t="shared" si="0"/>
        <v>9</v>
      </c>
      <c r="F7" s="250">
        <f t="shared" ref="F7:F40" si="3">E7+G7-1</f>
        <v>11</v>
      </c>
      <c r="G7" s="250">
        <v>3</v>
      </c>
      <c r="H7" s="298" t="s">
        <v>993</v>
      </c>
      <c r="L7" s="547"/>
      <c r="M7" s="543" t="s">
        <v>995</v>
      </c>
      <c r="N7" s="271">
        <v>3</v>
      </c>
      <c r="O7" s="250">
        <f t="shared" ref="O7" si="4">N7*4-3</f>
        <v>9</v>
      </c>
      <c r="P7" s="250">
        <f t="shared" ref="P7" si="5">O7+Q7-1</f>
        <v>11</v>
      </c>
      <c r="Q7" s="250">
        <v>3</v>
      </c>
      <c r="R7" s="298" t="s">
        <v>993</v>
      </c>
      <c r="U7" s="547"/>
      <c r="V7" s="543" t="s">
        <v>995</v>
      </c>
      <c r="W7" s="271">
        <v>3</v>
      </c>
      <c r="X7" s="250">
        <f t="shared" ref="X7" si="6">W7*4-3</f>
        <v>9</v>
      </c>
      <c r="Y7" s="250">
        <f t="shared" ref="Y7" si="7">X7+Z7-1</f>
        <v>11</v>
      </c>
      <c r="Z7" s="250">
        <v>3</v>
      </c>
      <c r="AA7" s="298" t="s">
        <v>993</v>
      </c>
    </row>
    <row r="8" spans="2:27" ht="15.75" thickBot="1" x14ac:dyDescent="0.3">
      <c r="B8" s="547"/>
      <c r="C8" s="545"/>
      <c r="D8" s="126">
        <v>3</v>
      </c>
      <c r="E8" s="190">
        <f>F7+1</f>
        <v>12</v>
      </c>
      <c r="F8" s="190">
        <f>E8+G8-1</f>
        <v>12</v>
      </c>
      <c r="G8" s="190">
        <v>1</v>
      </c>
      <c r="H8" s="101" t="s">
        <v>994</v>
      </c>
      <c r="L8" s="547"/>
      <c r="M8" s="545"/>
      <c r="N8" s="126">
        <v>3</v>
      </c>
      <c r="O8" s="190">
        <f>P7+1</f>
        <v>12</v>
      </c>
      <c r="P8" s="190">
        <f>O8+Q8-1</f>
        <v>12</v>
      </c>
      <c r="Q8" s="190">
        <v>1</v>
      </c>
      <c r="R8" s="101" t="s">
        <v>994</v>
      </c>
      <c r="U8" s="547"/>
      <c r="V8" s="545"/>
      <c r="W8" s="126">
        <v>3</v>
      </c>
      <c r="X8" s="190">
        <f>Y7+1</f>
        <v>12</v>
      </c>
      <c r="Y8" s="190">
        <f>X8+Z8-1</f>
        <v>12</v>
      </c>
      <c r="Z8" s="190">
        <v>1</v>
      </c>
      <c r="AA8" s="101" t="s">
        <v>994</v>
      </c>
    </row>
    <row r="9" spans="2:27" x14ac:dyDescent="0.25">
      <c r="B9" s="547"/>
      <c r="C9" s="543" t="s">
        <v>992</v>
      </c>
      <c r="D9" s="297">
        <v>4</v>
      </c>
      <c r="E9" s="189">
        <f t="shared" si="0"/>
        <v>13</v>
      </c>
      <c r="F9" s="189">
        <f>E9+G9-1</f>
        <v>15</v>
      </c>
      <c r="G9" s="189">
        <v>3</v>
      </c>
      <c r="H9" s="93" t="s">
        <v>990</v>
      </c>
      <c r="L9" s="547"/>
      <c r="M9" s="543" t="s">
        <v>992</v>
      </c>
      <c r="N9" s="297">
        <v>4</v>
      </c>
      <c r="O9" s="189">
        <f t="shared" ref="O9" si="8">N9*4-3</f>
        <v>13</v>
      </c>
      <c r="P9" s="189">
        <f>O9+Q9-1</f>
        <v>15</v>
      </c>
      <c r="Q9" s="189">
        <v>3</v>
      </c>
      <c r="R9" s="93" t="s">
        <v>990</v>
      </c>
      <c r="U9" s="547"/>
      <c r="V9" s="543" t="s">
        <v>992</v>
      </c>
      <c r="W9" s="297">
        <v>4</v>
      </c>
      <c r="X9" s="189">
        <f t="shared" ref="X9" si="9">W9*4-3</f>
        <v>13</v>
      </c>
      <c r="Y9" s="189">
        <f>X9+Z9-1</f>
        <v>15</v>
      </c>
      <c r="Z9" s="189">
        <v>3</v>
      </c>
      <c r="AA9" s="93" t="s">
        <v>990</v>
      </c>
    </row>
    <row r="10" spans="2:27" ht="15.75" thickBot="1" x14ac:dyDescent="0.3">
      <c r="B10" s="547"/>
      <c r="C10" s="545"/>
      <c r="D10" s="126">
        <v>4</v>
      </c>
      <c r="E10" s="190">
        <f>F9+1</f>
        <v>16</v>
      </c>
      <c r="F10" s="190">
        <f>E10+G10-1</f>
        <v>16</v>
      </c>
      <c r="G10" s="190">
        <v>1</v>
      </c>
      <c r="H10" s="101" t="s">
        <v>991</v>
      </c>
      <c r="L10" s="547"/>
      <c r="M10" s="545"/>
      <c r="N10" s="126">
        <v>4</v>
      </c>
      <c r="O10" s="190">
        <f>P9+1</f>
        <v>16</v>
      </c>
      <c r="P10" s="190">
        <f>O10+Q10-1</f>
        <v>16</v>
      </c>
      <c r="Q10" s="190">
        <v>1</v>
      </c>
      <c r="R10" s="101" t="s">
        <v>991</v>
      </c>
      <c r="U10" s="547"/>
      <c r="V10" s="545"/>
      <c r="W10" s="126">
        <v>4</v>
      </c>
      <c r="X10" s="190">
        <f>Y9+1</f>
        <v>16</v>
      </c>
      <c r="Y10" s="190">
        <f>X10+Z10-1</f>
        <v>16</v>
      </c>
      <c r="Z10" s="190">
        <v>1</v>
      </c>
      <c r="AA10" s="101" t="s">
        <v>991</v>
      </c>
    </row>
    <row r="11" spans="2:27" x14ac:dyDescent="0.25">
      <c r="B11" s="547"/>
      <c r="C11" s="543" t="s">
        <v>982</v>
      </c>
      <c r="D11" s="271">
        <v>5</v>
      </c>
      <c r="E11" s="250">
        <f t="shared" si="0"/>
        <v>17</v>
      </c>
      <c r="F11" s="250">
        <f t="shared" si="3"/>
        <v>18</v>
      </c>
      <c r="G11" s="250">
        <v>2</v>
      </c>
      <c r="H11" s="298" t="s">
        <v>980</v>
      </c>
      <c r="L11" s="547"/>
      <c r="M11" s="543" t="s">
        <v>982</v>
      </c>
      <c r="N11" s="271">
        <v>5</v>
      </c>
      <c r="O11" s="250">
        <f t="shared" ref="O11" si="10">N11*4-3</f>
        <v>17</v>
      </c>
      <c r="P11" s="250">
        <f t="shared" ref="P11" si="11">O11+Q11-1</f>
        <v>18</v>
      </c>
      <c r="Q11" s="250">
        <v>2</v>
      </c>
      <c r="R11" s="298" t="s">
        <v>980</v>
      </c>
      <c r="U11" s="547"/>
      <c r="V11" s="543" t="s">
        <v>982</v>
      </c>
      <c r="W11" s="271">
        <v>5</v>
      </c>
      <c r="X11" s="250">
        <f t="shared" ref="X11" si="12">W11*4-3</f>
        <v>17</v>
      </c>
      <c r="Y11" s="250">
        <f t="shared" ref="Y11" si="13">X11+Z11-1</f>
        <v>18</v>
      </c>
      <c r="Z11" s="250">
        <v>2</v>
      </c>
      <c r="AA11" s="298" t="s">
        <v>980</v>
      </c>
    </row>
    <row r="12" spans="2:27" x14ac:dyDescent="0.25">
      <c r="B12" s="547"/>
      <c r="C12" s="544"/>
      <c r="D12" s="125">
        <v>5</v>
      </c>
      <c r="E12" s="248">
        <f>F11+1</f>
        <v>19</v>
      </c>
      <c r="F12" s="248">
        <f>E12+G12-1</f>
        <v>19</v>
      </c>
      <c r="G12" s="248">
        <v>1</v>
      </c>
      <c r="H12" s="94" t="s">
        <v>986</v>
      </c>
      <c r="L12" s="547"/>
      <c r="M12" s="544"/>
      <c r="N12" s="125">
        <v>5</v>
      </c>
      <c r="O12" s="248">
        <f>P11+1</f>
        <v>19</v>
      </c>
      <c r="P12" s="248">
        <f>O12+Q12-1</f>
        <v>19</v>
      </c>
      <c r="Q12" s="248">
        <v>1</v>
      </c>
      <c r="R12" s="94" t="s">
        <v>986</v>
      </c>
      <c r="U12" s="547"/>
      <c r="V12" s="544"/>
      <c r="W12" s="125">
        <v>5</v>
      </c>
      <c r="X12" s="248">
        <f>Y11+1</f>
        <v>19</v>
      </c>
      <c r="Y12" s="248">
        <f>X12+Z12-1</f>
        <v>19</v>
      </c>
      <c r="Z12" s="248">
        <v>1</v>
      </c>
      <c r="AA12" s="94" t="s">
        <v>986</v>
      </c>
    </row>
    <row r="13" spans="2:27" ht="15.75" thickBot="1" x14ac:dyDescent="0.3">
      <c r="B13" s="547"/>
      <c r="C13" s="545"/>
      <c r="D13" s="126">
        <v>5</v>
      </c>
      <c r="E13" s="190">
        <f>F12+1</f>
        <v>20</v>
      </c>
      <c r="F13" s="190">
        <f>E13+G13-1</f>
        <v>20</v>
      </c>
      <c r="G13" s="190">
        <v>1</v>
      </c>
      <c r="H13" s="101" t="s">
        <v>987</v>
      </c>
      <c r="L13" s="547"/>
      <c r="M13" s="545"/>
      <c r="N13" s="126">
        <v>5</v>
      </c>
      <c r="O13" s="190">
        <f>P12+1</f>
        <v>20</v>
      </c>
      <c r="P13" s="190">
        <f>O13+Q13-1</f>
        <v>20</v>
      </c>
      <c r="Q13" s="190">
        <v>1</v>
      </c>
      <c r="R13" s="101" t="s">
        <v>987</v>
      </c>
      <c r="U13" s="547"/>
      <c r="V13" s="545"/>
      <c r="W13" s="126">
        <v>5</v>
      </c>
      <c r="X13" s="190">
        <f>Y12+1</f>
        <v>20</v>
      </c>
      <c r="Y13" s="190">
        <f>X13+Z13-1</f>
        <v>20</v>
      </c>
      <c r="Z13" s="190">
        <v>1</v>
      </c>
      <c r="AA13" s="101" t="s">
        <v>987</v>
      </c>
    </row>
    <row r="14" spans="2:27" x14ac:dyDescent="0.25">
      <c r="B14" s="547"/>
      <c r="C14" s="543" t="s">
        <v>981</v>
      </c>
      <c r="D14" s="297">
        <v>6</v>
      </c>
      <c r="E14" s="189">
        <f t="shared" si="0"/>
        <v>21</v>
      </c>
      <c r="F14" s="189">
        <f t="shared" si="3"/>
        <v>21</v>
      </c>
      <c r="G14" s="189">
        <v>1</v>
      </c>
      <c r="H14" s="93" t="s">
        <v>968</v>
      </c>
      <c r="L14" s="547"/>
      <c r="M14" s="543" t="s">
        <v>981</v>
      </c>
      <c r="N14" s="297">
        <v>6</v>
      </c>
      <c r="O14" s="189">
        <f t="shared" ref="O14" si="14">N14*4-3</f>
        <v>21</v>
      </c>
      <c r="P14" s="189">
        <f t="shared" ref="P14:P20" si="15">O14+Q14-1</f>
        <v>21</v>
      </c>
      <c r="Q14" s="189">
        <v>1</v>
      </c>
      <c r="R14" s="93" t="s">
        <v>968</v>
      </c>
      <c r="U14" s="547"/>
      <c r="V14" s="543" t="s">
        <v>981</v>
      </c>
      <c r="W14" s="297">
        <v>6</v>
      </c>
      <c r="X14" s="189">
        <f t="shared" ref="X14" si="16">W14*4-3</f>
        <v>21</v>
      </c>
      <c r="Y14" s="189">
        <f t="shared" ref="Y14:Y20" si="17">X14+Z14-1</f>
        <v>21</v>
      </c>
      <c r="Z14" s="189">
        <v>1</v>
      </c>
      <c r="AA14" s="93" t="s">
        <v>968</v>
      </c>
    </row>
    <row r="15" spans="2:27" x14ac:dyDescent="0.25">
      <c r="B15" s="547"/>
      <c r="C15" s="544"/>
      <c r="D15" s="125">
        <v>6</v>
      </c>
      <c r="E15" s="248">
        <f>F14+1</f>
        <v>22</v>
      </c>
      <c r="F15" s="248">
        <f t="shared" si="3"/>
        <v>22</v>
      </c>
      <c r="G15" s="248">
        <v>1</v>
      </c>
      <c r="H15" s="94" t="s">
        <v>969</v>
      </c>
      <c r="L15" s="547"/>
      <c r="M15" s="544"/>
      <c r="N15" s="125">
        <v>6</v>
      </c>
      <c r="O15" s="248">
        <f>P14+1</f>
        <v>22</v>
      </c>
      <c r="P15" s="248">
        <f t="shared" si="15"/>
        <v>22</v>
      </c>
      <c r="Q15" s="248">
        <v>1</v>
      </c>
      <c r="R15" s="94" t="s">
        <v>969</v>
      </c>
      <c r="U15" s="547"/>
      <c r="V15" s="544"/>
      <c r="W15" s="125">
        <v>6</v>
      </c>
      <c r="X15" s="248">
        <f>Y14+1</f>
        <v>22</v>
      </c>
      <c r="Y15" s="248">
        <f t="shared" si="17"/>
        <v>22</v>
      </c>
      <c r="Z15" s="248">
        <v>1</v>
      </c>
      <c r="AA15" s="94" t="s">
        <v>969</v>
      </c>
    </row>
    <row r="16" spans="2:27" x14ac:dyDescent="0.25">
      <c r="B16" s="547"/>
      <c r="C16" s="544"/>
      <c r="D16" s="125">
        <v>6</v>
      </c>
      <c r="E16" s="248">
        <f>F15+1</f>
        <v>23</v>
      </c>
      <c r="F16" s="248">
        <f t="shared" si="3"/>
        <v>23</v>
      </c>
      <c r="G16" s="248">
        <v>1</v>
      </c>
      <c r="H16" s="94" t="s">
        <v>979</v>
      </c>
      <c r="L16" s="547"/>
      <c r="M16" s="544"/>
      <c r="N16" s="125">
        <v>6</v>
      </c>
      <c r="O16" s="248">
        <f>P15+1</f>
        <v>23</v>
      </c>
      <c r="P16" s="248">
        <f t="shared" si="15"/>
        <v>23</v>
      </c>
      <c r="Q16" s="248">
        <v>1</v>
      </c>
      <c r="R16" s="94" t="s">
        <v>979</v>
      </c>
      <c r="U16" s="547"/>
      <c r="V16" s="544"/>
      <c r="W16" s="125">
        <v>6</v>
      </c>
      <c r="X16" s="248">
        <f>Y15+1</f>
        <v>23</v>
      </c>
      <c r="Y16" s="248">
        <f t="shared" si="17"/>
        <v>23</v>
      </c>
      <c r="Z16" s="248">
        <v>1</v>
      </c>
      <c r="AA16" s="94" t="s">
        <v>979</v>
      </c>
    </row>
    <row r="17" spans="2:28" ht="15.75" thickBot="1" x14ac:dyDescent="0.3">
      <c r="B17" s="548"/>
      <c r="C17" s="545"/>
      <c r="D17" s="126">
        <v>6</v>
      </c>
      <c r="E17" s="190">
        <f>F16+1</f>
        <v>24</v>
      </c>
      <c r="F17" s="190">
        <f t="shared" si="3"/>
        <v>24</v>
      </c>
      <c r="G17" s="190">
        <v>1</v>
      </c>
      <c r="H17" s="101" t="s">
        <v>970</v>
      </c>
      <c r="L17" s="548"/>
      <c r="M17" s="545"/>
      <c r="N17" s="126">
        <v>6</v>
      </c>
      <c r="O17" s="190">
        <f>P16+1</f>
        <v>24</v>
      </c>
      <c r="P17" s="190">
        <f t="shared" si="15"/>
        <v>24</v>
      </c>
      <c r="Q17" s="190">
        <v>1</v>
      </c>
      <c r="R17" s="101" t="s">
        <v>970</v>
      </c>
      <c r="U17" s="548"/>
      <c r="V17" s="545"/>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43" t="s">
        <v>984</v>
      </c>
      <c r="D19" s="307">
        <v>8</v>
      </c>
      <c r="E19" s="281">
        <f t="shared" ref="E19:E31" si="18">D19*4-3</f>
        <v>29</v>
      </c>
      <c r="F19" s="279">
        <f t="shared" si="3"/>
        <v>30</v>
      </c>
      <c r="G19" s="279">
        <v>2</v>
      </c>
      <c r="H19" s="96" t="s">
        <v>852</v>
      </c>
      <c r="M19" s="543" t="s">
        <v>984</v>
      </c>
      <c r="N19" s="338">
        <v>8</v>
      </c>
      <c r="O19" s="281">
        <f t="shared" ref="O19" si="19">N19*4-3</f>
        <v>29</v>
      </c>
      <c r="P19" s="279">
        <f t="shared" ref="P19" si="20">O19+Q19-1</f>
        <v>29</v>
      </c>
      <c r="Q19" s="279">
        <v>1</v>
      </c>
      <c r="R19" s="96" t="s">
        <v>1043</v>
      </c>
      <c r="V19" s="543" t="s">
        <v>984</v>
      </c>
      <c r="W19" s="338">
        <v>8</v>
      </c>
      <c r="X19" s="281">
        <f t="shared" ref="X19" si="21">W19*4-3</f>
        <v>29</v>
      </c>
      <c r="Y19" s="279">
        <f t="shared" si="17"/>
        <v>29</v>
      </c>
      <c r="Z19" s="279">
        <v>1</v>
      </c>
      <c r="AA19" s="96" t="s">
        <v>1043</v>
      </c>
    </row>
    <row r="20" spans="2:28" ht="15.75" thickBot="1" x14ac:dyDescent="0.3">
      <c r="C20" s="545"/>
      <c r="D20" s="307">
        <v>8</v>
      </c>
      <c r="E20" s="281">
        <f>F19+1</f>
        <v>31</v>
      </c>
      <c r="F20" s="279">
        <f>E20+G20-1</f>
        <v>32</v>
      </c>
      <c r="G20" s="279">
        <v>2</v>
      </c>
      <c r="H20" s="96" t="s">
        <v>921</v>
      </c>
      <c r="M20" s="544"/>
      <c r="N20" s="307">
        <v>8</v>
      </c>
      <c r="O20" s="281">
        <f>P19+1</f>
        <v>30</v>
      </c>
      <c r="P20" s="279">
        <f t="shared" si="15"/>
        <v>30</v>
      </c>
      <c r="Q20" s="279">
        <v>1</v>
      </c>
      <c r="R20" s="96" t="s">
        <v>852</v>
      </c>
      <c r="V20" s="544"/>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45"/>
      <c r="N21" s="307">
        <v>8</v>
      </c>
      <c r="O21" s="281">
        <f>P20+1</f>
        <v>31</v>
      </c>
      <c r="P21" s="279">
        <f>O21+Q21-1</f>
        <v>32</v>
      </c>
      <c r="Q21" s="279">
        <v>2</v>
      </c>
      <c r="R21" s="96" t="s">
        <v>921</v>
      </c>
      <c r="V21" s="545"/>
      <c r="W21" s="307">
        <v>8</v>
      </c>
      <c r="X21" s="281">
        <f>Y20+1</f>
        <v>31</v>
      </c>
      <c r="Y21" s="279">
        <f>X21+Z21-1</f>
        <v>32</v>
      </c>
      <c r="Z21" s="279">
        <v>2</v>
      </c>
      <c r="AA21" s="96" t="s">
        <v>921</v>
      </c>
    </row>
    <row r="22" spans="2:28" ht="15.75" thickBot="1" x14ac:dyDescent="0.3">
      <c r="C22" s="543"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44"/>
      <c r="D23" s="309">
        <v>10</v>
      </c>
      <c r="E23" s="310">
        <f>F22+1</f>
        <v>40</v>
      </c>
      <c r="F23" s="296">
        <f t="shared" si="3"/>
        <v>40</v>
      </c>
      <c r="G23" s="296">
        <v>1</v>
      </c>
      <c r="H23" s="311" t="s">
        <v>923</v>
      </c>
      <c r="I23" s="329" t="s">
        <v>966</v>
      </c>
      <c r="M23" s="543" t="s">
        <v>988</v>
      </c>
      <c r="N23" s="308">
        <v>10</v>
      </c>
      <c r="O23" s="284">
        <f t="shared" ref="O23" si="22">N23*4-3</f>
        <v>37</v>
      </c>
      <c r="P23" s="256">
        <f t="shared" ref="P23:P25" si="23">O23+Q23-1</f>
        <v>39</v>
      </c>
      <c r="Q23" s="256">
        <v>3</v>
      </c>
      <c r="R23" s="285" t="s">
        <v>922</v>
      </c>
      <c r="S23" s="329" t="s">
        <v>966</v>
      </c>
      <c r="V23" s="543" t="s">
        <v>988</v>
      </c>
      <c r="W23" s="308">
        <v>10</v>
      </c>
      <c r="X23" s="284">
        <f t="shared" ref="X23" si="24">W23*4-3</f>
        <v>37</v>
      </c>
      <c r="Y23" s="256">
        <f t="shared" ref="Y23:Y25" si="25">X23+Z23-1</f>
        <v>39</v>
      </c>
      <c r="Z23" s="256">
        <v>3</v>
      </c>
      <c r="AA23" s="285" t="s">
        <v>922</v>
      </c>
    </row>
    <row r="24" spans="2:28" ht="15.75" thickBot="1" x14ac:dyDescent="0.3">
      <c r="C24" s="540" t="s">
        <v>989</v>
      </c>
      <c r="D24" s="294">
        <v>11</v>
      </c>
      <c r="E24" s="294">
        <f t="shared" si="18"/>
        <v>41</v>
      </c>
      <c r="F24" s="294">
        <f t="shared" si="3"/>
        <v>43</v>
      </c>
      <c r="G24" s="294">
        <v>3</v>
      </c>
      <c r="H24" s="312" t="s">
        <v>924</v>
      </c>
      <c r="I24" s="549" t="s">
        <v>955</v>
      </c>
      <c r="M24" s="544"/>
      <c r="N24" s="309">
        <v>10</v>
      </c>
      <c r="O24" s="310">
        <f>P23+1</f>
        <v>40</v>
      </c>
      <c r="P24" s="296">
        <f t="shared" si="23"/>
        <v>40</v>
      </c>
      <c r="Q24" s="296">
        <v>1</v>
      </c>
      <c r="R24" s="311" t="s">
        <v>923</v>
      </c>
      <c r="V24" s="544"/>
      <c r="W24" s="309">
        <v>10</v>
      </c>
      <c r="X24" s="310">
        <f>Y23+1</f>
        <v>40</v>
      </c>
      <c r="Y24" s="296">
        <f t="shared" si="25"/>
        <v>40</v>
      </c>
      <c r="Z24" s="296">
        <v>1</v>
      </c>
      <c r="AA24" s="311" t="s">
        <v>923</v>
      </c>
      <c r="AB24" s="329" t="s">
        <v>966</v>
      </c>
    </row>
    <row r="25" spans="2:28" x14ac:dyDescent="0.25">
      <c r="C25" s="541"/>
      <c r="D25" s="290">
        <v>11</v>
      </c>
      <c r="E25" s="290">
        <f>F24+1</f>
        <v>44</v>
      </c>
      <c r="F25" s="290">
        <f>E25+G25-1</f>
        <v>44</v>
      </c>
      <c r="G25" s="290">
        <v>1</v>
      </c>
      <c r="H25" s="291" t="s">
        <v>925</v>
      </c>
      <c r="I25" s="550"/>
      <c r="M25" s="540" t="s">
        <v>989</v>
      </c>
      <c r="N25" s="294">
        <v>11</v>
      </c>
      <c r="O25" s="294">
        <f t="shared" ref="O25" si="26">N25*4-3</f>
        <v>41</v>
      </c>
      <c r="P25" s="294">
        <f t="shared" si="23"/>
        <v>43</v>
      </c>
      <c r="Q25" s="294">
        <v>3</v>
      </c>
      <c r="R25" s="312" t="s">
        <v>924</v>
      </c>
      <c r="S25" s="339" t="s">
        <v>955</v>
      </c>
      <c r="V25" s="540"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50"/>
      <c r="M26" s="541"/>
      <c r="N26" s="290">
        <v>11</v>
      </c>
      <c r="O26" s="290">
        <f>P25+1</f>
        <v>44</v>
      </c>
      <c r="P26" s="290">
        <f>O26+Q26-1</f>
        <v>44</v>
      </c>
      <c r="Q26" s="290">
        <v>1</v>
      </c>
      <c r="R26" s="291" t="s">
        <v>925</v>
      </c>
      <c r="S26" s="60"/>
      <c r="V26" s="542"/>
      <c r="W26" s="345">
        <v>11</v>
      </c>
      <c r="X26" s="345">
        <f>Y25+1</f>
        <v>44</v>
      </c>
      <c r="Y26" s="345">
        <f>X26+Z26-1</f>
        <v>44</v>
      </c>
      <c r="Z26" s="345">
        <v>1</v>
      </c>
      <c r="AA26" s="68" t="s">
        <v>925</v>
      </c>
    </row>
    <row r="27" spans="2:28" ht="15.75" thickBot="1" x14ac:dyDescent="0.3">
      <c r="C27" s="541" t="s">
        <v>1003</v>
      </c>
      <c r="D27" s="182">
        <v>13</v>
      </c>
      <c r="E27" s="182">
        <f t="shared" si="18"/>
        <v>49</v>
      </c>
      <c r="F27" s="182">
        <f>E27+G27-1</f>
        <v>50</v>
      </c>
      <c r="G27" s="182">
        <v>2</v>
      </c>
      <c r="H27" s="245" t="s">
        <v>927</v>
      </c>
      <c r="I27" s="550"/>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41"/>
      <c r="D28" s="182">
        <v>13</v>
      </c>
      <c r="E28" s="182">
        <f>F27+1</f>
        <v>51</v>
      </c>
      <c r="F28" s="182">
        <f t="shared" si="3"/>
        <v>52</v>
      </c>
      <c r="G28" s="182">
        <v>2</v>
      </c>
      <c r="H28" s="245" t="s">
        <v>971</v>
      </c>
      <c r="I28" s="550"/>
      <c r="M28" s="541" t="s">
        <v>1003</v>
      </c>
      <c r="N28" s="182">
        <v>13</v>
      </c>
      <c r="O28" s="182">
        <f t="shared" si="28"/>
        <v>49</v>
      </c>
      <c r="P28" s="182">
        <f>O28+Q28-1</f>
        <v>50</v>
      </c>
      <c r="Q28" s="182">
        <v>2</v>
      </c>
      <c r="R28" s="330" t="s">
        <v>927</v>
      </c>
      <c r="S28" s="60"/>
      <c r="V28" s="540" t="s">
        <v>1003</v>
      </c>
      <c r="W28" s="349">
        <v>13</v>
      </c>
      <c r="X28" s="349">
        <f t="shared" si="30"/>
        <v>49</v>
      </c>
      <c r="Y28" s="349">
        <f>X28+Z28-1</f>
        <v>50</v>
      </c>
      <c r="Z28" s="349">
        <v>2</v>
      </c>
      <c r="AA28" s="334" t="s">
        <v>927</v>
      </c>
    </row>
    <row r="29" spans="2:28" ht="15.75" thickBot="1" x14ac:dyDescent="0.3">
      <c r="C29" s="541" t="s">
        <v>1005</v>
      </c>
      <c r="D29" s="286">
        <v>14</v>
      </c>
      <c r="E29" s="286">
        <f t="shared" si="18"/>
        <v>53</v>
      </c>
      <c r="F29" s="286">
        <f>E29+G29-1</f>
        <v>54</v>
      </c>
      <c r="G29" s="286">
        <v>2</v>
      </c>
      <c r="H29" s="287" t="s">
        <v>928</v>
      </c>
      <c r="I29" s="550"/>
      <c r="M29" s="541"/>
      <c r="N29" s="182">
        <v>13</v>
      </c>
      <c r="O29" s="182">
        <f>P28+1</f>
        <v>51</v>
      </c>
      <c r="P29" s="182">
        <f t="shared" ref="P29" si="32">O29+Q29-1</f>
        <v>52</v>
      </c>
      <c r="Q29" s="182">
        <v>2</v>
      </c>
      <c r="R29" s="330" t="s">
        <v>971</v>
      </c>
      <c r="S29" s="60"/>
      <c r="V29" s="542"/>
      <c r="W29" s="350">
        <v>13</v>
      </c>
      <c r="X29" s="350">
        <f>Y28+1</f>
        <v>51</v>
      </c>
      <c r="Y29" s="350">
        <f t="shared" ref="Y29" si="33">X29+Z29-1</f>
        <v>52</v>
      </c>
      <c r="Z29" s="350">
        <v>2</v>
      </c>
      <c r="AA29" s="335" t="s">
        <v>971</v>
      </c>
    </row>
    <row r="30" spans="2:28" x14ac:dyDescent="0.25">
      <c r="C30" s="541"/>
      <c r="D30" s="286">
        <v>14</v>
      </c>
      <c r="E30" s="286">
        <f>F29+1</f>
        <v>55</v>
      </c>
      <c r="F30" s="286">
        <f>E30+G30-1</f>
        <v>56</v>
      </c>
      <c r="G30" s="286">
        <v>2</v>
      </c>
      <c r="H30" s="287" t="s">
        <v>929</v>
      </c>
      <c r="I30" s="550"/>
      <c r="M30" s="541" t="s">
        <v>1005</v>
      </c>
      <c r="N30" s="286">
        <v>14</v>
      </c>
      <c r="O30" s="286">
        <f t="shared" ref="O30" si="34">N30*4-3</f>
        <v>53</v>
      </c>
      <c r="P30" s="286">
        <f>O30+Q30-1</f>
        <v>54</v>
      </c>
      <c r="Q30" s="286">
        <v>2</v>
      </c>
      <c r="R30" s="287" t="s">
        <v>928</v>
      </c>
      <c r="S30" s="60"/>
      <c r="V30" s="540"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51"/>
      <c r="M31" s="541"/>
      <c r="N31" s="286">
        <v>14</v>
      </c>
      <c r="O31" s="286">
        <f>P30+1</f>
        <v>55</v>
      </c>
      <c r="P31" s="286">
        <f>O31+Q31-1</f>
        <v>56</v>
      </c>
      <c r="Q31" s="286">
        <v>2</v>
      </c>
      <c r="R31" s="287" t="s">
        <v>929</v>
      </c>
      <c r="S31" s="60"/>
      <c r="V31" s="542"/>
      <c r="W31" s="352">
        <v>14</v>
      </c>
      <c r="X31" s="352">
        <f>Y30+1</f>
        <v>55</v>
      </c>
      <c r="Y31" s="352">
        <f>X31+Z31-1</f>
        <v>56</v>
      </c>
      <c r="Z31" s="352">
        <v>2</v>
      </c>
      <c r="AA31" s="353" t="s">
        <v>929</v>
      </c>
    </row>
    <row r="32" spans="2:28" ht="15.75" thickBot="1" x14ac:dyDescent="0.3">
      <c r="C32" s="540"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41"/>
      <c r="D33" s="323">
        <v>16</v>
      </c>
      <c r="E33" s="323">
        <f>F32+1</f>
        <v>62</v>
      </c>
      <c r="F33" s="323">
        <f>E33+G33-1</f>
        <v>62</v>
      </c>
      <c r="G33" s="323">
        <v>1</v>
      </c>
      <c r="H33" s="326" t="s">
        <v>920</v>
      </c>
      <c r="M33" s="540" t="s">
        <v>1007</v>
      </c>
      <c r="N33" s="324">
        <v>16</v>
      </c>
      <c r="O33" s="324">
        <f>N33*4-3</f>
        <v>61</v>
      </c>
      <c r="P33" s="324">
        <f t="shared" ref="P33" si="38">O33+Q33-1</f>
        <v>61</v>
      </c>
      <c r="Q33" s="324">
        <v>1</v>
      </c>
      <c r="R33" s="325" t="s">
        <v>919</v>
      </c>
      <c r="V33" s="540" t="s">
        <v>1007</v>
      </c>
      <c r="W33" s="324">
        <v>16</v>
      </c>
      <c r="X33" s="324">
        <f>W33*4-3</f>
        <v>61</v>
      </c>
      <c r="Y33" s="324">
        <f t="shared" ref="Y33" si="39">X33+Z33-1</f>
        <v>61</v>
      </c>
      <c r="Z33" s="324">
        <v>1</v>
      </c>
      <c r="AA33" s="325" t="s">
        <v>919</v>
      </c>
    </row>
    <row r="34" spans="3:27" x14ac:dyDescent="0.25">
      <c r="C34" s="541"/>
      <c r="D34" s="323">
        <v>16</v>
      </c>
      <c r="E34" s="323">
        <f t="shared" ref="E34:E35" si="40">F33+1</f>
        <v>63</v>
      </c>
      <c r="F34" s="323">
        <f t="shared" ref="F34:F35" si="41">E34+G34-1</f>
        <v>63</v>
      </c>
      <c r="G34" s="323">
        <v>1</v>
      </c>
      <c r="H34" s="326" t="s">
        <v>972</v>
      </c>
      <c r="M34" s="541"/>
      <c r="N34" s="323">
        <v>16</v>
      </c>
      <c r="O34" s="323">
        <f>P33+1</f>
        <v>62</v>
      </c>
      <c r="P34" s="323">
        <f>O34+Q34-1</f>
        <v>62</v>
      </c>
      <c r="Q34" s="323">
        <v>1</v>
      </c>
      <c r="R34" s="326" t="s">
        <v>920</v>
      </c>
      <c r="V34" s="541"/>
      <c r="W34" s="323">
        <v>16</v>
      </c>
      <c r="X34" s="323">
        <f>Y33+1</f>
        <v>62</v>
      </c>
      <c r="Y34" s="323">
        <f>X34+Z34-1</f>
        <v>62</v>
      </c>
      <c r="Z34" s="323">
        <v>1</v>
      </c>
      <c r="AA34" s="326" t="s">
        <v>920</v>
      </c>
    </row>
    <row r="35" spans="3:27" ht="15.75" thickBot="1" x14ac:dyDescent="0.3">
      <c r="C35" s="542"/>
      <c r="D35" s="327">
        <v>16</v>
      </c>
      <c r="E35" s="327">
        <f t="shared" si="40"/>
        <v>64</v>
      </c>
      <c r="F35" s="327">
        <f t="shared" si="41"/>
        <v>64</v>
      </c>
      <c r="G35" s="327">
        <v>1</v>
      </c>
      <c r="H35" s="328">
        <v>0</v>
      </c>
      <c r="M35" s="541"/>
      <c r="N35" s="323">
        <v>16</v>
      </c>
      <c r="O35" s="323">
        <f t="shared" ref="O35:O36" si="42">P34+1</f>
        <v>63</v>
      </c>
      <c r="P35" s="323">
        <f t="shared" ref="P35:P37" si="43">O35+Q35-1</f>
        <v>63</v>
      </c>
      <c r="Q35" s="323">
        <v>1</v>
      </c>
      <c r="R35" s="326" t="s">
        <v>972</v>
      </c>
      <c r="V35" s="541"/>
      <c r="W35" s="323">
        <v>16</v>
      </c>
      <c r="X35" s="323">
        <f t="shared" ref="X35:X36" si="44">Y34+1</f>
        <v>63</v>
      </c>
      <c r="Y35" s="323">
        <f t="shared" ref="Y35:Y36" si="45">X35+Z35-1</f>
        <v>63</v>
      </c>
      <c r="Z35" s="323">
        <v>1</v>
      </c>
      <c r="AA35" s="326" t="s">
        <v>972</v>
      </c>
    </row>
    <row r="36" spans="3:27" ht="15.75" thickBot="1" x14ac:dyDescent="0.3">
      <c r="C36" s="540" t="s">
        <v>1008</v>
      </c>
      <c r="D36" s="294">
        <v>17</v>
      </c>
      <c r="E36" s="294">
        <f t="shared" ref="E36:E84" si="46">D36*4-3</f>
        <v>65</v>
      </c>
      <c r="F36" s="294">
        <f t="shared" si="3"/>
        <v>67</v>
      </c>
      <c r="G36" s="294">
        <v>3</v>
      </c>
      <c r="H36" s="312" t="s">
        <v>931</v>
      </c>
      <c r="I36" s="549" t="s">
        <v>954</v>
      </c>
      <c r="M36" s="542"/>
      <c r="N36" s="327">
        <v>16</v>
      </c>
      <c r="O36" s="327">
        <f t="shared" si="42"/>
        <v>64</v>
      </c>
      <c r="P36" s="327">
        <f t="shared" si="43"/>
        <v>64</v>
      </c>
      <c r="Q36" s="327">
        <v>1</v>
      </c>
      <c r="R36" s="328">
        <v>0</v>
      </c>
      <c r="V36" s="542"/>
      <c r="W36" s="327">
        <v>16</v>
      </c>
      <c r="X36" s="327">
        <f t="shared" si="44"/>
        <v>64</v>
      </c>
      <c r="Y36" s="327">
        <f t="shared" si="45"/>
        <v>64</v>
      </c>
      <c r="Z36" s="327">
        <v>1</v>
      </c>
      <c r="AA36" s="328">
        <v>0</v>
      </c>
    </row>
    <row r="37" spans="3:27" x14ac:dyDescent="0.25">
      <c r="C37" s="541"/>
      <c r="D37" s="290">
        <v>17</v>
      </c>
      <c r="E37" s="290">
        <f>F36+1</f>
        <v>68</v>
      </c>
      <c r="F37" s="290">
        <f>E37+G37-1</f>
        <v>68</v>
      </c>
      <c r="G37" s="290">
        <v>1</v>
      </c>
      <c r="H37" s="291" t="s">
        <v>932</v>
      </c>
      <c r="I37" s="550"/>
      <c r="M37" s="540" t="s">
        <v>1008</v>
      </c>
      <c r="N37" s="294">
        <v>17</v>
      </c>
      <c r="O37" s="294">
        <f t="shared" ref="O37" si="47">N37*4-3</f>
        <v>65</v>
      </c>
      <c r="P37" s="294">
        <f t="shared" si="43"/>
        <v>67</v>
      </c>
      <c r="Q37" s="294">
        <v>3</v>
      </c>
      <c r="R37" s="312" t="s">
        <v>931</v>
      </c>
      <c r="S37" s="339" t="s">
        <v>954</v>
      </c>
      <c r="V37" s="540"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50"/>
      <c r="M38" s="541"/>
      <c r="N38" s="290">
        <v>17</v>
      </c>
      <c r="O38" s="290">
        <f>P37+1</f>
        <v>68</v>
      </c>
      <c r="P38" s="290">
        <f>O38+Q38-1</f>
        <v>68</v>
      </c>
      <c r="Q38" s="290">
        <v>1</v>
      </c>
      <c r="R38" s="291" t="s">
        <v>932</v>
      </c>
      <c r="S38" s="60"/>
      <c r="V38" s="541"/>
      <c r="W38" s="290">
        <v>17</v>
      </c>
      <c r="X38" s="290">
        <f>Y37+1</f>
        <v>66</v>
      </c>
      <c r="Y38" s="290">
        <f>X38+Z38-1</f>
        <v>66</v>
      </c>
      <c r="Z38" s="290">
        <v>1</v>
      </c>
      <c r="AA38" s="63" t="s">
        <v>907</v>
      </c>
    </row>
    <row r="39" spans="3:27" ht="15.75" thickBot="1" x14ac:dyDescent="0.3">
      <c r="C39" s="541" t="s">
        <v>1010</v>
      </c>
      <c r="D39" s="182">
        <v>19</v>
      </c>
      <c r="E39" s="182">
        <f t="shared" si="46"/>
        <v>73</v>
      </c>
      <c r="F39" s="182">
        <f>E39+G39-1</f>
        <v>74</v>
      </c>
      <c r="G39" s="182">
        <v>2</v>
      </c>
      <c r="H39" s="245" t="s">
        <v>934</v>
      </c>
      <c r="I39" s="550"/>
      <c r="M39" s="332" t="s">
        <v>1009</v>
      </c>
      <c r="N39" s="292">
        <v>18</v>
      </c>
      <c r="O39" s="292">
        <f t="shared" ref="O39:O40" si="50">N39*4-3</f>
        <v>69</v>
      </c>
      <c r="P39" s="292">
        <f t="shared" ref="P39" si="51">O39+Q39-1</f>
        <v>72</v>
      </c>
      <c r="Q39" s="292">
        <v>4</v>
      </c>
      <c r="R39" s="293" t="s">
        <v>933</v>
      </c>
      <c r="S39" s="60"/>
      <c r="V39" s="542"/>
      <c r="W39" s="345">
        <v>17</v>
      </c>
      <c r="X39" s="345">
        <f>Y38+1</f>
        <v>67</v>
      </c>
      <c r="Y39" s="345">
        <f>X39+Z39-1</f>
        <v>67</v>
      </c>
      <c r="Z39" s="345">
        <v>1</v>
      </c>
      <c r="AA39" s="68" t="s">
        <v>911</v>
      </c>
    </row>
    <row r="40" spans="3:27" ht="15.75" thickBot="1" x14ac:dyDescent="0.3">
      <c r="C40" s="541"/>
      <c r="D40" s="182">
        <v>19</v>
      </c>
      <c r="E40" s="182">
        <f>F39+1</f>
        <v>75</v>
      </c>
      <c r="F40" s="182">
        <f t="shared" si="3"/>
        <v>76</v>
      </c>
      <c r="G40" s="182">
        <v>2</v>
      </c>
      <c r="H40" s="245" t="s">
        <v>973</v>
      </c>
      <c r="I40" s="550"/>
      <c r="M40" s="541"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41" t="s">
        <v>1011</v>
      </c>
      <c r="D41" s="286">
        <v>20</v>
      </c>
      <c r="E41" s="286">
        <f t="shared" si="46"/>
        <v>77</v>
      </c>
      <c r="F41" s="286">
        <f>E41+G41-1</f>
        <v>78</v>
      </c>
      <c r="G41" s="286">
        <v>2</v>
      </c>
      <c r="H41" s="287" t="s">
        <v>942</v>
      </c>
      <c r="I41" s="550"/>
      <c r="M41" s="541"/>
      <c r="N41" s="182">
        <v>19</v>
      </c>
      <c r="O41" s="182">
        <f>P40+1</f>
        <v>75</v>
      </c>
      <c r="P41" s="182">
        <f t="shared" ref="P41" si="54">O41+Q41-1</f>
        <v>76</v>
      </c>
      <c r="Q41" s="182">
        <v>2</v>
      </c>
      <c r="R41" s="330" t="s">
        <v>973</v>
      </c>
      <c r="S41" s="60"/>
      <c r="V41" s="540" t="s">
        <v>1010</v>
      </c>
      <c r="W41" s="349">
        <v>19</v>
      </c>
      <c r="X41" s="349">
        <f t="shared" si="52"/>
        <v>73</v>
      </c>
      <c r="Y41" s="349">
        <f>X41+Z41-1</f>
        <v>74</v>
      </c>
      <c r="Z41" s="349">
        <v>2</v>
      </c>
      <c r="AA41" s="334" t="s">
        <v>909</v>
      </c>
    </row>
    <row r="42" spans="3:27" ht="15.75" thickBot="1" x14ac:dyDescent="0.3">
      <c r="C42" s="541"/>
      <c r="D42" s="286">
        <v>20</v>
      </c>
      <c r="E42" s="286">
        <f>F41+1</f>
        <v>79</v>
      </c>
      <c r="F42" s="286">
        <f>E42+G42-1</f>
        <v>80</v>
      </c>
      <c r="G42" s="286">
        <v>2</v>
      </c>
      <c r="H42" s="287" t="s">
        <v>943</v>
      </c>
      <c r="I42" s="550"/>
      <c r="M42" s="541" t="s">
        <v>1011</v>
      </c>
      <c r="N42" s="286">
        <v>20</v>
      </c>
      <c r="O42" s="286">
        <f t="shared" ref="O42" si="55">N42*4-3</f>
        <v>77</v>
      </c>
      <c r="P42" s="286">
        <f>O42+Q42-1</f>
        <v>78</v>
      </c>
      <c r="Q42" s="286">
        <v>2</v>
      </c>
      <c r="R42" s="287" t="s">
        <v>942</v>
      </c>
      <c r="S42" s="60"/>
      <c r="V42" s="542"/>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51"/>
      <c r="M43" s="541"/>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40" t="s">
        <v>1013</v>
      </c>
      <c r="D44" s="294">
        <v>22</v>
      </c>
      <c r="E44" s="294">
        <f t="shared" si="46"/>
        <v>85</v>
      </c>
      <c r="F44" s="294">
        <f t="shared" ref="F44:F48" si="58">E44+G44-1</f>
        <v>87</v>
      </c>
      <c r="G44" s="294">
        <v>3</v>
      </c>
      <c r="H44" s="312" t="s">
        <v>935</v>
      </c>
      <c r="I44" s="549"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41"/>
      <c r="D45" s="290">
        <v>22</v>
      </c>
      <c r="E45" s="290">
        <f>F44+1</f>
        <v>88</v>
      </c>
      <c r="F45" s="290">
        <f>E45+G45-1</f>
        <v>88</v>
      </c>
      <c r="G45" s="290">
        <v>1</v>
      </c>
      <c r="H45" s="291" t="s">
        <v>936</v>
      </c>
      <c r="I45" s="550"/>
      <c r="M45" s="540" t="s">
        <v>1013</v>
      </c>
      <c r="N45" s="294">
        <v>22</v>
      </c>
      <c r="O45" s="294">
        <f t="shared" si="59"/>
        <v>85</v>
      </c>
      <c r="P45" s="294">
        <f t="shared" ref="P45" si="61">O45+Q45-1</f>
        <v>87</v>
      </c>
      <c r="Q45" s="294">
        <v>3</v>
      </c>
      <c r="R45" s="312" t="s">
        <v>935</v>
      </c>
      <c r="S45" s="339" t="s">
        <v>953</v>
      </c>
      <c r="V45" s="540" t="s">
        <v>1013</v>
      </c>
      <c r="W45" s="341"/>
      <c r="X45" s="341"/>
      <c r="Y45" s="341"/>
      <c r="Z45" s="341"/>
      <c r="AA45" s="86"/>
    </row>
    <row r="46" spans="3:27" x14ac:dyDescent="0.25">
      <c r="C46" s="313" t="s">
        <v>1014</v>
      </c>
      <c r="D46" s="292">
        <v>23</v>
      </c>
      <c r="E46" s="292">
        <f t="shared" si="46"/>
        <v>89</v>
      </c>
      <c r="F46" s="292">
        <f t="shared" si="58"/>
        <v>92</v>
      </c>
      <c r="G46" s="292">
        <v>4</v>
      </c>
      <c r="H46" s="293" t="s">
        <v>937</v>
      </c>
      <c r="I46" s="550"/>
      <c r="M46" s="541"/>
      <c r="N46" s="290">
        <v>22</v>
      </c>
      <c r="O46" s="290">
        <f>P45+1</f>
        <v>88</v>
      </c>
      <c r="P46" s="290">
        <f>O46+Q46-1</f>
        <v>88</v>
      </c>
      <c r="Q46" s="290">
        <v>1</v>
      </c>
      <c r="R46" s="291" t="s">
        <v>936</v>
      </c>
      <c r="S46" s="60"/>
      <c r="V46" s="541"/>
      <c r="W46" s="183"/>
      <c r="X46" s="183"/>
      <c r="Y46" s="183"/>
      <c r="Z46" s="183"/>
      <c r="AA46" s="87"/>
    </row>
    <row r="47" spans="3:27" x14ac:dyDescent="0.25">
      <c r="C47" s="541" t="s">
        <v>1015</v>
      </c>
      <c r="D47" s="182">
        <v>24</v>
      </c>
      <c r="E47" s="182">
        <f t="shared" si="46"/>
        <v>93</v>
      </c>
      <c r="F47" s="182">
        <f>E47+G47-1</f>
        <v>94</v>
      </c>
      <c r="G47" s="182">
        <v>2</v>
      </c>
      <c r="H47" s="245" t="s">
        <v>938</v>
      </c>
      <c r="I47" s="550"/>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41"/>
      <c r="D48" s="182">
        <v>24</v>
      </c>
      <c r="E48" s="182">
        <f>F47+1</f>
        <v>95</v>
      </c>
      <c r="F48" s="182">
        <f t="shared" si="58"/>
        <v>96</v>
      </c>
      <c r="G48" s="182">
        <v>2</v>
      </c>
      <c r="H48" s="245" t="s">
        <v>974</v>
      </c>
      <c r="I48" s="550"/>
      <c r="M48" s="541" t="s">
        <v>1015</v>
      </c>
      <c r="N48" s="182">
        <v>24</v>
      </c>
      <c r="O48" s="182">
        <f t="shared" si="62"/>
        <v>93</v>
      </c>
      <c r="P48" s="182">
        <f>O48+Q48-1</f>
        <v>94</v>
      </c>
      <c r="Q48" s="182">
        <v>2</v>
      </c>
      <c r="R48" s="330" t="s">
        <v>938</v>
      </c>
      <c r="S48" s="60"/>
      <c r="V48" s="541" t="s">
        <v>1015</v>
      </c>
      <c r="W48" s="183"/>
      <c r="X48" s="183"/>
      <c r="Y48" s="183"/>
      <c r="Z48" s="183"/>
      <c r="AA48" s="87"/>
    </row>
    <row r="49" spans="3:27" x14ac:dyDescent="0.25">
      <c r="C49" s="541" t="s">
        <v>1016</v>
      </c>
      <c r="D49" s="286">
        <v>25</v>
      </c>
      <c r="E49" s="286">
        <f t="shared" si="46"/>
        <v>97</v>
      </c>
      <c r="F49" s="286">
        <f>E49+G49-1</f>
        <v>98</v>
      </c>
      <c r="G49" s="286">
        <v>2</v>
      </c>
      <c r="H49" s="287" t="s">
        <v>939</v>
      </c>
      <c r="I49" s="550"/>
      <c r="M49" s="541"/>
      <c r="N49" s="182">
        <v>24</v>
      </c>
      <c r="O49" s="182">
        <f>P48+1</f>
        <v>95</v>
      </c>
      <c r="P49" s="182">
        <f t="shared" ref="P49" si="64">O49+Q49-1</f>
        <v>96</v>
      </c>
      <c r="Q49" s="182">
        <v>2</v>
      </c>
      <c r="R49" s="330" t="s">
        <v>974</v>
      </c>
      <c r="S49" s="60"/>
      <c r="V49" s="541"/>
      <c r="W49" s="183"/>
      <c r="X49" s="183"/>
      <c r="Y49" s="183"/>
      <c r="Z49" s="183"/>
      <c r="AA49" s="87"/>
    </row>
    <row r="50" spans="3:27" x14ac:dyDescent="0.25">
      <c r="C50" s="541"/>
      <c r="D50" s="286">
        <v>25</v>
      </c>
      <c r="E50" s="286">
        <f>F49+1</f>
        <v>99</v>
      </c>
      <c r="F50" s="286">
        <f>E50+G50-1</f>
        <v>100</v>
      </c>
      <c r="G50" s="286">
        <v>2</v>
      </c>
      <c r="H50" s="287" t="s">
        <v>940</v>
      </c>
      <c r="I50" s="550"/>
      <c r="M50" s="541" t="s">
        <v>1016</v>
      </c>
      <c r="N50" s="286">
        <v>25</v>
      </c>
      <c r="O50" s="286">
        <f t="shared" ref="O50" si="65">N50*4-3</f>
        <v>97</v>
      </c>
      <c r="P50" s="286">
        <f>O50+Q50-1</f>
        <v>98</v>
      </c>
      <c r="Q50" s="286">
        <v>2</v>
      </c>
      <c r="R50" s="287" t="s">
        <v>939</v>
      </c>
      <c r="S50" s="60"/>
      <c r="V50" s="541"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51"/>
      <c r="M51" s="541"/>
      <c r="N51" s="286">
        <v>25</v>
      </c>
      <c r="O51" s="286">
        <f>P50+1</f>
        <v>99</v>
      </c>
      <c r="P51" s="286">
        <f>O51+Q51-1</f>
        <v>100</v>
      </c>
      <c r="Q51" s="286">
        <v>2</v>
      </c>
      <c r="R51" s="287" t="s">
        <v>940</v>
      </c>
      <c r="S51" s="60"/>
      <c r="V51" s="541"/>
      <c r="W51" s="183"/>
      <c r="X51" s="183"/>
      <c r="Y51" s="183"/>
      <c r="Z51" s="183"/>
      <c r="AA51" s="87"/>
    </row>
    <row r="52" spans="3:27" ht="15.75" thickBot="1" x14ac:dyDescent="0.3">
      <c r="C52" s="540" t="s">
        <v>1018</v>
      </c>
      <c r="D52" s="294">
        <v>27</v>
      </c>
      <c r="E52" s="294">
        <f t="shared" si="46"/>
        <v>105</v>
      </c>
      <c r="F52" s="294">
        <f t="shared" ref="F52:F56" si="66">E52+G52-1</f>
        <v>107</v>
      </c>
      <c r="G52" s="294">
        <v>3</v>
      </c>
      <c r="H52" s="312" t="s">
        <v>945</v>
      </c>
      <c r="I52" s="549"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41"/>
      <c r="D53" s="290">
        <v>27</v>
      </c>
      <c r="E53" s="290">
        <f>F52+1</f>
        <v>108</v>
      </c>
      <c r="F53" s="290">
        <f>E53+G53-1</f>
        <v>108</v>
      </c>
      <c r="G53" s="290">
        <v>1</v>
      </c>
      <c r="H53" s="291" t="s">
        <v>946</v>
      </c>
      <c r="I53" s="550"/>
      <c r="M53" s="540" t="s">
        <v>1018</v>
      </c>
      <c r="N53" s="294">
        <v>27</v>
      </c>
      <c r="O53" s="294">
        <f t="shared" si="67"/>
        <v>105</v>
      </c>
      <c r="P53" s="294">
        <f t="shared" ref="P53" si="68">O53+Q53-1</f>
        <v>107</v>
      </c>
      <c r="Q53" s="294">
        <v>3</v>
      </c>
      <c r="R53" s="312" t="s">
        <v>945</v>
      </c>
      <c r="S53" s="339" t="s">
        <v>952</v>
      </c>
      <c r="V53" s="540" t="s">
        <v>1018</v>
      </c>
      <c r="W53" s="341"/>
      <c r="X53" s="341"/>
      <c r="Y53" s="341"/>
      <c r="Z53" s="341"/>
      <c r="AA53" s="86"/>
    </row>
    <row r="54" spans="3:27" x14ac:dyDescent="0.25">
      <c r="C54" s="313" t="s">
        <v>1019</v>
      </c>
      <c r="D54" s="292">
        <v>28</v>
      </c>
      <c r="E54" s="292">
        <f t="shared" si="46"/>
        <v>109</v>
      </c>
      <c r="F54" s="292">
        <f t="shared" si="66"/>
        <v>112</v>
      </c>
      <c r="G54" s="292">
        <v>4</v>
      </c>
      <c r="H54" s="293" t="s">
        <v>947</v>
      </c>
      <c r="I54" s="550"/>
      <c r="M54" s="541"/>
      <c r="N54" s="290">
        <v>27</v>
      </c>
      <c r="O54" s="290">
        <f>P53+1</f>
        <v>108</v>
      </c>
      <c r="P54" s="290">
        <f>O54+Q54-1</f>
        <v>108</v>
      </c>
      <c r="Q54" s="290">
        <v>1</v>
      </c>
      <c r="R54" s="291" t="s">
        <v>946</v>
      </c>
      <c r="S54" s="60"/>
      <c r="V54" s="541"/>
      <c r="W54" s="183"/>
      <c r="X54" s="183"/>
      <c r="Y54" s="183"/>
      <c r="Z54" s="183"/>
      <c r="AA54" s="87"/>
    </row>
    <row r="55" spans="3:27" x14ac:dyDescent="0.25">
      <c r="C55" s="541" t="s">
        <v>1020</v>
      </c>
      <c r="D55" s="182">
        <v>29</v>
      </c>
      <c r="E55" s="182">
        <f t="shared" si="46"/>
        <v>113</v>
      </c>
      <c r="F55" s="182">
        <f>E55+G55-1</f>
        <v>114</v>
      </c>
      <c r="G55" s="182">
        <v>2</v>
      </c>
      <c r="H55" s="245" t="s">
        <v>948</v>
      </c>
      <c r="I55" s="550"/>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41"/>
      <c r="D56" s="182">
        <v>29</v>
      </c>
      <c r="E56" s="182">
        <f>F55+1</f>
        <v>115</v>
      </c>
      <c r="F56" s="182">
        <f t="shared" si="66"/>
        <v>116</v>
      </c>
      <c r="G56" s="182">
        <v>2</v>
      </c>
      <c r="H56" s="245" t="s">
        <v>975</v>
      </c>
      <c r="I56" s="550"/>
      <c r="M56" s="541" t="s">
        <v>1020</v>
      </c>
      <c r="N56" s="182">
        <v>29</v>
      </c>
      <c r="O56" s="182">
        <f t="shared" si="69"/>
        <v>113</v>
      </c>
      <c r="P56" s="182">
        <f>O56+Q56-1</f>
        <v>114</v>
      </c>
      <c r="Q56" s="182">
        <v>2</v>
      </c>
      <c r="R56" s="330" t="s">
        <v>948</v>
      </c>
      <c r="S56" s="60"/>
      <c r="V56" s="541" t="s">
        <v>1020</v>
      </c>
      <c r="W56" s="183"/>
      <c r="X56" s="183"/>
      <c r="Y56" s="183"/>
      <c r="Z56" s="183"/>
      <c r="AA56" s="87"/>
    </row>
    <row r="57" spans="3:27" x14ac:dyDescent="0.25">
      <c r="C57" s="541" t="s">
        <v>1021</v>
      </c>
      <c r="D57" s="286">
        <v>30</v>
      </c>
      <c r="E57" s="286">
        <f t="shared" si="46"/>
        <v>117</v>
      </c>
      <c r="F57" s="286">
        <f>E57+G57-1</f>
        <v>118</v>
      </c>
      <c r="G57" s="286">
        <v>2</v>
      </c>
      <c r="H57" s="287" t="s">
        <v>949</v>
      </c>
      <c r="I57" s="550"/>
      <c r="M57" s="541"/>
      <c r="N57" s="182">
        <v>29</v>
      </c>
      <c r="O57" s="182">
        <f>P56+1</f>
        <v>115</v>
      </c>
      <c r="P57" s="182">
        <f t="shared" ref="P57" si="71">O57+Q57-1</f>
        <v>116</v>
      </c>
      <c r="Q57" s="182">
        <v>2</v>
      </c>
      <c r="R57" s="330" t="s">
        <v>975</v>
      </c>
      <c r="S57" s="60"/>
      <c r="V57" s="541"/>
      <c r="W57" s="183"/>
      <c r="X57" s="183"/>
      <c r="Y57" s="183"/>
      <c r="Z57" s="183"/>
      <c r="AA57" s="87"/>
    </row>
    <row r="58" spans="3:27" x14ac:dyDescent="0.25">
      <c r="C58" s="541"/>
      <c r="D58" s="286">
        <v>30</v>
      </c>
      <c r="E58" s="286">
        <f>F57+1</f>
        <v>119</v>
      </c>
      <c r="F58" s="286">
        <f>E58+G58-1</f>
        <v>120</v>
      </c>
      <c r="G58" s="286">
        <v>2</v>
      </c>
      <c r="H58" s="287" t="s">
        <v>950</v>
      </c>
      <c r="I58" s="550"/>
      <c r="M58" s="541" t="s">
        <v>1021</v>
      </c>
      <c r="N58" s="286">
        <v>30</v>
      </c>
      <c r="O58" s="286">
        <f t="shared" ref="O58" si="72">N58*4-3</f>
        <v>117</v>
      </c>
      <c r="P58" s="286">
        <f>O58+Q58-1</f>
        <v>118</v>
      </c>
      <c r="Q58" s="286">
        <v>2</v>
      </c>
      <c r="R58" s="287" t="s">
        <v>949</v>
      </c>
      <c r="S58" s="60"/>
      <c r="V58" s="541"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51"/>
      <c r="M59" s="541"/>
      <c r="N59" s="286">
        <v>30</v>
      </c>
      <c r="O59" s="286">
        <f>P58+1</f>
        <v>119</v>
      </c>
      <c r="P59" s="286">
        <f>O59+Q59-1</f>
        <v>120</v>
      </c>
      <c r="Q59" s="286">
        <v>2</v>
      </c>
      <c r="R59" s="287" t="s">
        <v>950</v>
      </c>
      <c r="S59" s="60"/>
      <c r="V59" s="541"/>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41" t="s">
        <v>1024</v>
      </c>
      <c r="D61" s="290">
        <v>33</v>
      </c>
      <c r="E61" s="290">
        <f t="shared" si="46"/>
        <v>129</v>
      </c>
      <c r="F61" s="290">
        <f t="shared" ref="F61:F65" si="74">E61+G61-1</f>
        <v>131</v>
      </c>
      <c r="G61" s="290">
        <v>3</v>
      </c>
      <c r="H61" s="291" t="s">
        <v>956</v>
      </c>
      <c r="I61" s="549"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41"/>
      <c r="D62" s="290">
        <v>33</v>
      </c>
      <c r="E62" s="290">
        <f>F61+1</f>
        <v>132</v>
      </c>
      <c r="F62" s="290">
        <f>E62+G62-1</f>
        <v>132</v>
      </c>
      <c r="G62" s="290">
        <v>1</v>
      </c>
      <c r="H62" s="291" t="s">
        <v>957</v>
      </c>
      <c r="I62" s="550"/>
      <c r="M62" s="541" t="s">
        <v>1024</v>
      </c>
      <c r="N62" s="290">
        <v>33</v>
      </c>
      <c r="O62" s="290">
        <f t="shared" ref="O62" si="75">N62*4-3</f>
        <v>129</v>
      </c>
      <c r="P62" s="290">
        <f t="shared" ref="P62" si="76">O62+Q62-1</f>
        <v>131</v>
      </c>
      <c r="Q62" s="290">
        <v>3</v>
      </c>
      <c r="R62" s="291" t="s">
        <v>956</v>
      </c>
      <c r="S62" s="339" t="s">
        <v>960</v>
      </c>
      <c r="V62" s="540" t="s">
        <v>1024</v>
      </c>
      <c r="W62" s="341"/>
      <c r="X62" s="341"/>
      <c r="Y62" s="341"/>
      <c r="Z62" s="341"/>
      <c r="AA62" s="86"/>
    </row>
    <row r="63" spans="3:27" x14ac:dyDescent="0.25">
      <c r="C63" s="313" t="s">
        <v>1025</v>
      </c>
      <c r="D63" s="292">
        <v>34</v>
      </c>
      <c r="E63" s="292">
        <f t="shared" si="46"/>
        <v>133</v>
      </c>
      <c r="F63" s="292">
        <f t="shared" si="74"/>
        <v>136</v>
      </c>
      <c r="G63" s="292">
        <v>4</v>
      </c>
      <c r="H63" s="293" t="s">
        <v>958</v>
      </c>
      <c r="I63" s="550"/>
      <c r="M63" s="541"/>
      <c r="N63" s="290">
        <v>33</v>
      </c>
      <c r="O63" s="290">
        <f>P62+1</f>
        <v>132</v>
      </c>
      <c r="P63" s="290">
        <f>O63+Q63-1</f>
        <v>132</v>
      </c>
      <c r="Q63" s="290">
        <v>1</v>
      </c>
      <c r="R63" s="291" t="s">
        <v>957</v>
      </c>
      <c r="S63" s="60"/>
      <c r="V63" s="541"/>
      <c r="W63" s="183"/>
      <c r="X63" s="183"/>
      <c r="Y63" s="183"/>
      <c r="Z63" s="183"/>
      <c r="AA63" s="87"/>
    </row>
    <row r="64" spans="3:27" x14ac:dyDescent="0.25">
      <c r="C64" s="541" t="s">
        <v>1026</v>
      </c>
      <c r="D64" s="182">
        <v>35</v>
      </c>
      <c r="E64" s="182">
        <f t="shared" si="46"/>
        <v>137</v>
      </c>
      <c r="F64" s="182">
        <f>E64+G64-1</f>
        <v>138</v>
      </c>
      <c r="G64" s="182">
        <v>2</v>
      </c>
      <c r="H64" s="245" t="s">
        <v>959</v>
      </c>
      <c r="I64" s="550"/>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41"/>
      <c r="D65" s="182">
        <v>35</v>
      </c>
      <c r="E65" s="182">
        <f>F64+1</f>
        <v>139</v>
      </c>
      <c r="F65" s="182">
        <f t="shared" si="74"/>
        <v>140</v>
      </c>
      <c r="G65" s="182">
        <v>2</v>
      </c>
      <c r="H65" s="245" t="s">
        <v>976</v>
      </c>
      <c r="I65" s="550"/>
      <c r="M65" s="541" t="s">
        <v>1026</v>
      </c>
      <c r="N65" s="182">
        <v>35</v>
      </c>
      <c r="O65" s="182">
        <f t="shared" si="77"/>
        <v>137</v>
      </c>
      <c r="P65" s="182">
        <f>O65+Q65-1</f>
        <v>138</v>
      </c>
      <c r="Q65" s="182">
        <v>2</v>
      </c>
      <c r="R65" s="330" t="s">
        <v>959</v>
      </c>
      <c r="S65" s="60"/>
      <c r="V65" s="541" t="s">
        <v>1026</v>
      </c>
      <c r="W65" s="183"/>
      <c r="X65" s="183"/>
      <c r="Y65" s="183"/>
      <c r="Z65" s="183"/>
      <c r="AA65" s="87"/>
    </row>
    <row r="66" spans="3:27" x14ac:dyDescent="0.25">
      <c r="C66" s="541" t="s">
        <v>1027</v>
      </c>
      <c r="D66" s="286">
        <v>36</v>
      </c>
      <c r="E66" s="286">
        <f t="shared" si="46"/>
        <v>141</v>
      </c>
      <c r="F66" s="286">
        <f>E66+G66-1</f>
        <v>142</v>
      </c>
      <c r="G66" s="286">
        <v>2</v>
      </c>
      <c r="H66" s="287" t="s">
        <v>961</v>
      </c>
      <c r="I66" s="550"/>
      <c r="M66" s="541"/>
      <c r="N66" s="182">
        <v>35</v>
      </c>
      <c r="O66" s="182">
        <f>P65+1</f>
        <v>139</v>
      </c>
      <c r="P66" s="182">
        <f t="shared" ref="P66" si="79">O66+Q66-1</f>
        <v>140</v>
      </c>
      <c r="Q66" s="182">
        <v>2</v>
      </c>
      <c r="R66" s="330" t="s">
        <v>976</v>
      </c>
      <c r="S66" s="60"/>
      <c r="V66" s="541"/>
      <c r="W66" s="183"/>
      <c r="X66" s="183"/>
      <c r="Y66" s="183"/>
      <c r="Z66" s="183"/>
      <c r="AA66" s="87"/>
    </row>
    <row r="67" spans="3:27" x14ac:dyDescent="0.25">
      <c r="C67" s="541"/>
      <c r="D67" s="286">
        <v>36</v>
      </c>
      <c r="E67" s="286">
        <f>F66+1</f>
        <v>143</v>
      </c>
      <c r="F67" s="286">
        <f>E67+G67-1</f>
        <v>144</v>
      </c>
      <c r="G67" s="286">
        <v>2</v>
      </c>
      <c r="H67" s="287" t="s">
        <v>962</v>
      </c>
      <c r="I67" s="550"/>
      <c r="M67" s="541" t="s">
        <v>1027</v>
      </c>
      <c r="N67" s="286">
        <v>36</v>
      </c>
      <c r="O67" s="286">
        <f t="shared" ref="O67" si="80">N67*4-3</f>
        <v>141</v>
      </c>
      <c r="P67" s="286">
        <f>O67+Q67-1</f>
        <v>142</v>
      </c>
      <c r="Q67" s="286">
        <v>2</v>
      </c>
      <c r="R67" s="287" t="s">
        <v>961</v>
      </c>
      <c r="S67" s="60"/>
      <c r="V67" s="541"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51"/>
      <c r="M68" s="541"/>
      <c r="N68" s="286">
        <v>36</v>
      </c>
      <c r="O68" s="286">
        <f>P67+1</f>
        <v>143</v>
      </c>
      <c r="P68" s="286">
        <f>O68+Q68-1</f>
        <v>144</v>
      </c>
      <c r="Q68" s="286">
        <v>2</v>
      </c>
      <c r="R68" s="287" t="s">
        <v>962</v>
      </c>
      <c r="S68" s="60"/>
      <c r="V68" s="541"/>
      <c r="W68" s="183"/>
      <c r="X68" s="183"/>
      <c r="Y68" s="183"/>
      <c r="Z68" s="183"/>
      <c r="AA68" s="87"/>
    </row>
    <row r="69" spans="3:27" ht="15.75" thickBot="1" x14ac:dyDescent="0.3">
      <c r="C69" s="540" t="s">
        <v>1029</v>
      </c>
      <c r="D69" s="294">
        <v>38</v>
      </c>
      <c r="E69" s="294">
        <f t="shared" si="46"/>
        <v>149</v>
      </c>
      <c r="F69" s="294">
        <f t="shared" ref="F69:F73" si="81">E69+G69-1</f>
        <v>151</v>
      </c>
      <c r="G69" s="294">
        <v>3</v>
      </c>
      <c r="H69" s="312" t="s">
        <v>956</v>
      </c>
      <c r="I69" s="549"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41"/>
      <c r="D70" s="290">
        <v>38</v>
      </c>
      <c r="E70" s="290">
        <f>F69+1</f>
        <v>152</v>
      </c>
      <c r="F70" s="290">
        <f>E70+G70-1</f>
        <v>152</v>
      </c>
      <c r="G70" s="290">
        <v>1</v>
      </c>
      <c r="H70" s="291" t="s">
        <v>957</v>
      </c>
      <c r="I70" s="550"/>
      <c r="M70" s="540" t="s">
        <v>1029</v>
      </c>
      <c r="N70" s="294">
        <v>38</v>
      </c>
      <c r="O70" s="294">
        <f t="shared" si="82"/>
        <v>149</v>
      </c>
      <c r="P70" s="294">
        <f t="shared" ref="P70" si="83">O70+Q70-1</f>
        <v>151</v>
      </c>
      <c r="Q70" s="294">
        <v>3</v>
      </c>
      <c r="R70" s="312" t="s">
        <v>956</v>
      </c>
      <c r="S70" s="339" t="s">
        <v>964</v>
      </c>
      <c r="V70" s="540" t="s">
        <v>1029</v>
      </c>
      <c r="W70" s="341"/>
      <c r="X70" s="341"/>
      <c r="Y70" s="341"/>
      <c r="Z70" s="341"/>
      <c r="AA70" s="86"/>
    </row>
    <row r="71" spans="3:27" x14ac:dyDescent="0.25">
      <c r="C71" s="313" t="s">
        <v>1030</v>
      </c>
      <c r="D71" s="292">
        <v>39</v>
      </c>
      <c r="E71" s="292">
        <f t="shared" si="46"/>
        <v>153</v>
      </c>
      <c r="F71" s="292">
        <f t="shared" si="81"/>
        <v>156</v>
      </c>
      <c r="G71" s="292">
        <v>4</v>
      </c>
      <c r="H71" s="293" t="s">
        <v>958</v>
      </c>
      <c r="I71" s="550"/>
      <c r="M71" s="541"/>
      <c r="N71" s="290">
        <v>38</v>
      </c>
      <c r="O71" s="290">
        <f>P70+1</f>
        <v>152</v>
      </c>
      <c r="P71" s="290">
        <f>O71+Q71-1</f>
        <v>152</v>
      </c>
      <c r="Q71" s="290">
        <v>1</v>
      </c>
      <c r="R71" s="291" t="s">
        <v>957</v>
      </c>
      <c r="S71" s="60"/>
      <c r="V71" s="541"/>
      <c r="W71" s="183"/>
      <c r="X71" s="183"/>
      <c r="Y71" s="183"/>
      <c r="Z71" s="183"/>
      <c r="AA71" s="87"/>
    </row>
    <row r="72" spans="3:27" x14ac:dyDescent="0.25">
      <c r="C72" s="541" t="s">
        <v>1031</v>
      </c>
      <c r="D72" s="182">
        <v>40</v>
      </c>
      <c r="E72" s="182">
        <f t="shared" si="46"/>
        <v>157</v>
      </c>
      <c r="F72" s="182">
        <f>E72+G72-1</f>
        <v>158</v>
      </c>
      <c r="G72" s="182">
        <v>2</v>
      </c>
      <c r="H72" s="245" t="s">
        <v>959</v>
      </c>
      <c r="I72" s="550"/>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41"/>
      <c r="D73" s="182">
        <v>40</v>
      </c>
      <c r="E73" s="182">
        <f>F72+1</f>
        <v>159</v>
      </c>
      <c r="F73" s="182">
        <f t="shared" si="81"/>
        <v>160</v>
      </c>
      <c r="G73" s="182">
        <v>2</v>
      </c>
      <c r="H73" s="245" t="s">
        <v>977</v>
      </c>
      <c r="I73" s="550"/>
      <c r="M73" s="541" t="s">
        <v>1031</v>
      </c>
      <c r="N73" s="182">
        <v>40</v>
      </c>
      <c r="O73" s="182">
        <f t="shared" si="84"/>
        <v>157</v>
      </c>
      <c r="P73" s="182">
        <f>O73+Q73-1</f>
        <v>158</v>
      </c>
      <c r="Q73" s="182">
        <v>2</v>
      </c>
      <c r="R73" s="330" t="s">
        <v>959</v>
      </c>
      <c r="S73" s="60"/>
      <c r="V73" s="541" t="s">
        <v>1031</v>
      </c>
      <c r="W73" s="183"/>
      <c r="X73" s="183"/>
      <c r="Y73" s="183"/>
      <c r="Z73" s="183"/>
      <c r="AA73" s="87"/>
    </row>
    <row r="74" spans="3:27" x14ac:dyDescent="0.25">
      <c r="C74" s="541" t="s">
        <v>1032</v>
      </c>
      <c r="D74" s="286">
        <v>41</v>
      </c>
      <c r="E74" s="286">
        <f t="shared" si="46"/>
        <v>161</v>
      </c>
      <c r="F74" s="286">
        <f>E74+G74-1</f>
        <v>162</v>
      </c>
      <c r="G74" s="286">
        <v>2</v>
      </c>
      <c r="H74" s="287" t="s">
        <v>961</v>
      </c>
      <c r="I74" s="550"/>
      <c r="M74" s="541"/>
      <c r="N74" s="182">
        <v>40</v>
      </c>
      <c r="O74" s="182">
        <f>P73+1</f>
        <v>159</v>
      </c>
      <c r="P74" s="182">
        <f t="shared" ref="P74" si="86">O74+Q74-1</f>
        <v>160</v>
      </c>
      <c r="Q74" s="182">
        <v>2</v>
      </c>
      <c r="R74" s="330" t="s">
        <v>977</v>
      </c>
      <c r="S74" s="60"/>
      <c r="V74" s="541"/>
      <c r="W74" s="183"/>
      <c r="X74" s="183"/>
      <c r="Y74" s="183"/>
      <c r="Z74" s="183"/>
      <c r="AA74" s="87"/>
    </row>
    <row r="75" spans="3:27" x14ac:dyDescent="0.25">
      <c r="C75" s="541"/>
      <c r="D75" s="286">
        <v>41</v>
      </c>
      <c r="E75" s="286">
        <f>F74+1</f>
        <v>163</v>
      </c>
      <c r="F75" s="286">
        <f>E75+G75-1</f>
        <v>164</v>
      </c>
      <c r="G75" s="286">
        <v>2</v>
      </c>
      <c r="H75" s="287" t="s">
        <v>962</v>
      </c>
      <c r="I75" s="550"/>
      <c r="M75" s="541" t="s">
        <v>1032</v>
      </c>
      <c r="N75" s="286">
        <v>41</v>
      </c>
      <c r="O75" s="286">
        <f t="shared" ref="O75" si="87">N75*4-3</f>
        <v>161</v>
      </c>
      <c r="P75" s="286">
        <f>O75+Q75-1</f>
        <v>162</v>
      </c>
      <c r="Q75" s="286">
        <v>2</v>
      </c>
      <c r="R75" s="287" t="s">
        <v>961</v>
      </c>
      <c r="S75" s="60"/>
      <c r="V75" s="541"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51"/>
      <c r="M76" s="541"/>
      <c r="N76" s="286">
        <v>41</v>
      </c>
      <c r="O76" s="286">
        <f>P75+1</f>
        <v>163</v>
      </c>
      <c r="P76" s="286">
        <f>O76+Q76-1</f>
        <v>164</v>
      </c>
      <c r="Q76" s="286">
        <v>2</v>
      </c>
      <c r="R76" s="287" t="s">
        <v>962</v>
      </c>
      <c r="S76" s="60"/>
      <c r="V76" s="541"/>
      <c r="W76" s="183"/>
      <c r="X76" s="183"/>
      <c r="Y76" s="183"/>
      <c r="Z76" s="183"/>
      <c r="AA76" s="87"/>
    </row>
    <row r="77" spans="3:27" ht="15.75" thickBot="1" x14ac:dyDescent="0.3">
      <c r="C77" s="540" t="s">
        <v>1034</v>
      </c>
      <c r="D77" s="294">
        <v>43</v>
      </c>
      <c r="E77" s="294">
        <f t="shared" si="46"/>
        <v>169</v>
      </c>
      <c r="F77" s="294">
        <f t="shared" ref="F77:F81" si="88">E77+G77-1</f>
        <v>171</v>
      </c>
      <c r="G77" s="294">
        <v>3</v>
      </c>
      <c r="H77" s="312" t="s">
        <v>956</v>
      </c>
      <c r="I77" s="549"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41"/>
      <c r="D78" s="290">
        <v>43</v>
      </c>
      <c r="E78" s="290">
        <f>F77+1</f>
        <v>172</v>
      </c>
      <c r="F78" s="290">
        <f>E78+G78-1</f>
        <v>172</v>
      </c>
      <c r="G78" s="290">
        <v>1</v>
      </c>
      <c r="H78" s="291" t="s">
        <v>957</v>
      </c>
      <c r="I78" s="550"/>
      <c r="M78" s="540" t="s">
        <v>1034</v>
      </c>
      <c r="N78" s="294">
        <v>43</v>
      </c>
      <c r="O78" s="294">
        <f t="shared" si="89"/>
        <v>169</v>
      </c>
      <c r="P78" s="294">
        <f t="shared" ref="P78" si="90">O78+Q78-1</f>
        <v>171</v>
      </c>
      <c r="Q78" s="294">
        <v>3</v>
      </c>
      <c r="R78" s="312" t="s">
        <v>956</v>
      </c>
      <c r="S78" s="339" t="s">
        <v>965</v>
      </c>
      <c r="V78" s="540" t="s">
        <v>1034</v>
      </c>
      <c r="W78" s="341"/>
      <c r="X78" s="341"/>
      <c r="Y78" s="341"/>
      <c r="Z78" s="341"/>
      <c r="AA78" s="86"/>
    </row>
    <row r="79" spans="3:27" x14ac:dyDescent="0.25">
      <c r="C79" s="313" t="s">
        <v>1035</v>
      </c>
      <c r="D79" s="292">
        <v>44</v>
      </c>
      <c r="E79" s="292">
        <f t="shared" si="46"/>
        <v>173</v>
      </c>
      <c r="F79" s="292">
        <f t="shared" si="88"/>
        <v>176</v>
      </c>
      <c r="G79" s="292">
        <v>4</v>
      </c>
      <c r="H79" s="293" t="s">
        <v>958</v>
      </c>
      <c r="I79" s="550"/>
      <c r="M79" s="541"/>
      <c r="N79" s="290">
        <v>43</v>
      </c>
      <c r="O79" s="290">
        <f>P78+1</f>
        <v>172</v>
      </c>
      <c r="P79" s="290">
        <f>O79+Q79-1</f>
        <v>172</v>
      </c>
      <c r="Q79" s="290">
        <v>1</v>
      </c>
      <c r="R79" s="291" t="s">
        <v>957</v>
      </c>
      <c r="S79" s="60"/>
      <c r="V79" s="541"/>
      <c r="W79" s="183"/>
      <c r="X79" s="183"/>
      <c r="Y79" s="183"/>
      <c r="Z79" s="183"/>
      <c r="AA79" s="87"/>
    </row>
    <row r="80" spans="3:27" x14ac:dyDescent="0.25">
      <c r="C80" s="541" t="s">
        <v>1036</v>
      </c>
      <c r="D80" s="182">
        <v>45</v>
      </c>
      <c r="E80" s="182">
        <f t="shared" si="46"/>
        <v>177</v>
      </c>
      <c r="F80" s="182">
        <f>E80+G80-1</f>
        <v>178</v>
      </c>
      <c r="G80" s="182">
        <v>2</v>
      </c>
      <c r="H80" s="245" t="s">
        <v>959</v>
      </c>
      <c r="I80" s="550"/>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41"/>
      <c r="D81" s="182">
        <v>45</v>
      </c>
      <c r="E81" s="182">
        <f>F80+1</f>
        <v>179</v>
      </c>
      <c r="F81" s="182">
        <f t="shared" si="88"/>
        <v>180</v>
      </c>
      <c r="G81" s="182">
        <v>2</v>
      </c>
      <c r="H81" s="245" t="s">
        <v>978</v>
      </c>
      <c r="I81" s="550"/>
      <c r="M81" s="541" t="s">
        <v>1036</v>
      </c>
      <c r="N81" s="182">
        <v>45</v>
      </c>
      <c r="O81" s="182">
        <f t="shared" si="91"/>
        <v>177</v>
      </c>
      <c r="P81" s="182">
        <f>O81+Q81-1</f>
        <v>178</v>
      </c>
      <c r="Q81" s="182">
        <v>2</v>
      </c>
      <c r="R81" s="330" t="s">
        <v>959</v>
      </c>
      <c r="S81" s="60"/>
      <c r="V81" s="541" t="s">
        <v>1036</v>
      </c>
      <c r="W81" s="183"/>
      <c r="X81" s="183"/>
      <c r="Y81" s="183"/>
      <c r="Z81" s="183"/>
      <c r="AA81" s="87"/>
    </row>
    <row r="82" spans="3:27" x14ac:dyDescent="0.25">
      <c r="C82" s="541" t="s">
        <v>1037</v>
      </c>
      <c r="D82" s="286">
        <v>46</v>
      </c>
      <c r="E82" s="286">
        <f t="shared" si="46"/>
        <v>181</v>
      </c>
      <c r="F82" s="286">
        <f>E82+G82-1</f>
        <v>182</v>
      </c>
      <c r="G82" s="286">
        <v>2</v>
      </c>
      <c r="H82" s="287" t="s">
        <v>961</v>
      </c>
      <c r="I82" s="550"/>
      <c r="M82" s="541"/>
      <c r="N82" s="182">
        <v>45</v>
      </c>
      <c r="O82" s="182">
        <f>P81+1</f>
        <v>179</v>
      </c>
      <c r="P82" s="182">
        <f t="shared" ref="P82" si="93">O82+Q82-1</f>
        <v>180</v>
      </c>
      <c r="Q82" s="182">
        <v>2</v>
      </c>
      <c r="R82" s="330" t="s">
        <v>978</v>
      </c>
      <c r="S82" s="60"/>
      <c r="V82" s="541"/>
      <c r="W82" s="183"/>
      <c r="X82" s="183"/>
      <c r="Y82" s="183"/>
      <c r="Z82" s="183"/>
      <c r="AA82" s="87"/>
    </row>
    <row r="83" spans="3:27" x14ac:dyDescent="0.25">
      <c r="C83" s="541"/>
      <c r="D83" s="286">
        <v>46</v>
      </c>
      <c r="E83" s="286">
        <f>F82+1</f>
        <v>183</v>
      </c>
      <c r="F83" s="286">
        <f>E83+G83-1</f>
        <v>184</v>
      </c>
      <c r="G83" s="286">
        <v>2</v>
      </c>
      <c r="H83" s="287" t="s">
        <v>962</v>
      </c>
      <c r="I83" s="550"/>
      <c r="M83" s="541" t="s">
        <v>1037</v>
      </c>
      <c r="N83" s="286">
        <v>46</v>
      </c>
      <c r="O83" s="286">
        <f t="shared" ref="O83" si="94">N83*4-3</f>
        <v>181</v>
      </c>
      <c r="P83" s="286">
        <f>O83+Q83-1</f>
        <v>182</v>
      </c>
      <c r="Q83" s="286">
        <v>2</v>
      </c>
      <c r="R83" s="287" t="s">
        <v>961</v>
      </c>
      <c r="S83" s="60"/>
      <c r="V83" s="541"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51"/>
      <c r="M84" s="541"/>
      <c r="N84" s="286">
        <v>46</v>
      </c>
      <c r="O84" s="286">
        <f>P83+1</f>
        <v>183</v>
      </c>
      <c r="P84" s="286">
        <f>O84+Q84-1</f>
        <v>184</v>
      </c>
      <c r="Q84" s="286">
        <v>2</v>
      </c>
      <c r="R84" s="287" t="s">
        <v>962</v>
      </c>
      <c r="S84" s="60"/>
      <c r="V84" s="541"/>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tabSelected="1" zoomScale="85" zoomScaleNormal="85" workbookViewId="0">
      <selection activeCell="F7" sqref="F7"/>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52" t="s">
        <v>1055</v>
      </c>
      <c r="C3" s="370" t="s">
        <v>1056</v>
      </c>
      <c r="D3" s="371">
        <v>0</v>
      </c>
      <c r="E3" s="372" t="s">
        <v>1057</v>
      </c>
      <c r="F3" s="371" t="s">
        <v>630</v>
      </c>
      <c r="G3" s="372" t="s">
        <v>1058</v>
      </c>
      <c r="H3" s="371" t="s">
        <v>637</v>
      </c>
      <c r="I3" s="373"/>
    </row>
    <row r="4" spans="2:9" x14ac:dyDescent="0.25">
      <c r="B4" s="553"/>
      <c r="C4" s="374" t="s">
        <v>1059</v>
      </c>
      <c r="D4" s="365">
        <v>1</v>
      </c>
      <c r="E4" s="366" t="s">
        <v>1060</v>
      </c>
      <c r="F4" s="365" t="s">
        <v>630</v>
      </c>
      <c r="G4" s="366" t="s">
        <v>1058</v>
      </c>
      <c r="H4" s="365" t="s">
        <v>637</v>
      </c>
      <c r="I4" s="375"/>
    </row>
    <row r="5" spans="2:9" x14ac:dyDescent="0.25">
      <c r="B5" s="553"/>
      <c r="C5" s="374" t="s">
        <v>1061</v>
      </c>
      <c r="D5" s="365">
        <v>2</v>
      </c>
      <c r="E5" s="366" t="s">
        <v>1062</v>
      </c>
      <c r="F5" s="365" t="s">
        <v>1063</v>
      </c>
      <c r="G5" s="366" t="s">
        <v>1064</v>
      </c>
      <c r="H5" s="365" t="s">
        <v>637</v>
      </c>
      <c r="I5" s="376" t="s">
        <v>1065</v>
      </c>
    </row>
    <row r="6" spans="2:9" x14ac:dyDescent="0.25">
      <c r="B6" s="553"/>
      <c r="C6" s="374" t="s">
        <v>1066</v>
      </c>
      <c r="D6" s="365">
        <v>3</v>
      </c>
      <c r="E6" s="366" t="s">
        <v>1067</v>
      </c>
      <c r="F6" s="365" t="s">
        <v>632</v>
      </c>
      <c r="G6" s="366" t="s">
        <v>1068</v>
      </c>
      <c r="H6" s="365" t="s">
        <v>637</v>
      </c>
      <c r="I6" s="377" t="s">
        <v>1069</v>
      </c>
    </row>
    <row r="7" spans="2:9" x14ac:dyDescent="0.25">
      <c r="B7" s="553"/>
      <c r="C7" s="378" t="s">
        <v>1065</v>
      </c>
      <c r="D7" s="365">
        <v>4</v>
      </c>
      <c r="E7" s="366" t="s">
        <v>1070</v>
      </c>
      <c r="F7" s="365"/>
      <c r="G7" s="366"/>
      <c r="H7" s="365" t="s">
        <v>637</v>
      </c>
      <c r="I7" s="375"/>
    </row>
    <row r="8" spans="2:9" ht="15.75" thickBot="1" x14ac:dyDescent="0.3">
      <c r="B8" s="553"/>
      <c r="C8" s="388" t="s">
        <v>1071</v>
      </c>
      <c r="D8" s="389">
        <v>5</v>
      </c>
      <c r="E8" s="390" t="s">
        <v>1072</v>
      </c>
      <c r="F8" s="389"/>
      <c r="G8" s="390"/>
      <c r="H8" s="389" t="s">
        <v>637</v>
      </c>
      <c r="I8" s="391"/>
    </row>
    <row r="9" spans="2:9" x14ac:dyDescent="0.25">
      <c r="B9" s="552" t="s">
        <v>1073</v>
      </c>
      <c r="C9" s="370" t="s">
        <v>1074</v>
      </c>
      <c r="D9" s="371">
        <v>-1</v>
      </c>
      <c r="E9" s="372" t="s">
        <v>1075</v>
      </c>
      <c r="F9" s="371" t="s">
        <v>630</v>
      </c>
      <c r="G9" s="372"/>
      <c r="H9" s="371" t="s">
        <v>637</v>
      </c>
      <c r="I9" s="373"/>
    </row>
    <row r="10" spans="2:9" x14ac:dyDescent="0.25">
      <c r="B10" s="553"/>
      <c r="C10" s="374" t="s">
        <v>1076</v>
      </c>
      <c r="D10" s="365">
        <v>-2</v>
      </c>
      <c r="E10" s="366" t="s">
        <v>1077</v>
      </c>
      <c r="F10" s="365" t="s">
        <v>1063</v>
      </c>
      <c r="G10" s="366" t="s">
        <v>1064</v>
      </c>
      <c r="H10" s="365" t="s">
        <v>637</v>
      </c>
      <c r="I10" s="379" t="s">
        <v>1078</v>
      </c>
    </row>
    <row r="11" spans="2:9" x14ac:dyDescent="0.25">
      <c r="B11" s="553"/>
      <c r="C11" s="374" t="s">
        <v>1079</v>
      </c>
      <c r="D11" s="365">
        <v>-3</v>
      </c>
      <c r="E11" s="366" t="s">
        <v>1080</v>
      </c>
      <c r="F11" s="365" t="s">
        <v>632</v>
      </c>
      <c r="G11" s="366" t="s">
        <v>1068</v>
      </c>
      <c r="H11" s="365" t="s">
        <v>637</v>
      </c>
      <c r="I11" s="380" t="s">
        <v>1081</v>
      </c>
    </row>
    <row r="12" spans="2:9" x14ac:dyDescent="0.25">
      <c r="B12" s="553"/>
      <c r="C12" s="381" t="s">
        <v>1078</v>
      </c>
      <c r="D12" s="365">
        <v>-4</v>
      </c>
      <c r="E12" s="366" t="s">
        <v>1082</v>
      </c>
      <c r="F12" s="365"/>
      <c r="G12" s="366"/>
      <c r="H12" s="365" t="s">
        <v>637</v>
      </c>
      <c r="I12" s="375"/>
    </row>
    <row r="13" spans="2:9" x14ac:dyDescent="0.25">
      <c r="B13" s="553"/>
      <c r="C13" s="382" t="s">
        <v>1081</v>
      </c>
      <c r="D13" s="365">
        <v>-5</v>
      </c>
      <c r="E13" s="366" t="s">
        <v>1083</v>
      </c>
      <c r="F13" s="365"/>
      <c r="G13" s="366"/>
      <c r="H13" s="365" t="s">
        <v>637</v>
      </c>
      <c r="I13" s="375"/>
    </row>
    <row r="14" spans="2:9" x14ac:dyDescent="0.25">
      <c r="B14" s="553"/>
      <c r="C14" s="374" t="s">
        <v>1084</v>
      </c>
      <c r="D14" s="365">
        <v>-6</v>
      </c>
      <c r="E14" s="366" t="s">
        <v>1085</v>
      </c>
      <c r="F14" s="365" t="s">
        <v>632</v>
      </c>
      <c r="G14" s="366" t="s">
        <v>1068</v>
      </c>
      <c r="H14" s="365" t="s">
        <v>637</v>
      </c>
      <c r="I14" s="383" t="s">
        <v>1086</v>
      </c>
    </row>
    <row r="15" spans="2:9" ht="15.75" thickBot="1" x14ac:dyDescent="0.3">
      <c r="B15" s="554"/>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2"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3" t="s">
        <v>1383</v>
      </c>
      <c r="C36" s="404"/>
      <c r="D36" s="404"/>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5" t="s">
        <v>1382</v>
      </c>
      <c r="C51" s="364"/>
      <c r="D51" s="364"/>
      <c r="E51" s="364"/>
      <c r="F51" s="364"/>
    </row>
    <row r="52" spans="2:6" outlineLevel="1" x14ac:dyDescent="0.25">
      <c r="B52" s="399" t="s">
        <v>1176</v>
      </c>
      <c r="C52" s="400">
        <v>1</v>
      </c>
      <c r="D52" s="400" t="s">
        <v>1177</v>
      </c>
      <c r="E52" s="364"/>
      <c r="F52" s="399" t="str">
        <f>CONCATENATE("TSBIT(AGTGAM(",$B$50,",game_number,terminal_number),",B52,"))")</f>
        <v>TSBIT(AGTGAM(GFLAGS,game_number,terminal_number),AGTWAG))</v>
      </c>
    </row>
    <row r="53" spans="2:6" s="364" customFormat="1" outlineLevel="1" x14ac:dyDescent="0.25">
      <c r="B53" s="399" t="s">
        <v>1178</v>
      </c>
      <c r="C53" s="400">
        <v>2</v>
      </c>
      <c r="D53" s="400" t="s">
        <v>1179</v>
      </c>
      <c r="F53" s="399" t="str">
        <f t="shared" ref="F53:F81" si="2">CONCATENATE("TSBIT(AGTGAM(",$B$50,",game_number,terminal_number),",B53,"))")</f>
        <v>TSBIT(AGTGAM(GFLAGS,game_number,terminal_number),AGTCAN))</v>
      </c>
    </row>
    <row r="54" spans="2:6" s="364" customFormat="1" outlineLevel="1" x14ac:dyDescent="0.25">
      <c r="B54" s="399" t="s">
        <v>1180</v>
      </c>
      <c r="C54" s="400">
        <v>3</v>
      </c>
      <c r="D54" s="400" t="s">
        <v>1181</v>
      </c>
      <c r="F54" s="399" t="str">
        <f t="shared" si="2"/>
        <v>TSBIT(AGTGAM(GFLAGS,game_number,terminal_number),AGTVAL))</v>
      </c>
    </row>
    <row r="55" spans="2:6" outlineLevel="1" x14ac:dyDescent="0.25">
      <c r="B55" s="399" t="s">
        <v>1182</v>
      </c>
      <c r="C55" s="400">
        <v>4</v>
      </c>
      <c r="D55" s="400" t="s">
        <v>1183</v>
      </c>
      <c r="E55" s="364"/>
      <c r="F55" s="399" t="str">
        <f t="shared" si="2"/>
        <v>TSBIT(AGTGAM(GFLAGS,game_number,terminal_number),AGTDIS))</v>
      </c>
    </row>
    <row r="56" spans="2:6" outlineLevel="1" x14ac:dyDescent="0.25">
      <c r="B56" s="414" t="s">
        <v>1184</v>
      </c>
      <c r="C56" s="415">
        <v>5</v>
      </c>
      <c r="D56" s="415" t="s">
        <v>1185</v>
      </c>
      <c r="E56" s="416"/>
      <c r="F56" s="414" t="str">
        <f t="shared" si="2"/>
        <v>TSBIT(AGTGAM(GFLAGS,game_number,terminal_number),AGTINS))</v>
      </c>
    </row>
    <row r="57" spans="2:6" outlineLevel="1" x14ac:dyDescent="0.25">
      <c r="B57" s="399" t="s">
        <v>1186</v>
      </c>
      <c r="C57" s="400">
        <v>6</v>
      </c>
      <c r="D57" s="400" t="s">
        <v>1404</v>
      </c>
      <c r="E57" s="364"/>
      <c r="F57" s="399" t="str">
        <f t="shared" si="2"/>
        <v>TSBIT(AGTGAM(GFLAGS,game_number,terminal_number),AGTISF))</v>
      </c>
    </row>
    <row r="58" spans="2:6" outlineLevel="1" x14ac:dyDescent="0.25">
      <c r="B58" s="399" t="s">
        <v>1187</v>
      </c>
      <c r="C58" s="400">
        <v>7</v>
      </c>
      <c r="D58" s="400" t="s">
        <v>1405</v>
      </c>
      <c r="E58" s="364"/>
      <c r="F58" s="399" t="str">
        <f t="shared" si="2"/>
        <v>TSBIT(AGTGAM(GFLAGS,game_number,terminal_number),AGTCBF))</v>
      </c>
    </row>
    <row r="59" spans="2:6" outlineLevel="1" x14ac:dyDescent="0.25">
      <c r="B59" s="401" t="s">
        <v>1188</v>
      </c>
      <c r="C59" s="402">
        <v>8</v>
      </c>
      <c r="D59" s="408" t="s">
        <v>1260</v>
      </c>
      <c r="E59" s="409"/>
      <c r="F59" s="401" t="str">
        <f t="shared" si="2"/>
        <v>TSBIT(AGTGAM(GFLAGS,game_number,terminal_number),AGTPRM))</v>
      </c>
    </row>
    <row r="60" spans="2:6" outlineLevel="1" x14ac:dyDescent="0.25">
      <c r="B60" s="399" t="s">
        <v>1189</v>
      </c>
      <c r="C60" s="400">
        <v>9</v>
      </c>
      <c r="D60" s="400" t="s">
        <v>77</v>
      </c>
      <c r="E60" s="364"/>
      <c r="F60" s="399" t="str">
        <f t="shared" si="2"/>
        <v>TSBIT(AGTGAM(GFLAGS,game_number,terminal_number),AGTMXT))</v>
      </c>
    </row>
    <row r="61" spans="2:6" outlineLevel="1" x14ac:dyDescent="0.25">
      <c r="B61" s="399" t="s">
        <v>1190</v>
      </c>
      <c r="C61" s="400">
        <v>10</v>
      </c>
      <c r="D61" s="400" t="s">
        <v>1191</v>
      </c>
      <c r="E61" s="364"/>
      <c r="F61" s="399" t="str">
        <f t="shared" si="2"/>
        <v>TSBIT(AGTGAM(GFLAGS,game_number,terminal_number),AGTPRV))</v>
      </c>
    </row>
    <row r="62" spans="2:6" outlineLevel="1" x14ac:dyDescent="0.25">
      <c r="B62" s="399" t="s">
        <v>1192</v>
      </c>
      <c r="C62" s="400">
        <v>11</v>
      </c>
      <c r="D62" s="400" t="s">
        <v>1261</v>
      </c>
      <c r="E62" s="364"/>
      <c r="F62" s="399" t="str">
        <f t="shared" si="2"/>
        <v>TSBIT(AGTGAM(GFLAGS,game_number,terminal_number),AGTCTM))</v>
      </c>
    </row>
    <row r="63" spans="2:6" outlineLevel="1" x14ac:dyDescent="0.25">
      <c r="B63" s="399" t="s">
        <v>1193</v>
      </c>
      <c r="C63" s="400">
        <v>12</v>
      </c>
      <c r="D63" s="400" t="s">
        <v>1262</v>
      </c>
      <c r="E63" s="364"/>
      <c r="F63" s="399" t="str">
        <f t="shared" si="2"/>
        <v>TSBIT(AGTGAM(GFLAGS,game_number,terminal_number),AGTDES))</v>
      </c>
    </row>
    <row r="64" spans="2:6" s="364" customFormat="1" outlineLevel="1" x14ac:dyDescent="0.25">
      <c r="B64" s="399" t="s">
        <v>1194</v>
      </c>
      <c r="C64" s="400">
        <v>13</v>
      </c>
      <c r="D64" s="400" t="s">
        <v>1263</v>
      </c>
      <c r="F64" s="399" t="str">
        <f t="shared" si="2"/>
        <v>TSBIT(AGTGAM(GFLAGS,game_number,terminal_number),AGTSPF))</v>
      </c>
    </row>
    <row r="65" spans="2:6" outlineLevel="1" x14ac:dyDescent="0.25">
      <c r="B65" s="399" t="s">
        <v>1195</v>
      </c>
      <c r="C65" s="400">
        <v>14</v>
      </c>
      <c r="D65" s="400" t="s">
        <v>1196</v>
      </c>
      <c r="E65" s="364"/>
      <c r="F65" s="399" t="str">
        <f t="shared" si="2"/>
        <v>TSBIT(AGTGAM(GFLAGS,game_number,terminal_number),AGTBNK))</v>
      </c>
    </row>
    <row r="66" spans="2:6" outlineLevel="1" x14ac:dyDescent="0.25">
      <c r="B66" s="399" t="s">
        <v>1197</v>
      </c>
      <c r="C66" s="400">
        <v>15</v>
      </c>
      <c r="D66" s="400" t="s">
        <v>1264</v>
      </c>
      <c r="E66" s="364"/>
      <c r="F66" s="399" t="str">
        <f t="shared" si="2"/>
        <v>TSBIT(AGTGAM(GFLAGS,game_number,terminal_number),AGTTON))</v>
      </c>
    </row>
    <row r="67" spans="2:6" outlineLevel="1" x14ac:dyDescent="0.25">
      <c r="B67" s="399" t="s">
        <v>1198</v>
      </c>
      <c r="C67" s="400">
        <v>16</v>
      </c>
      <c r="D67" s="400" t="s">
        <v>1265</v>
      </c>
      <c r="E67" s="364"/>
      <c r="F67" s="399" t="str">
        <f t="shared" si="2"/>
        <v>TSBIT(AGTGAM(GFLAGS,game_number,terminal_number),AGTNCM))</v>
      </c>
    </row>
    <row r="68" spans="2:6" outlineLevel="1" x14ac:dyDescent="0.25">
      <c r="B68" s="399" t="s">
        <v>1199</v>
      </c>
      <c r="C68" s="400">
        <v>17</v>
      </c>
      <c r="D68" s="400" t="s">
        <v>1213</v>
      </c>
      <c r="E68" s="364"/>
      <c r="F68" s="399" t="str">
        <f t="shared" si="2"/>
        <v>TSBIT(AGTGAM(GFLAGS,game_number,terminal_number),AGTPST))</v>
      </c>
    </row>
    <row r="69" spans="2:6" outlineLevel="1" x14ac:dyDescent="0.25">
      <c r="B69" s="399" t="s">
        <v>1200</v>
      </c>
      <c r="C69" s="400">
        <v>18</v>
      </c>
      <c r="D69" s="400" t="s">
        <v>1266</v>
      </c>
      <c r="E69" s="364"/>
      <c r="F69" s="399" t="str">
        <f t="shared" si="2"/>
        <v>TSBIT(AGTGAM(GFLAGS,game_number,terminal_number),AGTTKM))</v>
      </c>
    </row>
    <row r="70" spans="2:6" outlineLevel="1" x14ac:dyDescent="0.25">
      <c r="B70" s="399" t="s">
        <v>1201</v>
      </c>
      <c r="C70" s="400">
        <v>19</v>
      </c>
      <c r="D70" s="400" t="s">
        <v>1267</v>
      </c>
      <c r="E70" s="364"/>
      <c r="F70" s="399" t="str">
        <f t="shared" si="2"/>
        <v>TSBIT(AGTGAM(GFLAGS,game_number,terminal_number),AGTXFR))</v>
      </c>
    </row>
    <row r="71" spans="2:6" outlineLevel="1" x14ac:dyDescent="0.25">
      <c r="B71" s="399" t="s">
        <v>1202</v>
      </c>
      <c r="C71" s="400">
        <v>20</v>
      </c>
      <c r="D71" s="400" t="s">
        <v>1268</v>
      </c>
      <c r="E71" s="364"/>
      <c r="F71" s="399" t="str">
        <f t="shared" si="2"/>
        <v>TSBIT(AGTGAM(GFLAGS,game_number,terminal_number),AGTSON))</v>
      </c>
    </row>
    <row r="72" spans="2:6" outlineLevel="1" x14ac:dyDescent="0.25">
      <c r="B72" s="399" t="s">
        <v>1203</v>
      </c>
      <c r="C72" s="400">
        <v>21</v>
      </c>
      <c r="D72" s="400" t="s">
        <v>1269</v>
      </c>
      <c r="E72" s="364"/>
      <c r="F72" s="399" t="str">
        <f t="shared" si="2"/>
        <v>TSBIT(AGTGAM(GFLAGS,game_number,terminal_number),AGTRAM))</v>
      </c>
    </row>
    <row r="73" spans="2:6" outlineLevel="1" x14ac:dyDescent="0.25">
      <c r="B73" s="399" t="s">
        <v>1204</v>
      </c>
      <c r="C73" s="400">
        <v>22</v>
      </c>
      <c r="D73" s="400" t="s">
        <v>1270</v>
      </c>
      <c r="E73" s="364"/>
      <c r="F73" s="399" t="str">
        <f t="shared" si="2"/>
        <v>TSBIT(AGTGAM(GFLAGS,game_number,terminal_number),AGTFRC))</v>
      </c>
    </row>
    <row r="74" spans="2:6" outlineLevel="1" x14ac:dyDescent="0.25">
      <c r="B74" s="399" t="s">
        <v>1205</v>
      </c>
      <c r="C74" s="400">
        <v>23</v>
      </c>
      <c r="D74" s="400" t="s">
        <v>1271</v>
      </c>
      <c r="E74" s="364"/>
      <c r="F74" s="399" t="str">
        <f t="shared" si="2"/>
        <v>TSBIT(AGTGAM(GFLAGS,game_number,terminal_number),AGTTOI))</v>
      </c>
    </row>
    <row r="75" spans="2:6" outlineLevel="1" x14ac:dyDescent="0.25">
      <c r="B75" s="399" t="s">
        <v>1206</v>
      </c>
      <c r="C75" s="400">
        <v>24</v>
      </c>
      <c r="D75" s="400" t="s">
        <v>1272</v>
      </c>
      <c r="E75" s="364"/>
      <c r="F75" s="399" t="str">
        <f t="shared" si="2"/>
        <v>TSBIT(AGTGAM(GFLAGS,game_number,terminal_number),AGTTRN))</v>
      </c>
    </row>
    <row r="76" spans="2:6" outlineLevel="1" x14ac:dyDescent="0.25">
      <c r="B76" s="399" t="s">
        <v>1207</v>
      </c>
      <c r="C76" s="400">
        <v>25</v>
      </c>
      <c r="D76" s="400" t="s">
        <v>1273</v>
      </c>
      <c r="E76" s="364"/>
      <c r="F76" s="399" t="str">
        <f t="shared" si="2"/>
        <v>TSBIT(AGTGAM(GFLAGS,game_number,terminal_number),AGTSUM))</v>
      </c>
    </row>
    <row r="77" spans="2:6" outlineLevel="1" x14ac:dyDescent="0.25">
      <c r="B77" s="399" t="s">
        <v>1208</v>
      </c>
      <c r="C77" s="400">
        <v>26</v>
      </c>
      <c r="D77" s="400" t="s">
        <v>1274</v>
      </c>
      <c r="E77" s="364"/>
      <c r="F77" s="399" t="str">
        <f t="shared" si="2"/>
        <v>TSBIT(AGTGAM(GFLAGS,game_number,terminal_number),AGTTBA))</v>
      </c>
    </row>
    <row r="78" spans="2:6" outlineLevel="1" x14ac:dyDescent="0.25">
      <c r="B78" s="399" t="s">
        <v>1209</v>
      </c>
      <c r="C78" s="400">
        <v>27</v>
      </c>
      <c r="D78" s="400" t="s">
        <v>1275</v>
      </c>
      <c r="E78" s="364"/>
      <c r="F78" s="399" t="str">
        <f t="shared" si="2"/>
        <v>TSBIT(AGTGAM(GFLAGS,game_number,terminal_number),AGTINV))</v>
      </c>
    </row>
    <row r="79" spans="2:6" outlineLevel="1" x14ac:dyDescent="0.25">
      <c r="B79" s="399" t="s">
        <v>1210</v>
      </c>
      <c r="C79" s="400">
        <v>28</v>
      </c>
      <c r="D79" s="400" t="s">
        <v>1276</v>
      </c>
      <c r="E79" s="364"/>
      <c r="F79" s="399" t="str">
        <f t="shared" si="2"/>
        <v>TSBIT(AGTGAM(GFLAGS,game_number,terminal_number),AGTPOS))</v>
      </c>
    </row>
    <row r="80" spans="2:6" outlineLevel="1" x14ac:dyDescent="0.25">
      <c r="B80" s="399" t="s">
        <v>1211</v>
      </c>
      <c r="C80" s="400">
        <v>29</v>
      </c>
      <c r="D80" s="400" t="s">
        <v>1277</v>
      </c>
      <c r="E80" s="364"/>
      <c r="F80" s="399" t="str">
        <f t="shared" si="2"/>
        <v>TSBIT(AGTGAM(GFLAGS,game_number,terminal_number),AGTSUB))</v>
      </c>
    </row>
    <row r="81" spans="2:6" outlineLevel="1" x14ac:dyDescent="0.25">
      <c r="B81" s="399" t="s">
        <v>1212</v>
      </c>
      <c r="C81" s="400">
        <v>30</v>
      </c>
      <c r="D81" s="400" t="s">
        <v>1278</v>
      </c>
      <c r="E81" s="364"/>
      <c r="F81" s="399" t="str">
        <f t="shared" si="2"/>
        <v>TSBIT(AGTGAM(GFLAGS,game_number,terminal_number),AGTPAY))</v>
      </c>
    </row>
    <row r="82" spans="2:6" outlineLevel="1" x14ac:dyDescent="0.25">
      <c r="B82" s="399" t="s">
        <v>1214</v>
      </c>
      <c r="C82" s="400"/>
      <c r="D82" s="400"/>
      <c r="E82" s="364"/>
      <c r="F82" s="364"/>
    </row>
    <row r="84" spans="2:6" x14ac:dyDescent="0.25">
      <c r="B84" s="193" t="s">
        <v>1157</v>
      </c>
    </row>
    <row r="85" spans="2:6" x14ac:dyDescent="0.25">
      <c r="B85" s="193"/>
      <c r="C85" s="364"/>
      <c r="D85" s="364"/>
      <c r="E85" s="364"/>
      <c r="F85" s="364"/>
    </row>
    <row r="86" spans="2:6" ht="19.5" thickBot="1" x14ac:dyDescent="0.35">
      <c r="B86" s="403" t="s">
        <v>1246</v>
      </c>
      <c r="C86" s="404"/>
      <c r="D86" s="404"/>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398" t="s">
        <v>1174</v>
      </c>
      <c r="C95">
        <v>16</v>
      </c>
      <c r="D95" s="364" t="s">
        <v>1175</v>
      </c>
      <c r="F95" s="364" t="str">
        <f t="shared" si="3"/>
        <v>AGTTAB(AGTTYP,terminal_number)</v>
      </c>
    </row>
    <row r="96" spans="2:6" outlineLevel="1" x14ac:dyDescent="0.25">
      <c r="B96" s="405" t="s">
        <v>1245</v>
      </c>
      <c r="C96" s="364"/>
      <c r="D96" s="364"/>
      <c r="E96" s="364"/>
      <c r="F96" s="364"/>
    </row>
    <row r="97" spans="2:11" outlineLevel="1" x14ac:dyDescent="0.25">
      <c r="B97" s="399" t="s">
        <v>1176</v>
      </c>
      <c r="C97" s="400">
        <v>1</v>
      </c>
      <c r="D97" s="400" t="s">
        <v>1177</v>
      </c>
      <c r="F97" s="399" t="str">
        <f>CONCATENATE("TSBIT(AGTTAB(",$B$95,",terminal_number),",B97,"))")</f>
        <v>TSBIT(AGTTAB(AGTTYP,terminal_number),AGTWAG))</v>
      </c>
    </row>
    <row r="98" spans="2:11" outlineLevel="1" x14ac:dyDescent="0.25">
      <c r="B98" s="399" t="s">
        <v>1178</v>
      </c>
      <c r="C98" s="400">
        <v>2</v>
      </c>
      <c r="D98" s="400" t="s">
        <v>1179</v>
      </c>
      <c r="F98" s="399" t="str">
        <f t="shared" ref="F98:F126" si="4">CONCATENATE("TSBIT(AGTTAB(",$B$95,",terminal_number),",B98,"))")</f>
        <v>TSBIT(AGTTAB(AGTTYP,terminal_number),AGTCAN))</v>
      </c>
    </row>
    <row r="99" spans="2:11" outlineLevel="1" x14ac:dyDescent="0.25">
      <c r="B99" s="399" t="s">
        <v>1180</v>
      </c>
      <c r="C99" s="400">
        <v>3</v>
      </c>
      <c r="D99" s="400" t="s">
        <v>1181</v>
      </c>
      <c r="F99" s="399" t="str">
        <f t="shared" si="4"/>
        <v>TSBIT(AGTTAB(AGTTYP,terminal_number),AGTVAL))</v>
      </c>
    </row>
    <row r="100" spans="2:11" outlineLevel="1" x14ac:dyDescent="0.25">
      <c r="B100" s="399" t="s">
        <v>1182</v>
      </c>
      <c r="C100" s="400">
        <v>4</v>
      </c>
      <c r="D100" s="400" t="s">
        <v>1183</v>
      </c>
      <c r="F100" s="399" t="str">
        <f t="shared" si="4"/>
        <v>TSBIT(AGTTAB(AGTTYP,terminal_number),AGTDIS))</v>
      </c>
    </row>
    <row r="101" spans="2:11" outlineLevel="1" x14ac:dyDescent="0.25">
      <c r="B101" s="414" t="s">
        <v>1184</v>
      </c>
      <c r="C101" s="415">
        <v>5</v>
      </c>
      <c r="D101" s="415" t="s">
        <v>1185</v>
      </c>
      <c r="E101" s="416"/>
      <c r="F101" s="414" t="str">
        <f t="shared" si="4"/>
        <v>TSBIT(AGTTAB(AGTTYP,terminal_number),AGTINS))</v>
      </c>
    </row>
    <row r="102" spans="2:11" outlineLevel="1" x14ac:dyDescent="0.25">
      <c r="B102" s="399" t="s">
        <v>1186</v>
      </c>
      <c r="C102" s="400">
        <v>6</v>
      </c>
      <c r="D102" s="400" t="s">
        <v>1258</v>
      </c>
      <c r="F102" s="399" t="str">
        <f t="shared" si="4"/>
        <v>TSBIT(AGTTAB(AGTTYP,terminal_number),AGTISF))</v>
      </c>
    </row>
    <row r="103" spans="2:11" outlineLevel="1" x14ac:dyDescent="0.25">
      <c r="B103" s="399" t="s">
        <v>1187</v>
      </c>
      <c r="C103" s="400">
        <v>7</v>
      </c>
      <c r="D103" s="400" t="s">
        <v>1259</v>
      </c>
      <c r="F103" s="399" t="str">
        <f t="shared" si="4"/>
        <v>TSBIT(AGTTAB(AGTTYP,terminal_number),AGTCBF))</v>
      </c>
    </row>
    <row r="104" spans="2:11" outlineLevel="1" x14ac:dyDescent="0.25">
      <c r="B104" s="401" t="s">
        <v>1188</v>
      </c>
      <c r="C104" s="402">
        <v>8</v>
      </c>
      <c r="D104" s="408" t="s">
        <v>1260</v>
      </c>
      <c r="E104" s="409"/>
      <c r="F104" s="410" t="str">
        <f t="shared" si="4"/>
        <v>TSBIT(AGTTAB(AGTTYP,terminal_number),AGTPRM))</v>
      </c>
    </row>
    <row r="105" spans="2:11" outlineLevel="1" x14ac:dyDescent="0.25">
      <c r="B105" s="399" t="s">
        <v>1189</v>
      </c>
      <c r="C105" s="400">
        <v>9</v>
      </c>
      <c r="D105" s="400" t="s">
        <v>77</v>
      </c>
      <c r="F105" s="399" t="str">
        <f t="shared" si="4"/>
        <v>TSBIT(AGTTAB(AGTTYP,terminal_number),AGTMXT))</v>
      </c>
      <c r="G105" s="397"/>
      <c r="H105" s="397"/>
      <c r="I105" s="397"/>
      <c r="J105" s="397"/>
      <c r="K105" s="397"/>
    </row>
    <row r="106" spans="2:11" s="364" customFormat="1" outlineLevel="1" x14ac:dyDescent="0.25">
      <c r="B106" s="399" t="s">
        <v>1190</v>
      </c>
      <c r="C106" s="400">
        <v>10</v>
      </c>
      <c r="D106" s="400" t="s">
        <v>1191</v>
      </c>
      <c r="E106"/>
      <c r="F106" s="399" t="str">
        <f t="shared" si="4"/>
        <v>TSBIT(AGTTAB(AGTTYP,terminal_number),AGTPRV))</v>
      </c>
      <c r="G106" s="397"/>
      <c r="H106" s="397"/>
      <c r="I106" s="397"/>
      <c r="J106" s="397"/>
      <c r="K106" s="397"/>
    </row>
    <row r="107" spans="2:11" s="364" customFormat="1" outlineLevel="1" x14ac:dyDescent="0.25">
      <c r="B107" s="399" t="s">
        <v>1192</v>
      </c>
      <c r="C107" s="400">
        <v>11</v>
      </c>
      <c r="D107" s="400" t="s">
        <v>1261</v>
      </c>
      <c r="E107"/>
      <c r="F107" s="399" t="str">
        <f t="shared" si="4"/>
        <v>TSBIT(AGTTAB(AGTTYP,terminal_number),AGTCTM))</v>
      </c>
      <c r="G107" s="397"/>
      <c r="H107" s="397"/>
      <c r="I107" s="397"/>
      <c r="J107" s="397"/>
      <c r="K107" s="397"/>
    </row>
    <row r="108" spans="2:11" s="364" customFormat="1" outlineLevel="1" x14ac:dyDescent="0.25">
      <c r="B108" s="399" t="s">
        <v>1193</v>
      </c>
      <c r="C108" s="400">
        <v>12</v>
      </c>
      <c r="D108" s="400" t="s">
        <v>1262</v>
      </c>
      <c r="E108"/>
      <c r="F108" s="399" t="str">
        <f t="shared" si="4"/>
        <v>TSBIT(AGTTAB(AGTTYP,terminal_number),AGTDES))</v>
      </c>
      <c r="G108" s="397"/>
      <c r="H108" s="397"/>
      <c r="I108" s="397"/>
      <c r="J108" s="397"/>
      <c r="K108" s="397"/>
    </row>
    <row r="109" spans="2:11" s="364" customFormat="1" outlineLevel="1" x14ac:dyDescent="0.25">
      <c r="B109" s="399" t="s">
        <v>1194</v>
      </c>
      <c r="C109" s="400">
        <v>13</v>
      </c>
      <c r="D109" s="400" t="s">
        <v>1263</v>
      </c>
      <c r="E109"/>
      <c r="F109" s="399" t="str">
        <f t="shared" si="4"/>
        <v>TSBIT(AGTTAB(AGTTYP,terminal_number),AGTSPF))</v>
      </c>
      <c r="G109" s="397"/>
      <c r="H109" s="397"/>
      <c r="I109" s="397"/>
      <c r="J109" s="397"/>
      <c r="K109" s="397"/>
    </row>
    <row r="110" spans="2:11" s="364" customFormat="1" outlineLevel="1" x14ac:dyDescent="0.25">
      <c r="B110" s="399" t="s">
        <v>1195</v>
      </c>
      <c r="C110" s="400">
        <v>14</v>
      </c>
      <c r="D110" s="400" t="s">
        <v>1196</v>
      </c>
      <c r="E110"/>
      <c r="F110" s="399" t="str">
        <f t="shared" si="4"/>
        <v>TSBIT(AGTTAB(AGTTYP,terminal_number),AGTBNK))</v>
      </c>
      <c r="G110" s="397"/>
      <c r="H110" s="397"/>
      <c r="I110" s="397"/>
      <c r="J110" s="397"/>
      <c r="K110" s="397"/>
    </row>
    <row r="111" spans="2:11" outlineLevel="1" x14ac:dyDescent="0.25">
      <c r="B111" s="399" t="s">
        <v>1197</v>
      </c>
      <c r="C111" s="400">
        <v>15</v>
      </c>
      <c r="D111" s="400" t="s">
        <v>1264</v>
      </c>
      <c r="F111" s="399" t="str">
        <f t="shared" si="4"/>
        <v>TSBIT(AGTTAB(AGTTYP,terminal_number),AGTTON))</v>
      </c>
    </row>
    <row r="112" spans="2:11" outlineLevel="1" x14ac:dyDescent="0.25">
      <c r="B112" s="399" t="s">
        <v>1198</v>
      </c>
      <c r="C112" s="400">
        <v>16</v>
      </c>
      <c r="D112" s="400" t="s">
        <v>1265</v>
      </c>
      <c r="F112" s="399" t="str">
        <f t="shared" si="4"/>
        <v>TSBIT(AGTTAB(AGTTYP,terminal_number),AGTNCM))</v>
      </c>
    </row>
    <row r="113" spans="2:6" s="364" customFormat="1" outlineLevel="1" x14ac:dyDescent="0.25">
      <c r="B113" s="399" t="s">
        <v>1199</v>
      </c>
      <c r="C113" s="400">
        <v>17</v>
      </c>
      <c r="D113" s="400" t="s">
        <v>1213</v>
      </c>
      <c r="E113"/>
      <c r="F113" s="399" t="str">
        <f t="shared" si="4"/>
        <v>TSBIT(AGTTAB(AGTTYP,terminal_number),AGTPST))</v>
      </c>
    </row>
    <row r="114" spans="2:6" s="364" customFormat="1" outlineLevel="1" x14ac:dyDescent="0.25">
      <c r="B114" s="399" t="s">
        <v>1200</v>
      </c>
      <c r="C114" s="400">
        <v>18</v>
      </c>
      <c r="D114" s="400" t="s">
        <v>1266</v>
      </c>
      <c r="E114"/>
      <c r="F114" s="399" t="str">
        <f t="shared" si="4"/>
        <v>TSBIT(AGTTAB(AGTTYP,terminal_number),AGTTKM))</v>
      </c>
    </row>
    <row r="115" spans="2:6" s="364" customFormat="1" outlineLevel="1" x14ac:dyDescent="0.25">
      <c r="B115" s="399" t="s">
        <v>1201</v>
      </c>
      <c r="C115" s="400">
        <v>19</v>
      </c>
      <c r="D115" s="400" t="s">
        <v>1267</v>
      </c>
      <c r="E115"/>
      <c r="F115" s="399" t="str">
        <f t="shared" si="4"/>
        <v>TSBIT(AGTTAB(AGTTYP,terminal_number),AGTXFR))</v>
      </c>
    </row>
    <row r="116" spans="2:6" s="364" customFormat="1" outlineLevel="1" x14ac:dyDescent="0.25">
      <c r="B116" s="399" t="s">
        <v>1202</v>
      </c>
      <c r="C116" s="400">
        <v>20</v>
      </c>
      <c r="D116" s="400" t="s">
        <v>1268</v>
      </c>
      <c r="E116"/>
      <c r="F116" s="399" t="str">
        <f t="shared" si="4"/>
        <v>TSBIT(AGTTAB(AGTTYP,terminal_number),AGTSON))</v>
      </c>
    </row>
    <row r="117" spans="2:6" s="364" customFormat="1" outlineLevel="1" x14ac:dyDescent="0.25">
      <c r="B117" s="399" t="s">
        <v>1203</v>
      </c>
      <c r="C117" s="400">
        <v>21</v>
      </c>
      <c r="D117" s="400" t="s">
        <v>1269</v>
      </c>
      <c r="E117"/>
      <c r="F117" s="399" t="str">
        <f t="shared" si="4"/>
        <v>TSBIT(AGTTAB(AGTTYP,terminal_number),AGTRAM))</v>
      </c>
    </row>
    <row r="118" spans="2:6" s="364" customFormat="1" outlineLevel="1" x14ac:dyDescent="0.25">
      <c r="B118" s="399" t="s">
        <v>1204</v>
      </c>
      <c r="C118" s="400">
        <v>22</v>
      </c>
      <c r="D118" s="400" t="s">
        <v>1270</v>
      </c>
      <c r="E118"/>
      <c r="F118" s="399" t="str">
        <f t="shared" si="4"/>
        <v>TSBIT(AGTTAB(AGTTYP,terminal_number),AGTFRC))</v>
      </c>
    </row>
    <row r="119" spans="2:6" s="364" customFormat="1" outlineLevel="1" x14ac:dyDescent="0.25">
      <c r="B119" s="399" t="s">
        <v>1205</v>
      </c>
      <c r="C119" s="400">
        <v>23</v>
      </c>
      <c r="D119" s="400" t="s">
        <v>1271</v>
      </c>
      <c r="E119"/>
      <c r="F119" s="399" t="str">
        <f t="shared" si="4"/>
        <v>TSBIT(AGTTAB(AGTTYP,terminal_number),AGTTOI))</v>
      </c>
    </row>
    <row r="120" spans="2:6" s="364" customFormat="1" outlineLevel="1" x14ac:dyDescent="0.25">
      <c r="B120" s="399" t="s">
        <v>1206</v>
      </c>
      <c r="C120" s="400">
        <v>24</v>
      </c>
      <c r="D120" s="400" t="s">
        <v>1272</v>
      </c>
      <c r="E120"/>
      <c r="F120" s="399" t="str">
        <f t="shared" si="4"/>
        <v>TSBIT(AGTTAB(AGTTYP,terminal_number),AGTTRN))</v>
      </c>
    </row>
    <row r="121" spans="2:6" s="364" customFormat="1" outlineLevel="1" x14ac:dyDescent="0.25">
      <c r="B121" s="399" t="s">
        <v>1207</v>
      </c>
      <c r="C121" s="400">
        <v>25</v>
      </c>
      <c r="D121" s="400" t="s">
        <v>1273</v>
      </c>
      <c r="E121"/>
      <c r="F121" s="399" t="str">
        <f t="shared" si="4"/>
        <v>TSBIT(AGTTAB(AGTTYP,terminal_number),AGTSUM))</v>
      </c>
    </row>
    <row r="122" spans="2:6" s="364" customFormat="1" outlineLevel="1" x14ac:dyDescent="0.25">
      <c r="B122" s="399" t="s">
        <v>1208</v>
      </c>
      <c r="C122" s="400">
        <v>26</v>
      </c>
      <c r="D122" s="400" t="s">
        <v>1274</v>
      </c>
      <c r="E122"/>
      <c r="F122" s="399" t="str">
        <f t="shared" si="4"/>
        <v>TSBIT(AGTTAB(AGTTYP,terminal_number),AGTTBA))</v>
      </c>
    </row>
    <row r="123" spans="2:6" s="364" customFormat="1" outlineLevel="1" x14ac:dyDescent="0.25">
      <c r="B123" s="399" t="s">
        <v>1209</v>
      </c>
      <c r="C123" s="400">
        <v>27</v>
      </c>
      <c r="D123" s="400" t="s">
        <v>1275</v>
      </c>
      <c r="E123"/>
      <c r="F123" s="399" t="str">
        <f t="shared" si="4"/>
        <v>TSBIT(AGTTAB(AGTTYP,terminal_number),AGTINV))</v>
      </c>
    </row>
    <row r="124" spans="2:6" outlineLevel="1" x14ac:dyDescent="0.25">
      <c r="B124" s="399" t="s">
        <v>1210</v>
      </c>
      <c r="C124" s="400">
        <v>28</v>
      </c>
      <c r="D124" s="400" t="s">
        <v>1276</v>
      </c>
      <c r="F124" s="399" t="str">
        <f t="shared" si="4"/>
        <v>TSBIT(AGTTAB(AGTTYP,terminal_number),AGTPOS))</v>
      </c>
    </row>
    <row r="125" spans="2:6" outlineLevel="1" x14ac:dyDescent="0.25">
      <c r="B125" s="399" t="s">
        <v>1211</v>
      </c>
      <c r="C125" s="400">
        <v>29</v>
      </c>
      <c r="D125" s="400" t="s">
        <v>1277</v>
      </c>
      <c r="F125" s="399" t="str">
        <f t="shared" si="4"/>
        <v>TSBIT(AGTTAB(AGTTYP,terminal_number),AGTSUB))</v>
      </c>
    </row>
    <row r="126" spans="2:6" outlineLevel="1" x14ac:dyDescent="0.25">
      <c r="B126" s="399" t="s">
        <v>1212</v>
      </c>
      <c r="C126" s="400">
        <v>30</v>
      </c>
      <c r="D126" s="400" t="s">
        <v>1278</v>
      </c>
      <c r="F126" s="399" t="str">
        <f t="shared" si="4"/>
        <v>TSBIT(AGTTAB(AGTTYP,terminal_number),AGTPAY))</v>
      </c>
    </row>
    <row r="127" spans="2:6" outlineLevel="1" x14ac:dyDescent="0.25">
      <c r="B127" s="399" t="s">
        <v>1214</v>
      </c>
      <c r="C127" s="400"/>
      <c r="D127" s="400"/>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6" t="s">
        <v>1234</v>
      </c>
      <c r="C137" s="396">
        <v>26</v>
      </c>
      <c r="D137" s="396" t="s">
        <v>1233</v>
      </c>
      <c r="E137" s="396"/>
      <c r="F137" s="396" t="str">
        <f t="shared" si="5"/>
        <v>AGTTAB(ALSIVA,terminal_number)</v>
      </c>
    </row>
    <row r="138" spans="2:6" x14ac:dyDescent="0.25">
      <c r="B138" s="397"/>
      <c r="C138" s="397"/>
      <c r="D138" s="397"/>
      <c r="E138" s="397"/>
      <c r="F138" s="397"/>
    </row>
    <row r="139" spans="2:6" x14ac:dyDescent="0.25">
      <c r="B139" s="397" t="s">
        <v>1331</v>
      </c>
      <c r="C139" s="397">
        <v>40</v>
      </c>
      <c r="D139" s="397" t="s">
        <v>1333</v>
      </c>
      <c r="E139" s="397"/>
      <c r="F139" s="397" t="str">
        <f t="shared" si="5"/>
        <v>AGTTAB(AGTBSED,terminal_number)</v>
      </c>
    </row>
    <row r="140" spans="2:6" x14ac:dyDescent="0.25">
      <c r="B140" s="397" t="s">
        <v>1332</v>
      </c>
      <c r="C140" s="397">
        <v>41</v>
      </c>
      <c r="D140" s="397" t="s">
        <v>1334</v>
      </c>
      <c r="E140" s="397"/>
      <c r="F140" s="397" t="str">
        <f t="shared" si="5"/>
        <v>AGTTAB(AGTBBAS,terminal_number)</v>
      </c>
    </row>
    <row r="141" spans="2:6" x14ac:dyDescent="0.25">
      <c r="B141" s="397" t="s">
        <v>1335</v>
      </c>
      <c r="C141" s="397">
        <v>42</v>
      </c>
      <c r="D141" s="397" t="s">
        <v>1343</v>
      </c>
      <c r="E141" s="397"/>
      <c r="F141" s="397" t="str">
        <f t="shared" si="5"/>
        <v>AGTTAB(AGTSTA,terminal_number)</v>
      </c>
    </row>
    <row r="142" spans="2:6" x14ac:dyDescent="0.25">
      <c r="B142" s="397" t="s">
        <v>1336</v>
      </c>
      <c r="C142" s="397">
        <v>43</v>
      </c>
      <c r="D142" s="397" t="s">
        <v>1344</v>
      </c>
      <c r="E142" s="397"/>
      <c r="F142" s="397" t="str">
        <f t="shared" si="5"/>
        <v>AGTTAB(AGTFMRSCR,terminal_number)</v>
      </c>
    </row>
    <row r="143" spans="2:6" x14ac:dyDescent="0.25">
      <c r="B143" t="s">
        <v>1337</v>
      </c>
      <c r="C143" s="397">
        <v>44</v>
      </c>
      <c r="D143" t="s">
        <v>1345</v>
      </c>
      <c r="F143" s="397" t="str">
        <f t="shared" si="5"/>
        <v>AGTTAB(ALSORD,terminal_number)</v>
      </c>
    </row>
    <row r="144" spans="2:6" x14ac:dyDescent="0.25">
      <c r="B144" t="s">
        <v>1338</v>
      </c>
      <c r="C144" s="397">
        <v>45</v>
      </c>
      <c r="D144" t="s">
        <v>1346</v>
      </c>
      <c r="F144" s="397" t="str">
        <f t="shared" si="5"/>
        <v>AGTTAB(AGTROM,terminal_number)</v>
      </c>
    </row>
    <row r="145" spans="2:6" x14ac:dyDescent="0.25">
      <c r="B145" s="364" t="s">
        <v>1339</v>
      </c>
      <c r="C145" s="397">
        <v>46</v>
      </c>
      <c r="D145" s="364" t="s">
        <v>1347</v>
      </c>
      <c r="E145" s="364"/>
      <c r="F145" s="397" t="str">
        <f t="shared" si="5"/>
        <v>AGTTAB(ACCREG,terminal_number)</v>
      </c>
    </row>
    <row r="146" spans="2:6" x14ac:dyDescent="0.25">
      <c r="B146" s="364" t="s">
        <v>1340</v>
      </c>
      <c r="C146" s="397">
        <v>47</v>
      </c>
      <c r="D146" s="364" t="s">
        <v>1348</v>
      </c>
      <c r="E146" s="364"/>
      <c r="F146" s="397" t="str">
        <f t="shared" si="5"/>
        <v>AGTTAB(ACCLNK,terminal_number)</v>
      </c>
    </row>
    <row r="147" spans="2:6" x14ac:dyDescent="0.25">
      <c r="B147" s="364" t="s">
        <v>1341</v>
      </c>
      <c r="C147" s="397">
        <v>48</v>
      </c>
      <c r="D147" s="364" t="s">
        <v>1349</v>
      </c>
      <c r="E147" s="364"/>
      <c r="F147" s="397" t="str">
        <f t="shared" si="5"/>
        <v>AGTTAB(ALSPAS,terminal_number)</v>
      </c>
    </row>
    <row r="148" spans="2:6" x14ac:dyDescent="0.25">
      <c r="B148" s="364" t="s">
        <v>1342</v>
      </c>
      <c r="C148" s="397">
        <v>49</v>
      </c>
      <c r="D148" s="364" t="s">
        <v>1350</v>
      </c>
      <c r="E148" s="364"/>
      <c r="F148" s="397" t="str">
        <f t="shared" si="5"/>
        <v>AGTTAB(ALSUPA,terminal_number)</v>
      </c>
    </row>
    <row r="149" spans="2:6" x14ac:dyDescent="0.25">
      <c r="B149" s="411"/>
      <c r="C149" s="411"/>
      <c r="D149" s="411"/>
      <c r="E149" s="411"/>
      <c r="F149" s="411"/>
    </row>
    <row r="150" spans="2:6" x14ac:dyDescent="0.25">
      <c r="B150" s="364" t="s">
        <v>1373</v>
      </c>
      <c r="C150" s="364">
        <v>51</v>
      </c>
      <c r="D150" s="364" t="s">
        <v>1379</v>
      </c>
      <c r="E150" s="364"/>
      <c r="F150" s="397" t="str">
        <f t="shared" si="5"/>
        <v>AGTTAB(AGTGVT1,terminal_number)</v>
      </c>
    </row>
    <row r="151" spans="2:6" x14ac:dyDescent="0.25">
      <c r="B151" s="364" t="s">
        <v>1374</v>
      </c>
      <c r="C151" s="364">
        <v>52</v>
      </c>
      <c r="D151" s="364" t="s">
        <v>1378</v>
      </c>
      <c r="E151" s="364"/>
      <c r="F151" s="397" t="str">
        <f t="shared" si="5"/>
        <v>AGTTAB(AGTGVT2,terminal_number)</v>
      </c>
    </row>
    <row r="152" spans="2:6" x14ac:dyDescent="0.25">
      <c r="B152" s="364" t="s">
        <v>1375</v>
      </c>
      <c r="C152" s="364">
        <v>53</v>
      </c>
      <c r="D152" s="364" t="s">
        <v>1380</v>
      </c>
      <c r="E152" s="364"/>
      <c r="F152" s="397" t="str">
        <f t="shared" si="5"/>
        <v>AGTTAB(ADLTIM,terminal_number)</v>
      </c>
    </row>
    <row r="153" spans="2:6" x14ac:dyDescent="0.25">
      <c r="B153" s="364" t="s">
        <v>1376</v>
      </c>
      <c r="C153" s="364">
        <v>54</v>
      </c>
      <c r="D153" s="364" t="s">
        <v>1403</v>
      </c>
      <c r="E153" s="364"/>
      <c r="F153" s="397" t="str">
        <f t="shared" si="5"/>
        <v>AGTTAB(AGTEPS,terminal_number)</v>
      </c>
    </row>
    <row r="154" spans="2:6" x14ac:dyDescent="0.25">
      <c r="B154" s="364" t="s">
        <v>1377</v>
      </c>
      <c r="C154" s="364">
        <v>55</v>
      </c>
      <c r="D154" s="364" t="s">
        <v>1381</v>
      </c>
      <c r="E154" s="364"/>
      <c r="F154" s="397" t="str">
        <f t="shared" si="5"/>
        <v>AGTTAB(AGTEPC,terminal_number)</v>
      </c>
    </row>
    <row r="155" spans="2:6" x14ac:dyDescent="0.25">
      <c r="B155" s="364"/>
      <c r="C155" s="364"/>
      <c r="D155" s="364"/>
      <c r="E155" s="364"/>
      <c r="F155" s="364"/>
    </row>
    <row r="156" spans="2:6" s="364" customFormat="1" ht="19.5" thickBot="1" x14ac:dyDescent="0.35">
      <c r="B156" s="403" t="s">
        <v>1247</v>
      </c>
      <c r="C156" s="404"/>
      <c r="D156" s="404"/>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5" t="s">
        <v>1279</v>
      </c>
    </row>
    <row r="161" spans="2:6" hidden="1" outlineLevel="1" x14ac:dyDescent="0.25">
      <c r="B161" s="399" t="s">
        <v>1248</v>
      </c>
      <c r="C161" s="400">
        <v>1</v>
      </c>
      <c r="D161" s="400" t="s">
        <v>1253</v>
      </c>
      <c r="E161" s="364"/>
      <c r="F161" s="400" t="str">
        <f>CONCATENATE("AGTHTB(",$B$159,",terminal_number) = ",B161)</f>
        <v>AGTHTB(AOPSTS,terminal_number) = SIGNOF</v>
      </c>
    </row>
    <row r="162" spans="2:6" hidden="1" outlineLevel="1" x14ac:dyDescent="0.25">
      <c r="B162" s="399" t="s">
        <v>1249</v>
      </c>
      <c r="C162" s="400">
        <v>2</v>
      </c>
      <c r="D162" s="400" t="s">
        <v>1254</v>
      </c>
      <c r="E162" s="364"/>
      <c r="F162" s="400" t="str">
        <f t="shared" ref="F162:F165" si="7">CONCATENATE("AGTHTB(",$B$159,",terminal_number) = ",B162)</f>
        <v>AGTHTB(AOPSTS,terminal_number) = SIGNON</v>
      </c>
    </row>
    <row r="163" spans="2:6" hidden="1" outlineLevel="1" x14ac:dyDescent="0.25">
      <c r="B163" s="399" t="s">
        <v>1250</v>
      </c>
      <c r="C163" s="400">
        <v>3</v>
      </c>
      <c r="D163" s="400" t="s">
        <v>1255</v>
      </c>
      <c r="E163" s="364"/>
      <c r="F163" s="400" t="str">
        <f t="shared" si="7"/>
        <v>AGTHTB(AOPSTS,terminal_number) = NOTAVA</v>
      </c>
    </row>
    <row r="164" spans="2:6" hidden="1" outlineLevel="1" x14ac:dyDescent="0.25">
      <c r="B164" s="399" t="s">
        <v>1251</v>
      </c>
      <c r="C164" s="400">
        <v>4</v>
      </c>
      <c r="D164" s="400" t="s">
        <v>1256</v>
      </c>
      <c r="E164" s="364"/>
      <c r="F164" s="400" t="str">
        <f t="shared" si="7"/>
        <v>AGTHTB(AOPSTS,terminal_number) = SERSOF</v>
      </c>
    </row>
    <row r="165" spans="2:6" hidden="1" outlineLevel="1" x14ac:dyDescent="0.25">
      <c r="B165" s="399" t="s">
        <v>1252</v>
      </c>
      <c r="C165" s="400">
        <v>5</v>
      </c>
      <c r="D165" s="400" t="s">
        <v>1257</v>
      </c>
      <c r="E165" s="364"/>
      <c r="F165" s="400"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7"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3" t="s">
        <v>1351</v>
      </c>
      <c r="C184" s="404"/>
      <c r="D184" s="404"/>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5" t="s">
        <v>1364</v>
      </c>
      <c r="C188" s="38"/>
      <c r="D188" s="364"/>
      <c r="E188" s="364"/>
      <c r="F188" s="364"/>
    </row>
    <row r="189" spans="2:6" hidden="1" outlineLevel="1" x14ac:dyDescent="0.25">
      <c r="B189" s="399" t="s">
        <v>1358</v>
      </c>
      <c r="C189">
        <v>1</v>
      </c>
      <c r="D189" t="s">
        <v>1368</v>
      </c>
      <c r="F189" s="399" t="str">
        <f>CONCATENATE("TSBIT(AGTTBTB(",$B$95,",terminal_number),",B189,"))")</f>
        <v>TSBIT(AGTTBTB(AGTTYP,terminal_number),AGTDCH))</v>
      </c>
    </row>
    <row r="190" spans="2:6" hidden="1" outlineLevel="1" x14ac:dyDescent="0.25">
      <c r="B190" s="399" t="s">
        <v>1359</v>
      </c>
      <c r="C190">
        <v>2</v>
      </c>
      <c r="D190" t="s">
        <v>1369</v>
      </c>
      <c r="F190" s="399" t="str">
        <f t="shared" ref="F190:F192" si="10">CONCATENATE("TSBIT(AGTTBTB(",$B$95,",terminal_number),",B190,"))")</f>
        <v>TSBIT(AGTTBTB(AGTTYP,terminal_number),AGTFCH))</v>
      </c>
    </row>
    <row r="191" spans="2:6" hidden="1" outlineLevel="1" x14ac:dyDescent="0.25">
      <c r="B191" s="399" t="s">
        <v>1360</v>
      </c>
      <c r="C191">
        <v>3</v>
      </c>
      <c r="D191" t="s">
        <v>1370</v>
      </c>
      <c r="F191" s="399" t="str">
        <f t="shared" si="10"/>
        <v>TSBIT(AGTTBTB(AGTTYP,terminal_number),AGTRINV))</v>
      </c>
    </row>
    <row r="192" spans="2:6" hidden="1" outlineLevel="1" x14ac:dyDescent="0.25">
      <c r="B192" s="399" t="s">
        <v>1361</v>
      </c>
      <c r="C192">
        <v>4</v>
      </c>
      <c r="D192" t="s">
        <v>1371</v>
      </c>
      <c r="F192" s="399" t="str">
        <f t="shared" si="10"/>
        <v>TSBIT(AGTTBTB(AGTTYP,terminal_number),AGTPPAS))</v>
      </c>
    </row>
    <row r="193" spans="2:4" collapsed="1" x14ac:dyDescent="0.25">
      <c r="B193" t="s">
        <v>1362</v>
      </c>
      <c r="C193" s="406" t="s">
        <v>1363</v>
      </c>
      <c r="D193" t="s">
        <v>1372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34"/>
  <sheetViews>
    <sheetView showGridLines="0" topLeftCell="A19"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572" t="s">
        <v>1564</v>
      </c>
      <c r="K20" s="572"/>
      <c r="L20" s="572"/>
      <c r="M20" s="572"/>
      <c r="N20" s="572"/>
      <c r="O20" s="572"/>
      <c r="P20" s="572"/>
    </row>
    <row r="21" spans="2:25" s="364" customFormat="1" ht="15.75" thickBot="1" x14ac:dyDescent="0.3">
      <c r="C21" s="193"/>
    </row>
    <row r="22" spans="2:25" s="364" customFormat="1" x14ac:dyDescent="0.25">
      <c r="C22" s="578" t="s">
        <v>1561</v>
      </c>
      <c r="D22" s="578"/>
      <c r="E22" s="451" t="s">
        <v>792</v>
      </c>
      <c r="F22" s="449" t="s">
        <v>793</v>
      </c>
      <c r="H22" s="364" t="s">
        <v>532</v>
      </c>
      <c r="J22" s="573" t="s">
        <v>1480</v>
      </c>
      <c r="K22" s="574"/>
      <c r="L22" s="574"/>
      <c r="M22" s="574"/>
      <c r="N22" s="555" t="s">
        <v>792</v>
      </c>
      <c r="O22" s="556"/>
      <c r="P22" s="559" t="s">
        <v>793</v>
      </c>
      <c r="S22" s="573" t="s">
        <v>1480</v>
      </c>
      <c r="T22" s="574"/>
      <c r="U22" s="574"/>
      <c r="V22" s="574"/>
      <c r="W22" s="555" t="s">
        <v>792</v>
      </c>
      <c r="X22" s="556"/>
      <c r="Y22" s="559" t="s">
        <v>793</v>
      </c>
    </row>
    <row r="23" spans="2:25" s="364" customFormat="1" ht="15.75" thickBot="1" x14ac:dyDescent="0.3">
      <c r="C23" s="447" t="s">
        <v>790</v>
      </c>
      <c r="D23" s="447" t="s">
        <v>791</v>
      </c>
      <c r="E23" s="450" t="s">
        <v>1562</v>
      </c>
      <c r="F23" s="448"/>
      <c r="J23" s="561" t="s">
        <v>790</v>
      </c>
      <c r="K23" s="562"/>
      <c r="L23" s="562" t="s">
        <v>791</v>
      </c>
      <c r="M23" s="562"/>
      <c r="N23" s="557"/>
      <c r="O23" s="558"/>
      <c r="P23" s="560"/>
      <c r="S23" s="561" t="s">
        <v>790</v>
      </c>
      <c r="T23" s="562"/>
      <c r="U23" s="562" t="s">
        <v>791</v>
      </c>
      <c r="V23" s="562"/>
      <c r="W23" s="557"/>
      <c r="X23" s="558"/>
      <c r="Y23" s="560"/>
    </row>
    <row r="24" spans="2:25" x14ac:dyDescent="0.25">
      <c r="B24">
        <v>1</v>
      </c>
      <c r="C24" s="365">
        <f>1</f>
        <v>1</v>
      </c>
      <c r="D24" s="365">
        <f>C25-1</f>
        <v>1</v>
      </c>
      <c r="E24" s="365">
        <f>D24-C24+1</f>
        <v>1</v>
      </c>
      <c r="F24" s="365" t="s">
        <v>1472</v>
      </c>
      <c r="G24" s="364" t="s">
        <v>1526</v>
      </c>
      <c r="H24" s="364" t="s">
        <v>1525</v>
      </c>
      <c r="I24" s="575" t="s">
        <v>1756</v>
      </c>
      <c r="J24" s="454" t="s">
        <v>1565</v>
      </c>
      <c r="K24" s="455">
        <v>1</v>
      </c>
      <c r="L24" s="455" t="s">
        <v>1566</v>
      </c>
      <c r="M24" s="455">
        <f>K24+O24-1</f>
        <v>7</v>
      </c>
      <c r="N24" s="455" t="s">
        <v>1567</v>
      </c>
      <c r="O24" s="455">
        <v>7</v>
      </c>
      <c r="P24" s="93" t="s">
        <v>1568</v>
      </c>
      <c r="S24">
        <v>1</v>
      </c>
      <c r="V24">
        <v>7</v>
      </c>
      <c r="Y24" s="361" t="s">
        <v>2013</v>
      </c>
    </row>
    <row r="25" spans="2:25" x14ac:dyDescent="0.25">
      <c r="B25">
        <v>2</v>
      </c>
      <c r="C25" s="360">
        <f>C24+1</f>
        <v>2</v>
      </c>
      <c r="D25" s="360">
        <f>C26-1</f>
        <v>191</v>
      </c>
      <c r="E25" s="360">
        <f t="shared" ref="E25:E47" si="0">D25-C25+1</f>
        <v>190</v>
      </c>
      <c r="F25" s="360" t="s">
        <v>1473</v>
      </c>
      <c r="G25" s="413" t="s">
        <v>1511</v>
      </c>
      <c r="H25" s="413" t="s">
        <v>1524</v>
      </c>
      <c r="I25" s="576"/>
      <c r="J25" s="424" t="s">
        <v>1569</v>
      </c>
      <c r="K25" s="425">
        <f>M24+1</f>
        <v>8</v>
      </c>
      <c r="L25" s="425" t="s">
        <v>1570</v>
      </c>
      <c r="M25" s="425">
        <f t="shared" ref="M25:M89" si="1">K25+O25-1</f>
        <v>62</v>
      </c>
      <c r="N25" s="425" t="s">
        <v>1572</v>
      </c>
      <c r="O25" s="425">
        <v>55</v>
      </c>
      <c r="P25" s="94" t="s">
        <v>1571</v>
      </c>
      <c r="Q25" s="472" t="s">
        <v>1939</v>
      </c>
    </row>
    <row r="26" spans="2:25" x14ac:dyDescent="0.25">
      <c r="B26" s="364">
        <v>3</v>
      </c>
      <c r="C26" s="365">
        <f>C25+$C$2/4</f>
        <v>192</v>
      </c>
      <c r="D26" s="365">
        <f t="shared" ref="D26:D47" si="2">C27-1</f>
        <v>209</v>
      </c>
      <c r="E26" s="365">
        <f t="shared" si="0"/>
        <v>18</v>
      </c>
      <c r="F26" s="365" t="s">
        <v>1474</v>
      </c>
      <c r="G26" s="364" t="s">
        <v>1512</v>
      </c>
      <c r="H26" s="364" t="s">
        <v>1523</v>
      </c>
      <c r="I26" s="576"/>
      <c r="J26" s="424" t="s">
        <v>1573</v>
      </c>
      <c r="K26" s="425">
        <f t="shared" ref="K26:K89" si="3">M25+1</f>
        <v>63</v>
      </c>
      <c r="L26" s="425" t="s">
        <v>1574</v>
      </c>
      <c r="M26" s="425">
        <f t="shared" si="1"/>
        <v>89</v>
      </c>
      <c r="N26" s="425" t="s">
        <v>1575</v>
      </c>
      <c r="O26" s="425">
        <v>27</v>
      </c>
      <c r="P26" s="94" t="s">
        <v>1576</v>
      </c>
    </row>
    <row r="27" spans="2:25" x14ac:dyDescent="0.25">
      <c r="B27" s="364">
        <v>4</v>
      </c>
      <c r="C27" s="365">
        <f>C26+2*$C$3</f>
        <v>210</v>
      </c>
      <c r="D27" s="365">
        <f t="shared" si="2"/>
        <v>6509</v>
      </c>
      <c r="E27" s="365">
        <f t="shared" si="0"/>
        <v>6300</v>
      </c>
      <c r="F27" s="365" t="s">
        <v>1475</v>
      </c>
      <c r="G27" s="364" t="s">
        <v>1513</v>
      </c>
      <c r="H27" s="364" t="s">
        <v>1522</v>
      </c>
      <c r="I27" s="576"/>
      <c r="J27" s="424" t="s">
        <v>1577</v>
      </c>
      <c r="K27" s="425">
        <f t="shared" si="3"/>
        <v>90</v>
      </c>
      <c r="L27" s="425" t="s">
        <v>1603</v>
      </c>
      <c r="M27" s="425">
        <f t="shared" si="1"/>
        <v>109</v>
      </c>
      <c r="N27" s="425" t="s">
        <v>1629</v>
      </c>
      <c r="O27" s="425">
        <v>20</v>
      </c>
      <c r="P27" s="94" t="s">
        <v>1655</v>
      </c>
    </row>
    <row r="28" spans="2:25" x14ac:dyDescent="0.25">
      <c r="B28" s="364">
        <v>5</v>
      </c>
      <c r="C28" s="365">
        <f>C27+$C$4*$C$5*$C$3</f>
        <v>6510</v>
      </c>
      <c r="D28" s="365">
        <f t="shared" si="2"/>
        <v>8509</v>
      </c>
      <c r="E28" s="365">
        <f t="shared" si="0"/>
        <v>2000</v>
      </c>
      <c r="F28" s="365" t="s">
        <v>1476</v>
      </c>
      <c r="G28" s="364" t="s">
        <v>1514</v>
      </c>
      <c r="H28" s="364" t="s">
        <v>1521</v>
      </c>
      <c r="I28" s="576"/>
      <c r="J28" s="424" t="s">
        <v>1578</v>
      </c>
      <c r="K28" s="425">
        <f t="shared" si="3"/>
        <v>110</v>
      </c>
      <c r="L28" s="425" t="s">
        <v>1604</v>
      </c>
      <c r="M28" s="425">
        <f t="shared" si="1"/>
        <v>154</v>
      </c>
      <c r="N28" s="425" t="s">
        <v>1630</v>
      </c>
      <c r="O28" s="425">
        <v>45</v>
      </c>
      <c r="P28" s="94" t="s">
        <v>1656</v>
      </c>
      <c r="Q28" s="472" t="s">
        <v>1939</v>
      </c>
    </row>
    <row r="29" spans="2:25" x14ac:dyDescent="0.25">
      <c r="B29" s="364">
        <v>6</v>
      </c>
      <c r="C29" s="365">
        <f>C28+($C$4+$C$6)*$C$5*2</f>
        <v>8510</v>
      </c>
      <c r="D29" s="365">
        <f t="shared" si="2"/>
        <v>8569</v>
      </c>
      <c r="E29" s="365">
        <f t="shared" si="0"/>
        <v>60</v>
      </c>
      <c r="F29" s="365" t="s">
        <v>1477</v>
      </c>
      <c r="G29" s="364" t="s">
        <v>1515</v>
      </c>
      <c r="H29" s="364" t="s">
        <v>1520</v>
      </c>
      <c r="I29" s="576"/>
      <c r="J29" s="424" t="s">
        <v>1579</v>
      </c>
      <c r="K29" s="425">
        <f t="shared" si="3"/>
        <v>155</v>
      </c>
      <c r="L29" s="425" t="s">
        <v>1605</v>
      </c>
      <c r="M29" s="425">
        <f t="shared" si="1"/>
        <v>172</v>
      </c>
      <c r="N29" s="425" t="s">
        <v>1631</v>
      </c>
      <c r="O29" s="425">
        <v>18</v>
      </c>
      <c r="P29" s="94" t="s">
        <v>1657</v>
      </c>
    </row>
    <row r="30" spans="2:25" x14ac:dyDescent="0.25">
      <c r="B30" s="364">
        <v>7</v>
      </c>
      <c r="C30" s="365">
        <f>C29+$C$7*2</f>
        <v>8570</v>
      </c>
      <c r="D30" s="365">
        <f t="shared" si="2"/>
        <v>8659</v>
      </c>
      <c r="E30" s="365">
        <f t="shared" si="0"/>
        <v>90</v>
      </c>
      <c r="F30" s="365" t="s">
        <v>1481</v>
      </c>
      <c r="G30" s="364" t="s">
        <v>1516</v>
      </c>
      <c r="H30" s="364" t="s">
        <v>1519</v>
      </c>
      <c r="I30" s="576"/>
      <c r="J30" s="424" t="s">
        <v>1580</v>
      </c>
      <c r="K30" s="425">
        <f t="shared" si="3"/>
        <v>173</v>
      </c>
      <c r="L30" s="425" t="s">
        <v>1606</v>
      </c>
      <c r="M30" s="425">
        <f t="shared" si="1"/>
        <v>174</v>
      </c>
      <c r="N30" s="425" t="s">
        <v>1632</v>
      </c>
      <c r="O30" s="425">
        <v>2</v>
      </c>
      <c r="P30" s="94" t="s">
        <v>1658</v>
      </c>
    </row>
    <row r="31" spans="2:25" x14ac:dyDescent="0.25">
      <c r="B31" s="364">
        <v>8</v>
      </c>
      <c r="C31" s="452">
        <f>C30+6*15</f>
        <v>8660</v>
      </c>
      <c r="D31" s="452">
        <f t="shared" si="2"/>
        <v>8709</v>
      </c>
      <c r="E31" s="452">
        <f t="shared" si="0"/>
        <v>50</v>
      </c>
      <c r="F31" s="452" t="s">
        <v>1484</v>
      </c>
      <c r="G31" s="396" t="s">
        <v>1517</v>
      </c>
      <c r="H31" s="396" t="s">
        <v>1518</v>
      </c>
      <c r="I31" s="576"/>
      <c r="J31" s="424" t="s">
        <v>1581</v>
      </c>
      <c r="K31" s="425">
        <f t="shared" si="3"/>
        <v>175</v>
      </c>
      <c r="L31" s="425" t="s">
        <v>1607</v>
      </c>
      <c r="M31" s="425">
        <f t="shared" si="1"/>
        <v>183</v>
      </c>
      <c r="N31" s="425" t="s">
        <v>1633</v>
      </c>
      <c r="O31" s="425">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576"/>
      <c r="J32" s="424" t="s">
        <v>1582</v>
      </c>
      <c r="K32" s="425">
        <f t="shared" si="3"/>
        <v>184</v>
      </c>
      <c r="L32" s="425" t="s">
        <v>1608</v>
      </c>
      <c r="M32" s="425">
        <f t="shared" si="1"/>
        <v>192</v>
      </c>
      <c r="N32" s="425" t="s">
        <v>1634</v>
      </c>
      <c r="O32" s="425">
        <v>9</v>
      </c>
      <c r="P32" s="94" t="s">
        <v>1660</v>
      </c>
    </row>
    <row r="33" spans="2:25" x14ac:dyDescent="0.25">
      <c r="B33" s="364">
        <v>10</v>
      </c>
      <c r="C33" s="365">
        <f>C32+1</f>
        <v>8711</v>
      </c>
      <c r="D33" s="365">
        <f t="shared" si="2"/>
        <v>8711</v>
      </c>
      <c r="E33" s="365">
        <f t="shared" si="0"/>
        <v>1</v>
      </c>
      <c r="F33" s="365" t="s">
        <v>1486</v>
      </c>
      <c r="G33" s="364" t="s">
        <v>1529</v>
      </c>
      <c r="H33" s="364" t="s">
        <v>1530</v>
      </c>
      <c r="I33" s="576"/>
      <c r="J33" s="424" t="s">
        <v>1583</v>
      </c>
      <c r="K33" s="425">
        <f t="shared" si="3"/>
        <v>193</v>
      </c>
      <c r="L33" s="425" t="s">
        <v>1609</v>
      </c>
      <c r="M33" s="425">
        <f t="shared" si="1"/>
        <v>204</v>
      </c>
      <c r="N33" s="425" t="s">
        <v>1635</v>
      </c>
      <c r="O33" s="425">
        <v>12</v>
      </c>
      <c r="P33" s="94" t="s">
        <v>1661</v>
      </c>
    </row>
    <row r="34" spans="2:25" x14ac:dyDescent="0.25">
      <c r="B34" s="364">
        <v>11</v>
      </c>
      <c r="C34" s="365">
        <f>C33+1</f>
        <v>8712</v>
      </c>
      <c r="D34" s="365">
        <f t="shared" si="2"/>
        <v>8712</v>
      </c>
      <c r="E34" s="365">
        <f t="shared" si="0"/>
        <v>1</v>
      </c>
      <c r="F34" s="365" t="s">
        <v>1487</v>
      </c>
      <c r="G34" s="364" t="s">
        <v>1532</v>
      </c>
      <c r="H34" s="364" t="s">
        <v>1531</v>
      </c>
      <c r="I34" s="576"/>
      <c r="J34" s="424" t="s">
        <v>1584</v>
      </c>
      <c r="K34" s="425">
        <f t="shared" si="3"/>
        <v>205</v>
      </c>
      <c r="L34" s="425" t="s">
        <v>1610</v>
      </c>
      <c r="M34" s="425">
        <f t="shared" si="1"/>
        <v>209</v>
      </c>
      <c r="N34" s="425" t="s">
        <v>1636</v>
      </c>
      <c r="O34" s="425">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576"/>
      <c r="J35" s="424" t="s">
        <v>1585</v>
      </c>
      <c r="K35" s="425">
        <f t="shared" si="3"/>
        <v>210</v>
      </c>
      <c r="L35" s="425" t="s">
        <v>1611</v>
      </c>
      <c r="M35" s="425">
        <f t="shared" si="1"/>
        <v>214</v>
      </c>
      <c r="N35" s="425" t="s">
        <v>1637</v>
      </c>
      <c r="O35" s="425">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576"/>
      <c r="J36" s="424" t="s">
        <v>1586</v>
      </c>
      <c r="K36" s="425">
        <f t="shared" si="3"/>
        <v>215</v>
      </c>
      <c r="L36" s="425" t="s">
        <v>1612</v>
      </c>
      <c r="M36" s="425">
        <f t="shared" si="1"/>
        <v>219</v>
      </c>
      <c r="N36" s="425" t="s">
        <v>1638</v>
      </c>
      <c r="O36" s="425">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576"/>
      <c r="J37" s="424" t="s">
        <v>1587</v>
      </c>
      <c r="K37" s="425">
        <f t="shared" si="3"/>
        <v>220</v>
      </c>
      <c r="L37" s="425" t="s">
        <v>1613</v>
      </c>
      <c r="M37" s="425">
        <f t="shared" si="1"/>
        <v>224</v>
      </c>
      <c r="N37" s="425" t="s">
        <v>1639</v>
      </c>
      <c r="O37" s="425">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576"/>
      <c r="J38" s="424" t="s">
        <v>1588</v>
      </c>
      <c r="K38" s="425">
        <f t="shared" si="3"/>
        <v>225</v>
      </c>
      <c r="L38" s="425" t="s">
        <v>1614</v>
      </c>
      <c r="M38" s="425">
        <f t="shared" si="1"/>
        <v>229</v>
      </c>
      <c r="N38" s="425" t="s">
        <v>1640</v>
      </c>
      <c r="O38" s="425">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576"/>
      <c r="J39" s="424" t="s">
        <v>1589</v>
      </c>
      <c r="K39" s="425">
        <f t="shared" si="3"/>
        <v>230</v>
      </c>
      <c r="L39" s="425" t="s">
        <v>1615</v>
      </c>
      <c r="M39" s="425">
        <f t="shared" si="1"/>
        <v>234</v>
      </c>
      <c r="N39" s="425" t="s">
        <v>1641</v>
      </c>
      <c r="O39" s="425">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576"/>
      <c r="J40" s="424" t="s">
        <v>1590</v>
      </c>
      <c r="K40" s="425">
        <f t="shared" si="3"/>
        <v>235</v>
      </c>
      <c r="L40" s="425" t="s">
        <v>1616</v>
      </c>
      <c r="M40" s="425">
        <f t="shared" si="1"/>
        <v>239</v>
      </c>
      <c r="N40" s="425" t="s">
        <v>1642</v>
      </c>
      <c r="O40" s="425">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576"/>
      <c r="J41" s="424" t="s">
        <v>1591</v>
      </c>
      <c r="K41" s="425">
        <f t="shared" si="3"/>
        <v>240</v>
      </c>
      <c r="L41" s="425" t="s">
        <v>1617</v>
      </c>
      <c r="M41" s="425">
        <f t="shared" si="1"/>
        <v>244</v>
      </c>
      <c r="N41" s="425" t="s">
        <v>1643</v>
      </c>
      <c r="O41" s="425">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576"/>
      <c r="J42" s="424" t="s">
        <v>1592</v>
      </c>
      <c r="K42" s="425">
        <f t="shared" si="3"/>
        <v>245</v>
      </c>
      <c r="L42" s="425" t="s">
        <v>1618</v>
      </c>
      <c r="M42" s="425">
        <f t="shared" si="1"/>
        <v>246</v>
      </c>
      <c r="N42" s="425" t="s">
        <v>1644</v>
      </c>
      <c r="O42" s="425">
        <v>2</v>
      </c>
      <c r="P42" s="94" t="s">
        <v>1670</v>
      </c>
    </row>
    <row r="43" spans="2:25" x14ac:dyDescent="0.25">
      <c r="B43" s="364">
        <v>20</v>
      </c>
      <c r="C43" s="365">
        <f>C42+$C$11</f>
        <v>13527</v>
      </c>
      <c r="D43" s="365">
        <f t="shared" si="2"/>
        <v>13606</v>
      </c>
      <c r="E43" s="365">
        <f t="shared" si="0"/>
        <v>80</v>
      </c>
      <c r="F43" s="365" t="s">
        <v>1496</v>
      </c>
      <c r="G43" s="364" t="s">
        <v>1549</v>
      </c>
      <c r="H43" s="364" t="s">
        <v>1550</v>
      </c>
      <c r="I43" s="576"/>
      <c r="J43" s="424" t="s">
        <v>1593</v>
      </c>
      <c r="K43" s="425">
        <f t="shared" si="3"/>
        <v>247</v>
      </c>
      <c r="L43" s="425" t="s">
        <v>1619</v>
      </c>
      <c r="M43" s="425">
        <f t="shared" si="1"/>
        <v>251</v>
      </c>
      <c r="N43" s="425" t="s">
        <v>1645</v>
      </c>
      <c r="O43" s="425">
        <v>5</v>
      </c>
      <c r="P43" s="94" t="s">
        <v>1671</v>
      </c>
    </row>
    <row r="44" spans="2:25" x14ac:dyDescent="0.25">
      <c r="B44" s="364">
        <v>21</v>
      </c>
      <c r="C44" s="365">
        <f>C43+2*$C$12</f>
        <v>13607</v>
      </c>
      <c r="D44" s="365">
        <f t="shared" si="2"/>
        <v>13607</v>
      </c>
      <c r="E44" s="365">
        <f t="shared" si="0"/>
        <v>1</v>
      </c>
      <c r="F44" s="365" t="s">
        <v>1499</v>
      </c>
      <c r="G44" s="364" t="s">
        <v>1551</v>
      </c>
      <c r="H44" s="364" t="s">
        <v>1552</v>
      </c>
      <c r="I44" s="576"/>
      <c r="J44" s="424" t="s">
        <v>1594</v>
      </c>
      <c r="K44" s="425">
        <f t="shared" si="3"/>
        <v>252</v>
      </c>
      <c r="L44" s="425" t="s">
        <v>1620</v>
      </c>
      <c r="M44" s="425">
        <f t="shared" si="1"/>
        <v>252</v>
      </c>
      <c r="N44" s="425" t="s">
        <v>1646</v>
      </c>
      <c r="O44" s="425">
        <v>1</v>
      </c>
      <c r="P44" s="94" t="s">
        <v>1672</v>
      </c>
    </row>
    <row r="45" spans="2:25" x14ac:dyDescent="0.25">
      <c r="B45" s="364">
        <v>22</v>
      </c>
      <c r="C45" s="365">
        <f>C44+1</f>
        <v>13608</v>
      </c>
      <c r="D45" s="365">
        <f t="shared" si="2"/>
        <v>13608</v>
      </c>
      <c r="E45" s="365">
        <f t="shared" si="0"/>
        <v>1</v>
      </c>
      <c r="F45" s="365" t="s">
        <v>1500</v>
      </c>
      <c r="G45" s="364" t="s">
        <v>1553</v>
      </c>
      <c r="H45" s="364" t="s">
        <v>1554</v>
      </c>
      <c r="I45" s="576"/>
      <c r="J45" s="481" t="s">
        <v>1595</v>
      </c>
      <c r="K45" s="482">
        <f t="shared" si="3"/>
        <v>253</v>
      </c>
      <c r="L45" s="482" t="s">
        <v>1621</v>
      </c>
      <c r="M45" s="482">
        <f t="shared" si="1"/>
        <v>262</v>
      </c>
      <c r="N45" s="482" t="s">
        <v>1647</v>
      </c>
      <c r="O45" s="482">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576"/>
      <c r="J46" s="424" t="s">
        <v>1596</v>
      </c>
      <c r="K46" s="425">
        <f t="shared" si="3"/>
        <v>263</v>
      </c>
      <c r="L46" s="425" t="s">
        <v>1622</v>
      </c>
      <c r="M46" s="425">
        <f t="shared" si="1"/>
        <v>272</v>
      </c>
      <c r="N46" s="425" t="s">
        <v>1648</v>
      </c>
      <c r="O46" s="425">
        <v>10</v>
      </c>
      <c r="P46" s="94" t="s">
        <v>1674</v>
      </c>
    </row>
    <row r="47" spans="2:25" x14ac:dyDescent="0.25">
      <c r="B47" s="364">
        <v>24</v>
      </c>
      <c r="C47" s="365">
        <f>C46+1</f>
        <v>13610</v>
      </c>
      <c r="D47" s="365">
        <f t="shared" si="2"/>
        <v>13610</v>
      </c>
      <c r="E47" s="365">
        <f t="shared" si="0"/>
        <v>1</v>
      </c>
      <c r="F47" s="365" t="s">
        <v>1502</v>
      </c>
      <c r="G47" s="364" t="s">
        <v>1557</v>
      </c>
      <c r="H47" s="364" t="s">
        <v>1558</v>
      </c>
      <c r="I47" s="576"/>
      <c r="J47" s="424" t="s">
        <v>1597</v>
      </c>
      <c r="K47" s="425">
        <f t="shared" si="3"/>
        <v>273</v>
      </c>
      <c r="L47" s="425" t="s">
        <v>1623</v>
      </c>
      <c r="M47" s="425">
        <f t="shared" si="1"/>
        <v>278</v>
      </c>
      <c r="N47" s="425" t="s">
        <v>1649</v>
      </c>
      <c r="O47" s="425">
        <v>6</v>
      </c>
      <c r="P47" s="94" t="s">
        <v>1675</v>
      </c>
    </row>
    <row r="48" spans="2:25" x14ac:dyDescent="0.25">
      <c r="B48" s="364">
        <v>25</v>
      </c>
      <c r="C48" s="365">
        <f>C47+1</f>
        <v>13611</v>
      </c>
      <c r="D48" s="365">
        <f>$C$17</f>
        <v>13696</v>
      </c>
      <c r="E48" s="365">
        <f>D48-C48+1</f>
        <v>86</v>
      </c>
      <c r="F48" s="365" t="s">
        <v>1503</v>
      </c>
      <c r="G48" s="364" t="s">
        <v>1559</v>
      </c>
      <c r="H48" s="364" t="s">
        <v>1560</v>
      </c>
      <c r="I48" s="576"/>
      <c r="J48" s="424" t="s">
        <v>1598</v>
      </c>
      <c r="K48" s="425">
        <f t="shared" si="3"/>
        <v>279</v>
      </c>
      <c r="L48" s="425" t="s">
        <v>1624</v>
      </c>
      <c r="M48" s="425">
        <f t="shared" si="1"/>
        <v>282</v>
      </c>
      <c r="N48" s="425" t="s">
        <v>1650</v>
      </c>
      <c r="O48" s="425">
        <v>4</v>
      </c>
      <c r="P48" s="94" t="s">
        <v>1676</v>
      </c>
    </row>
    <row r="49" spans="4:25" x14ac:dyDescent="0.25">
      <c r="D49" s="362" t="s">
        <v>615</v>
      </c>
      <c r="E49" s="230">
        <f>SUM(E24:E48)</f>
        <v>13696</v>
      </c>
      <c r="I49" s="576"/>
      <c r="J49" s="424" t="s">
        <v>1599</v>
      </c>
      <c r="K49" s="425">
        <f t="shared" si="3"/>
        <v>283</v>
      </c>
      <c r="L49" s="425" t="s">
        <v>1625</v>
      </c>
      <c r="M49" s="425">
        <f t="shared" si="1"/>
        <v>283</v>
      </c>
      <c r="N49" s="425" t="s">
        <v>1651</v>
      </c>
      <c r="O49" s="425">
        <v>1</v>
      </c>
      <c r="P49" s="94" t="s">
        <v>1677</v>
      </c>
    </row>
    <row r="50" spans="4:25" x14ac:dyDescent="0.25">
      <c r="I50" s="576"/>
      <c r="J50" s="424" t="s">
        <v>1600</v>
      </c>
      <c r="K50" s="425">
        <f t="shared" si="3"/>
        <v>284</v>
      </c>
      <c r="L50" s="425" t="s">
        <v>1626</v>
      </c>
      <c r="M50" s="425">
        <f t="shared" si="1"/>
        <v>284</v>
      </c>
      <c r="N50" s="425" t="s">
        <v>1652</v>
      </c>
      <c r="O50" s="425">
        <v>1</v>
      </c>
      <c r="P50" s="94" t="s">
        <v>1678</v>
      </c>
    </row>
    <row r="51" spans="4:25" x14ac:dyDescent="0.25">
      <c r="I51" s="576"/>
      <c r="J51" s="424" t="s">
        <v>1601</v>
      </c>
      <c r="K51" s="425">
        <f t="shared" si="3"/>
        <v>285</v>
      </c>
      <c r="L51" s="425" t="s">
        <v>1627</v>
      </c>
      <c r="M51" s="425">
        <f t="shared" si="1"/>
        <v>290</v>
      </c>
      <c r="N51" s="425" t="s">
        <v>1653</v>
      </c>
      <c r="O51" s="425">
        <v>6</v>
      </c>
      <c r="P51" s="94" t="s">
        <v>1679</v>
      </c>
    </row>
    <row r="52" spans="4:25" x14ac:dyDescent="0.25">
      <c r="I52" s="576"/>
      <c r="J52" s="424" t="s">
        <v>1602</v>
      </c>
      <c r="K52" s="425">
        <f t="shared" si="3"/>
        <v>291</v>
      </c>
      <c r="L52" s="425" t="s">
        <v>1628</v>
      </c>
      <c r="M52" s="425">
        <f t="shared" si="1"/>
        <v>296</v>
      </c>
      <c r="N52" s="425" t="s">
        <v>1654</v>
      </c>
      <c r="O52" s="425">
        <v>6</v>
      </c>
      <c r="P52" s="94" t="s">
        <v>1680</v>
      </c>
    </row>
    <row r="53" spans="4:25" x14ac:dyDescent="0.25">
      <c r="I53" s="576"/>
      <c r="J53" s="424" t="s">
        <v>1715</v>
      </c>
      <c r="K53" s="425">
        <f t="shared" si="3"/>
        <v>297</v>
      </c>
      <c r="L53" s="425" t="s">
        <v>1716</v>
      </c>
      <c r="M53" s="425">
        <f t="shared" si="1"/>
        <v>326</v>
      </c>
      <c r="N53" s="425" t="s">
        <v>1681</v>
      </c>
      <c r="O53" s="453">
        <v>30</v>
      </c>
      <c r="P53" s="95" t="s">
        <v>1682</v>
      </c>
      <c r="Q53" s="472" t="s">
        <v>1939</v>
      </c>
    </row>
    <row r="54" spans="4:25" x14ac:dyDescent="0.25">
      <c r="I54" s="576"/>
      <c r="J54" s="424" t="s">
        <v>1707</v>
      </c>
      <c r="K54" s="425">
        <f t="shared" si="3"/>
        <v>327</v>
      </c>
      <c r="L54" s="425" t="s">
        <v>1711</v>
      </c>
      <c r="M54" s="425">
        <f t="shared" si="1"/>
        <v>332</v>
      </c>
      <c r="N54" s="425" t="s">
        <v>1683</v>
      </c>
      <c r="O54" s="453">
        <v>6</v>
      </c>
      <c r="P54" s="95" t="s">
        <v>1684</v>
      </c>
      <c r="Q54" s="472" t="s">
        <v>1939</v>
      </c>
    </row>
    <row r="55" spans="4:25" x14ac:dyDescent="0.25">
      <c r="I55" s="576"/>
      <c r="J55" s="424" t="s">
        <v>1708</v>
      </c>
      <c r="K55" s="425">
        <f t="shared" si="3"/>
        <v>333</v>
      </c>
      <c r="L55" s="425" t="s">
        <v>1712</v>
      </c>
      <c r="M55" s="425">
        <f t="shared" si="1"/>
        <v>338</v>
      </c>
      <c r="N55" s="425" t="s">
        <v>1686</v>
      </c>
      <c r="O55" s="453">
        <v>6</v>
      </c>
      <c r="P55" s="95" t="s">
        <v>1685</v>
      </c>
      <c r="Q55" s="472" t="s">
        <v>1939</v>
      </c>
    </row>
    <row r="56" spans="4:25" x14ac:dyDescent="0.25">
      <c r="I56" s="576"/>
      <c r="J56" s="424" t="s">
        <v>1709</v>
      </c>
      <c r="K56" s="425">
        <f t="shared" si="3"/>
        <v>339</v>
      </c>
      <c r="L56" s="425" t="s">
        <v>1713</v>
      </c>
      <c r="M56" s="425">
        <f t="shared" si="1"/>
        <v>344</v>
      </c>
      <c r="N56" s="425" t="s">
        <v>1687</v>
      </c>
      <c r="O56" s="453">
        <v>6</v>
      </c>
      <c r="P56" s="95" t="s">
        <v>1688</v>
      </c>
      <c r="Q56" s="472" t="s">
        <v>1939</v>
      </c>
    </row>
    <row r="57" spans="4:25" x14ac:dyDescent="0.25">
      <c r="I57" s="576"/>
      <c r="J57" s="424" t="s">
        <v>1710</v>
      </c>
      <c r="K57" s="425">
        <f t="shared" si="3"/>
        <v>345</v>
      </c>
      <c r="L57" s="425" t="s">
        <v>1714</v>
      </c>
      <c r="M57" s="425">
        <f t="shared" si="1"/>
        <v>350</v>
      </c>
      <c r="N57" s="425" t="s">
        <v>1689</v>
      </c>
      <c r="O57" s="453">
        <v>6</v>
      </c>
      <c r="P57" s="95" t="s">
        <v>1690</v>
      </c>
      <c r="Q57" s="472" t="s">
        <v>1939</v>
      </c>
    </row>
    <row r="58" spans="4:25" x14ac:dyDescent="0.25">
      <c r="I58" s="576"/>
      <c r="J58" s="424" t="s">
        <v>1691</v>
      </c>
      <c r="K58" s="425">
        <f t="shared" si="3"/>
        <v>351</v>
      </c>
      <c r="L58" s="425" t="s">
        <v>1703</v>
      </c>
      <c r="M58" s="425">
        <f t="shared" si="1"/>
        <v>356</v>
      </c>
      <c r="N58" s="425" t="s">
        <v>1691</v>
      </c>
      <c r="O58" s="453">
        <v>6</v>
      </c>
      <c r="P58" s="95" t="s">
        <v>1695</v>
      </c>
      <c r="Q58" s="472" t="s">
        <v>1939</v>
      </c>
    </row>
    <row r="59" spans="4:25" x14ac:dyDescent="0.25">
      <c r="I59" s="576"/>
      <c r="J59" s="424" t="s">
        <v>1692</v>
      </c>
      <c r="K59" s="425">
        <f t="shared" si="3"/>
        <v>357</v>
      </c>
      <c r="L59" s="425" t="s">
        <v>1704</v>
      </c>
      <c r="M59" s="425">
        <f t="shared" si="1"/>
        <v>362</v>
      </c>
      <c r="N59" s="425" t="s">
        <v>1692</v>
      </c>
      <c r="O59" s="453">
        <v>6</v>
      </c>
      <c r="P59" s="95" t="s">
        <v>1696</v>
      </c>
      <c r="Q59" s="472" t="s">
        <v>1939</v>
      </c>
    </row>
    <row r="60" spans="4:25" x14ac:dyDescent="0.25">
      <c r="I60" s="576"/>
      <c r="J60" s="424" t="s">
        <v>1693</v>
      </c>
      <c r="K60" s="425">
        <f t="shared" si="3"/>
        <v>363</v>
      </c>
      <c r="L60" s="425" t="s">
        <v>1705</v>
      </c>
      <c r="M60" s="425">
        <f t="shared" si="1"/>
        <v>368</v>
      </c>
      <c r="N60" s="425" t="s">
        <v>1693</v>
      </c>
      <c r="O60" s="453">
        <v>6</v>
      </c>
      <c r="P60" s="95" t="s">
        <v>1697</v>
      </c>
      <c r="Q60" s="472" t="s">
        <v>1939</v>
      </c>
    </row>
    <row r="61" spans="4:25" x14ac:dyDescent="0.25">
      <c r="I61" s="576"/>
      <c r="J61" s="424" t="s">
        <v>1694</v>
      </c>
      <c r="K61" s="425">
        <f t="shared" si="3"/>
        <v>369</v>
      </c>
      <c r="L61" s="425" t="s">
        <v>1706</v>
      </c>
      <c r="M61" s="425">
        <f t="shared" si="1"/>
        <v>374</v>
      </c>
      <c r="N61" s="425" t="s">
        <v>1694</v>
      </c>
      <c r="O61" s="453">
        <v>6</v>
      </c>
      <c r="P61" s="95" t="s">
        <v>1698</v>
      </c>
      <c r="Q61" s="472" t="s">
        <v>1939</v>
      </c>
    </row>
    <row r="62" spans="4:25" ht="15.75" thickBot="1" x14ac:dyDescent="0.3">
      <c r="I62" s="577"/>
      <c r="J62" s="456" t="s">
        <v>1699</v>
      </c>
      <c r="K62" s="457">
        <f t="shared" si="3"/>
        <v>375</v>
      </c>
      <c r="L62" s="457" t="s">
        <v>1702</v>
      </c>
      <c r="M62" s="457">
        <f t="shared" si="1"/>
        <v>380</v>
      </c>
      <c r="N62" s="457" t="s">
        <v>1699</v>
      </c>
      <c r="O62" s="458">
        <v>6</v>
      </c>
      <c r="P62" s="98" t="s">
        <v>1700</v>
      </c>
      <c r="Q62" s="472" t="s">
        <v>1939</v>
      </c>
      <c r="Y62" s="361" t="s">
        <v>2016</v>
      </c>
    </row>
    <row r="63" spans="4:25" x14ac:dyDescent="0.25">
      <c r="I63" s="575" t="s">
        <v>1755</v>
      </c>
      <c r="J63" s="459" t="s">
        <v>1701</v>
      </c>
      <c r="K63" s="460">
        <f t="shared" si="3"/>
        <v>381</v>
      </c>
      <c r="L63" s="460" t="s">
        <v>1726</v>
      </c>
      <c r="M63" s="455">
        <f t="shared" si="1"/>
        <v>382</v>
      </c>
      <c r="N63" s="460" t="s">
        <v>1736</v>
      </c>
      <c r="O63" s="461">
        <v>2</v>
      </c>
      <c r="P63" s="363" t="s">
        <v>1938</v>
      </c>
    </row>
    <row r="64" spans="4:25" x14ac:dyDescent="0.25">
      <c r="I64" s="576"/>
      <c r="J64" s="424" t="s">
        <v>1717</v>
      </c>
      <c r="K64" s="425">
        <f t="shared" si="3"/>
        <v>383</v>
      </c>
      <c r="L64" s="425" t="s">
        <v>1727</v>
      </c>
      <c r="M64" s="425">
        <f t="shared" si="1"/>
        <v>388</v>
      </c>
      <c r="N64" s="425" t="s">
        <v>1737</v>
      </c>
      <c r="O64" s="453">
        <v>6</v>
      </c>
      <c r="P64" s="95" t="s">
        <v>1746</v>
      </c>
    </row>
    <row r="65" spans="9:17" x14ac:dyDescent="0.25">
      <c r="I65" s="576"/>
      <c r="J65" s="424" t="s">
        <v>1718</v>
      </c>
      <c r="K65" s="425">
        <f t="shared" si="3"/>
        <v>389</v>
      </c>
      <c r="L65" s="425" t="s">
        <v>1728</v>
      </c>
      <c r="M65" s="425">
        <f t="shared" si="1"/>
        <v>394</v>
      </c>
      <c r="N65" s="425" t="s">
        <v>1738</v>
      </c>
      <c r="O65" s="453">
        <v>6</v>
      </c>
      <c r="P65" s="95" t="s">
        <v>1747</v>
      </c>
    </row>
    <row r="66" spans="9:17" x14ac:dyDescent="0.25">
      <c r="I66" s="576"/>
      <c r="J66" s="424" t="s">
        <v>1719</v>
      </c>
      <c r="K66" s="425">
        <f t="shared" si="3"/>
        <v>395</v>
      </c>
      <c r="L66" s="425" t="s">
        <v>1729</v>
      </c>
      <c r="M66" s="425">
        <f t="shared" si="1"/>
        <v>400</v>
      </c>
      <c r="N66" s="425" t="s">
        <v>1739</v>
      </c>
      <c r="O66" s="453">
        <v>6</v>
      </c>
      <c r="P66" s="95" t="s">
        <v>1748</v>
      </c>
    </row>
    <row r="67" spans="9:17" x14ac:dyDescent="0.25">
      <c r="I67" s="576"/>
      <c r="J67" s="424" t="s">
        <v>1720</v>
      </c>
      <c r="K67" s="425">
        <f t="shared" si="3"/>
        <v>401</v>
      </c>
      <c r="L67" s="425" t="s">
        <v>1730</v>
      </c>
      <c r="M67" s="425">
        <f t="shared" si="1"/>
        <v>401</v>
      </c>
      <c r="N67" s="425" t="s">
        <v>1740</v>
      </c>
      <c r="O67" s="453">
        <v>1</v>
      </c>
      <c r="P67" s="95" t="s">
        <v>1749</v>
      </c>
    </row>
    <row r="68" spans="9:17" x14ac:dyDescent="0.25">
      <c r="I68" s="576"/>
      <c r="J68" s="424" t="s">
        <v>1721</v>
      </c>
      <c r="K68" s="425">
        <f t="shared" si="3"/>
        <v>402</v>
      </c>
      <c r="L68" s="425" t="s">
        <v>1731</v>
      </c>
      <c r="M68" s="425">
        <f t="shared" si="1"/>
        <v>410</v>
      </c>
      <c r="N68" s="425" t="s">
        <v>1741</v>
      </c>
      <c r="O68" s="453">
        <v>9</v>
      </c>
      <c r="P68" s="95" t="s">
        <v>1750</v>
      </c>
    </row>
    <row r="69" spans="9:17" x14ac:dyDescent="0.25">
      <c r="I69" s="576"/>
      <c r="J69" s="424" t="s">
        <v>1722</v>
      </c>
      <c r="K69" s="425">
        <f t="shared" si="3"/>
        <v>411</v>
      </c>
      <c r="L69" s="425" t="s">
        <v>1732</v>
      </c>
      <c r="M69" s="425">
        <f t="shared" si="1"/>
        <v>419</v>
      </c>
      <c r="N69" s="425" t="s">
        <v>1742</v>
      </c>
      <c r="O69" s="453">
        <v>9</v>
      </c>
      <c r="P69" s="95" t="s">
        <v>1751</v>
      </c>
    </row>
    <row r="70" spans="9:17" x14ac:dyDescent="0.25">
      <c r="I70" s="576"/>
      <c r="J70" s="424" t="s">
        <v>1723</v>
      </c>
      <c r="K70" s="425">
        <f t="shared" si="3"/>
        <v>420</v>
      </c>
      <c r="L70" s="425" t="s">
        <v>1735</v>
      </c>
      <c r="M70" s="425">
        <f t="shared" si="1"/>
        <v>424</v>
      </c>
      <c r="N70" s="425" t="s">
        <v>1745</v>
      </c>
      <c r="O70" s="453">
        <v>5</v>
      </c>
      <c r="P70" s="95" t="s">
        <v>1752</v>
      </c>
    </row>
    <row r="71" spans="9:17" x14ac:dyDescent="0.25">
      <c r="I71" s="576"/>
      <c r="J71" s="424" t="s">
        <v>1724</v>
      </c>
      <c r="K71" s="425">
        <f t="shared" si="3"/>
        <v>425</v>
      </c>
      <c r="L71" s="425" t="s">
        <v>1733</v>
      </c>
      <c r="M71" s="425">
        <f t="shared" si="1"/>
        <v>425</v>
      </c>
      <c r="N71" s="425" t="s">
        <v>1743</v>
      </c>
      <c r="O71" s="453">
        <v>1</v>
      </c>
      <c r="P71" s="95" t="s">
        <v>1753</v>
      </c>
    </row>
    <row r="72" spans="9:17" ht="15.75" thickBot="1" x14ac:dyDescent="0.3">
      <c r="I72" s="577"/>
      <c r="J72" s="456" t="s">
        <v>1725</v>
      </c>
      <c r="K72" s="457">
        <f t="shared" si="3"/>
        <v>426</v>
      </c>
      <c r="L72" s="457" t="s">
        <v>1734</v>
      </c>
      <c r="M72" s="457">
        <f t="shared" si="1"/>
        <v>481</v>
      </c>
      <c r="N72" s="457" t="s">
        <v>1744</v>
      </c>
      <c r="O72" s="458">
        <v>56</v>
      </c>
      <c r="P72" s="98" t="s">
        <v>1754</v>
      </c>
    </row>
    <row r="73" spans="9:17" x14ac:dyDescent="0.25">
      <c r="I73" s="575" t="s">
        <v>1773</v>
      </c>
      <c r="J73" s="459" t="s">
        <v>1757</v>
      </c>
      <c r="K73" s="460">
        <f t="shared" si="3"/>
        <v>482</v>
      </c>
      <c r="L73" s="460" t="s">
        <v>1761</v>
      </c>
      <c r="M73" s="455">
        <f t="shared" si="1"/>
        <v>482</v>
      </c>
      <c r="N73" s="460" t="s">
        <v>1765</v>
      </c>
      <c r="O73" s="461">
        <v>1</v>
      </c>
      <c r="P73" s="363" t="s">
        <v>1769</v>
      </c>
    </row>
    <row r="74" spans="9:17" x14ac:dyDescent="0.25">
      <c r="I74" s="576"/>
      <c r="J74" s="424" t="s">
        <v>1758</v>
      </c>
      <c r="K74" s="425">
        <f t="shared" si="3"/>
        <v>483</v>
      </c>
      <c r="L74" s="425" t="s">
        <v>1762</v>
      </c>
      <c r="M74" s="425">
        <f t="shared" si="1"/>
        <v>483</v>
      </c>
      <c r="N74" s="425" t="s">
        <v>1766</v>
      </c>
      <c r="O74" s="453">
        <v>1</v>
      </c>
      <c r="P74" s="95" t="s">
        <v>1770</v>
      </c>
    </row>
    <row r="75" spans="9:17" x14ac:dyDescent="0.25">
      <c r="I75" s="576"/>
      <c r="J75" s="424" t="s">
        <v>1759</v>
      </c>
      <c r="K75" s="425">
        <f t="shared" si="3"/>
        <v>484</v>
      </c>
      <c r="L75" s="425" t="s">
        <v>1763</v>
      </c>
      <c r="M75" s="425">
        <f t="shared" si="1"/>
        <v>484</v>
      </c>
      <c r="N75" s="425" t="s">
        <v>1767</v>
      </c>
      <c r="O75" s="453">
        <v>1</v>
      </c>
      <c r="P75" s="95" t="s">
        <v>1771</v>
      </c>
    </row>
    <row r="76" spans="9:17" x14ac:dyDescent="0.25">
      <c r="I76" s="576"/>
      <c r="J76" s="424" t="s">
        <v>1760</v>
      </c>
      <c r="K76" s="425">
        <f t="shared" si="3"/>
        <v>485</v>
      </c>
      <c r="L76" s="425" t="s">
        <v>1764</v>
      </c>
      <c r="M76" s="425">
        <f t="shared" si="1"/>
        <v>498</v>
      </c>
      <c r="N76" s="425" t="s">
        <v>1768</v>
      </c>
      <c r="O76" s="453">
        <v>14</v>
      </c>
      <c r="P76" s="95" t="s">
        <v>1772</v>
      </c>
    </row>
    <row r="77" spans="9:17" x14ac:dyDescent="0.25">
      <c r="I77" s="576"/>
      <c r="J77" s="424" t="s">
        <v>1774</v>
      </c>
      <c r="K77" s="425">
        <f t="shared" si="3"/>
        <v>499</v>
      </c>
      <c r="L77" s="425" t="s">
        <v>1778</v>
      </c>
      <c r="M77" s="425">
        <f t="shared" si="1"/>
        <v>519</v>
      </c>
      <c r="N77" s="425" t="s">
        <v>1782</v>
      </c>
      <c r="O77" s="453">
        <v>21</v>
      </c>
      <c r="P77" s="95" t="s">
        <v>1786</v>
      </c>
      <c r="Q77" s="472" t="s">
        <v>1939</v>
      </c>
    </row>
    <row r="78" spans="9:17" x14ac:dyDescent="0.25">
      <c r="I78" s="576"/>
      <c r="J78" s="424" t="s">
        <v>1775</v>
      </c>
      <c r="K78" s="425">
        <f t="shared" si="3"/>
        <v>520</v>
      </c>
      <c r="L78" s="425" t="s">
        <v>1779</v>
      </c>
      <c r="M78" s="425">
        <f t="shared" si="1"/>
        <v>540</v>
      </c>
      <c r="N78" s="425" t="s">
        <v>1783</v>
      </c>
      <c r="O78" s="453">
        <v>21</v>
      </c>
      <c r="P78" s="95" t="s">
        <v>1787</v>
      </c>
      <c r="Q78" s="472" t="s">
        <v>1939</v>
      </c>
    </row>
    <row r="79" spans="9:17" x14ac:dyDescent="0.25">
      <c r="I79" s="576"/>
      <c r="J79" s="424" t="s">
        <v>1776</v>
      </c>
      <c r="K79" s="425">
        <f t="shared" si="3"/>
        <v>541</v>
      </c>
      <c r="L79" s="425" t="s">
        <v>1780</v>
      </c>
      <c r="M79" s="425">
        <f t="shared" si="1"/>
        <v>544</v>
      </c>
      <c r="N79" s="425" t="s">
        <v>1784</v>
      </c>
      <c r="O79" s="453">
        <v>4</v>
      </c>
      <c r="P79" s="95" t="s">
        <v>1788</v>
      </c>
      <c r="Q79" s="472" t="s">
        <v>1939</v>
      </c>
    </row>
    <row r="80" spans="9:17" ht="15.75" thickBot="1" x14ac:dyDescent="0.3">
      <c r="I80" s="577"/>
      <c r="J80" s="456" t="s">
        <v>1777</v>
      </c>
      <c r="K80" s="457">
        <f t="shared" si="3"/>
        <v>545</v>
      </c>
      <c r="L80" s="457" t="s">
        <v>1781</v>
      </c>
      <c r="M80" s="457">
        <f t="shared" si="1"/>
        <v>548</v>
      </c>
      <c r="N80" s="457" t="s">
        <v>1785</v>
      </c>
      <c r="O80" s="458">
        <v>4</v>
      </c>
      <c r="P80" s="98" t="s">
        <v>1789</v>
      </c>
      <c r="Q80" s="472" t="s">
        <v>1939</v>
      </c>
    </row>
    <row r="81" spans="9:25" x14ac:dyDescent="0.25">
      <c r="I81" s="575" t="s">
        <v>1814</v>
      </c>
      <c r="J81" s="459" t="s">
        <v>1790</v>
      </c>
      <c r="K81" s="460">
        <f t="shared" si="3"/>
        <v>549</v>
      </c>
      <c r="L81" s="460" t="s">
        <v>1798</v>
      </c>
      <c r="M81" s="455">
        <f t="shared" si="1"/>
        <v>550</v>
      </c>
      <c r="N81" s="460" t="s">
        <v>1806</v>
      </c>
      <c r="O81" s="461">
        <v>2</v>
      </c>
      <c r="P81" s="363" t="s">
        <v>1815</v>
      </c>
    </row>
    <row r="82" spans="9:25" x14ac:dyDescent="0.25">
      <c r="I82" s="576"/>
      <c r="J82" s="424" t="s">
        <v>1791</v>
      </c>
      <c r="K82" s="425">
        <f t="shared" si="3"/>
        <v>551</v>
      </c>
      <c r="L82" s="425" t="s">
        <v>1799</v>
      </c>
      <c r="M82" s="425">
        <f t="shared" si="1"/>
        <v>556</v>
      </c>
      <c r="N82" s="425" t="s">
        <v>1807</v>
      </c>
      <c r="O82" s="453">
        <v>6</v>
      </c>
      <c r="P82" s="95" t="s">
        <v>1816</v>
      </c>
      <c r="Q82" s="472" t="s">
        <v>1939</v>
      </c>
      <c r="Y82" s="364" t="s">
        <v>2014</v>
      </c>
    </row>
    <row r="83" spans="9:25" x14ac:dyDescent="0.25">
      <c r="I83" s="576"/>
      <c r="J83" s="424" t="s">
        <v>1792</v>
      </c>
      <c r="K83" s="425">
        <f t="shared" si="3"/>
        <v>557</v>
      </c>
      <c r="L83" s="425" t="s">
        <v>1800</v>
      </c>
      <c r="M83" s="425">
        <f t="shared" si="1"/>
        <v>557</v>
      </c>
      <c r="N83" s="425" t="s">
        <v>1808</v>
      </c>
      <c r="O83" s="453">
        <v>1</v>
      </c>
      <c r="P83" s="95" t="s">
        <v>1817</v>
      </c>
    </row>
    <row r="84" spans="9:25" x14ac:dyDescent="0.25">
      <c r="I84" s="576"/>
      <c r="J84" s="424" t="s">
        <v>1793</v>
      </c>
      <c r="K84" s="425">
        <f t="shared" si="3"/>
        <v>558</v>
      </c>
      <c r="L84" s="425" t="s">
        <v>1801</v>
      </c>
      <c r="M84" s="425">
        <f t="shared" si="1"/>
        <v>558</v>
      </c>
      <c r="N84" s="425" t="s">
        <v>1809</v>
      </c>
      <c r="O84" s="453">
        <v>1</v>
      </c>
      <c r="P84" s="95" t="s">
        <v>1818</v>
      </c>
    </row>
    <row r="85" spans="9:25" x14ac:dyDescent="0.25">
      <c r="I85" s="576"/>
      <c r="J85" s="424" t="s">
        <v>1794</v>
      </c>
      <c r="K85" s="425">
        <f t="shared" si="3"/>
        <v>559</v>
      </c>
      <c r="L85" s="425" t="s">
        <v>1802</v>
      </c>
      <c r="M85" s="425">
        <f t="shared" si="1"/>
        <v>563</v>
      </c>
      <c r="N85" s="425" t="s">
        <v>1810</v>
      </c>
      <c r="O85" s="453">
        <v>5</v>
      </c>
      <c r="P85" s="95" t="s">
        <v>1819</v>
      </c>
    </row>
    <row r="86" spans="9:25" x14ac:dyDescent="0.25">
      <c r="I86" s="576"/>
      <c r="J86" s="424" t="s">
        <v>1795</v>
      </c>
      <c r="K86" s="425">
        <f t="shared" si="3"/>
        <v>564</v>
      </c>
      <c r="L86" s="425" t="s">
        <v>1803</v>
      </c>
      <c r="M86" s="425">
        <f t="shared" si="1"/>
        <v>569</v>
      </c>
      <c r="N86" s="425" t="s">
        <v>1811</v>
      </c>
      <c r="O86" s="453">
        <v>6</v>
      </c>
      <c r="P86" s="95" t="s">
        <v>1820</v>
      </c>
    </row>
    <row r="87" spans="9:25" x14ac:dyDescent="0.25">
      <c r="I87" s="576"/>
      <c r="J87" s="424" t="s">
        <v>1796</v>
      </c>
      <c r="K87" s="425">
        <f t="shared" si="3"/>
        <v>570</v>
      </c>
      <c r="L87" s="425" t="s">
        <v>1804</v>
      </c>
      <c r="M87" s="425">
        <f t="shared" si="1"/>
        <v>571</v>
      </c>
      <c r="N87" s="425" t="s">
        <v>1812</v>
      </c>
      <c r="O87" s="453">
        <v>2</v>
      </c>
      <c r="P87" s="95" t="s">
        <v>1821</v>
      </c>
    </row>
    <row r="88" spans="9:25" ht="15.75" thickBot="1" x14ac:dyDescent="0.3">
      <c r="I88" s="577"/>
      <c r="J88" s="456" t="s">
        <v>1797</v>
      </c>
      <c r="K88" s="457">
        <f t="shared" si="3"/>
        <v>572</v>
      </c>
      <c r="L88" s="457" t="s">
        <v>1805</v>
      </c>
      <c r="M88" s="457">
        <f t="shared" si="1"/>
        <v>575</v>
      </c>
      <c r="N88" s="457" t="s">
        <v>1813</v>
      </c>
      <c r="O88" s="458">
        <v>4</v>
      </c>
      <c r="P88" s="98" t="s">
        <v>1822</v>
      </c>
      <c r="Y88" s="364" t="s">
        <v>2016</v>
      </c>
    </row>
    <row r="89" spans="9:25" x14ac:dyDescent="0.25">
      <c r="I89" s="563" t="s">
        <v>1879</v>
      </c>
      <c r="J89" s="424" t="s">
        <v>1823</v>
      </c>
      <c r="K89" s="425">
        <f t="shared" si="3"/>
        <v>576</v>
      </c>
      <c r="L89" s="425" t="s">
        <v>1837</v>
      </c>
      <c r="M89" s="425">
        <f t="shared" si="1"/>
        <v>580</v>
      </c>
      <c r="N89" s="425" t="s">
        <v>1851</v>
      </c>
      <c r="O89" s="453">
        <v>5</v>
      </c>
      <c r="P89" s="95" t="s">
        <v>1865</v>
      </c>
    </row>
    <row r="90" spans="9:25" x14ac:dyDescent="0.25">
      <c r="I90" s="564"/>
      <c r="J90" s="424" t="s">
        <v>1824</v>
      </c>
      <c r="K90" s="425">
        <f t="shared" ref="K90:K116" si="4">M89+1</f>
        <v>581</v>
      </c>
      <c r="L90" s="425" t="s">
        <v>1838</v>
      </c>
      <c r="M90" s="425">
        <f t="shared" ref="M90:M116" si="5">K90+O90-1</f>
        <v>584</v>
      </c>
      <c r="N90" s="425" t="s">
        <v>1852</v>
      </c>
      <c r="O90" s="453">
        <v>4</v>
      </c>
      <c r="P90" s="95" t="s">
        <v>1866</v>
      </c>
    </row>
    <row r="91" spans="9:25" x14ac:dyDescent="0.25">
      <c r="I91" s="564"/>
      <c r="J91" s="424" t="s">
        <v>1825</v>
      </c>
      <c r="K91" s="425">
        <f t="shared" si="4"/>
        <v>585</v>
      </c>
      <c r="L91" s="425" t="s">
        <v>1839</v>
      </c>
      <c r="M91" s="425">
        <f t="shared" si="5"/>
        <v>585</v>
      </c>
      <c r="N91" s="425" t="s">
        <v>1853</v>
      </c>
      <c r="O91" s="453">
        <v>1</v>
      </c>
      <c r="P91" s="95" t="s">
        <v>1867</v>
      </c>
    </row>
    <row r="92" spans="9:25" x14ac:dyDescent="0.25">
      <c r="I92" s="564"/>
      <c r="J92" s="424" t="s">
        <v>1826</v>
      </c>
      <c r="K92" s="425">
        <f t="shared" si="4"/>
        <v>586</v>
      </c>
      <c r="L92" s="425" t="s">
        <v>1840</v>
      </c>
      <c r="M92" s="425">
        <f t="shared" si="5"/>
        <v>586</v>
      </c>
      <c r="N92" s="425" t="s">
        <v>1854</v>
      </c>
      <c r="O92" s="453">
        <v>1</v>
      </c>
      <c r="P92" s="95" t="s">
        <v>1868</v>
      </c>
    </row>
    <row r="93" spans="9:25" x14ac:dyDescent="0.25">
      <c r="I93" s="564"/>
      <c r="J93" s="424" t="s">
        <v>1827</v>
      </c>
      <c r="K93" s="425">
        <f t="shared" si="4"/>
        <v>587</v>
      </c>
      <c r="L93" s="425" t="s">
        <v>1841</v>
      </c>
      <c r="M93" s="425">
        <f t="shared" si="5"/>
        <v>587</v>
      </c>
      <c r="N93" s="425" t="s">
        <v>1855</v>
      </c>
      <c r="O93" s="453">
        <v>1</v>
      </c>
      <c r="P93" s="95" t="s">
        <v>1869</v>
      </c>
    </row>
    <row r="94" spans="9:25" x14ac:dyDescent="0.25">
      <c r="I94" s="564"/>
      <c r="J94" s="424" t="s">
        <v>1828</v>
      </c>
      <c r="K94" s="425">
        <f t="shared" si="4"/>
        <v>588</v>
      </c>
      <c r="L94" s="425" t="s">
        <v>1842</v>
      </c>
      <c r="M94" s="425">
        <f t="shared" si="5"/>
        <v>588</v>
      </c>
      <c r="N94" s="425" t="s">
        <v>1856</v>
      </c>
      <c r="O94" s="453">
        <v>1</v>
      </c>
      <c r="P94" s="95" t="s">
        <v>1870</v>
      </c>
    </row>
    <row r="95" spans="9:25" x14ac:dyDescent="0.25">
      <c r="I95" s="564"/>
      <c r="J95" s="424" t="s">
        <v>1829</v>
      </c>
      <c r="K95" s="425">
        <f t="shared" si="4"/>
        <v>589</v>
      </c>
      <c r="L95" s="425" t="s">
        <v>1843</v>
      </c>
      <c r="M95" s="425">
        <f t="shared" si="5"/>
        <v>589</v>
      </c>
      <c r="N95" s="425" t="s">
        <v>1857</v>
      </c>
      <c r="O95" s="453">
        <v>1</v>
      </c>
      <c r="P95" s="95" t="s">
        <v>1871</v>
      </c>
    </row>
    <row r="96" spans="9:25" x14ac:dyDescent="0.25">
      <c r="I96" s="564"/>
      <c r="J96" s="424" t="s">
        <v>1830</v>
      </c>
      <c r="K96" s="425">
        <f t="shared" si="4"/>
        <v>590</v>
      </c>
      <c r="L96" s="425" t="s">
        <v>1844</v>
      </c>
      <c r="M96" s="425">
        <f t="shared" si="5"/>
        <v>590</v>
      </c>
      <c r="N96" s="425" t="s">
        <v>1858</v>
      </c>
      <c r="O96" s="453">
        <v>1</v>
      </c>
      <c r="P96" s="95" t="s">
        <v>1872</v>
      </c>
    </row>
    <row r="97" spans="9:16" x14ac:dyDescent="0.25">
      <c r="I97" s="564"/>
      <c r="J97" s="424" t="s">
        <v>1831</v>
      </c>
      <c r="K97" s="425">
        <f t="shared" si="4"/>
        <v>591</v>
      </c>
      <c r="L97" s="425" t="s">
        <v>1845</v>
      </c>
      <c r="M97" s="425">
        <f t="shared" si="5"/>
        <v>596</v>
      </c>
      <c r="N97" s="425" t="s">
        <v>1859</v>
      </c>
      <c r="O97" s="453">
        <v>6</v>
      </c>
      <c r="P97" s="95" t="s">
        <v>1873</v>
      </c>
    </row>
    <row r="98" spans="9:16" x14ac:dyDescent="0.25">
      <c r="I98" s="564"/>
      <c r="J98" s="424" t="s">
        <v>1832</v>
      </c>
      <c r="K98" s="425">
        <f t="shared" si="4"/>
        <v>597</v>
      </c>
      <c r="L98" s="425" t="s">
        <v>1846</v>
      </c>
      <c r="M98" s="425">
        <f t="shared" si="5"/>
        <v>606</v>
      </c>
      <c r="N98" s="425" t="s">
        <v>1860</v>
      </c>
      <c r="O98" s="453">
        <v>10</v>
      </c>
      <c r="P98" s="95" t="s">
        <v>1874</v>
      </c>
    </row>
    <row r="99" spans="9:16" x14ac:dyDescent="0.25">
      <c r="I99" s="564"/>
      <c r="J99" s="424" t="s">
        <v>1833</v>
      </c>
      <c r="K99" s="425">
        <f t="shared" si="4"/>
        <v>607</v>
      </c>
      <c r="L99" s="425" t="s">
        <v>1847</v>
      </c>
      <c r="M99" s="425">
        <f t="shared" si="5"/>
        <v>612</v>
      </c>
      <c r="N99" s="425" t="s">
        <v>1861</v>
      </c>
      <c r="O99" s="453">
        <v>6</v>
      </c>
      <c r="P99" s="95" t="s">
        <v>1875</v>
      </c>
    </row>
    <row r="100" spans="9:16" x14ac:dyDescent="0.25">
      <c r="I100" s="564"/>
      <c r="J100" s="424" t="s">
        <v>1834</v>
      </c>
      <c r="K100" s="425">
        <f t="shared" si="4"/>
        <v>613</v>
      </c>
      <c r="L100" s="425" t="s">
        <v>1848</v>
      </c>
      <c r="M100" s="425">
        <f t="shared" si="5"/>
        <v>629</v>
      </c>
      <c r="N100" s="425" t="s">
        <v>1862</v>
      </c>
      <c r="O100" s="453">
        <v>17</v>
      </c>
      <c r="P100" s="95" t="s">
        <v>1876</v>
      </c>
    </row>
    <row r="101" spans="9:16" x14ac:dyDescent="0.25">
      <c r="I101" s="564"/>
      <c r="J101" s="424" t="s">
        <v>1835</v>
      </c>
      <c r="K101" s="425">
        <f t="shared" si="4"/>
        <v>630</v>
      </c>
      <c r="L101" s="425" t="s">
        <v>1849</v>
      </c>
      <c r="M101" s="425">
        <f t="shared" si="5"/>
        <v>631</v>
      </c>
      <c r="N101" s="425" t="s">
        <v>1863</v>
      </c>
      <c r="O101" s="453">
        <v>2</v>
      </c>
      <c r="P101" s="95" t="s">
        <v>1877</v>
      </c>
    </row>
    <row r="102" spans="9:16" ht="15.75" thickBot="1" x14ac:dyDescent="0.3">
      <c r="I102" s="565"/>
      <c r="J102" s="456" t="s">
        <v>1836</v>
      </c>
      <c r="K102" s="457">
        <f t="shared" si="4"/>
        <v>632</v>
      </c>
      <c r="L102" s="457" t="s">
        <v>1850</v>
      </c>
      <c r="M102" s="457">
        <f t="shared" si="5"/>
        <v>634</v>
      </c>
      <c r="N102" s="457" t="s">
        <v>1864</v>
      </c>
      <c r="O102" s="458">
        <v>3</v>
      </c>
      <c r="P102" s="98" t="s">
        <v>1878</v>
      </c>
    </row>
    <row r="103" spans="9:16" x14ac:dyDescent="0.25">
      <c r="I103" s="566" t="s">
        <v>1932</v>
      </c>
      <c r="J103" s="454" t="s">
        <v>1880</v>
      </c>
      <c r="K103" s="455">
        <f t="shared" si="4"/>
        <v>635</v>
      </c>
      <c r="L103" s="455" t="s">
        <v>1885</v>
      </c>
      <c r="M103" s="455">
        <f t="shared" si="5"/>
        <v>636</v>
      </c>
      <c r="N103" s="455" t="s">
        <v>1890</v>
      </c>
      <c r="O103" s="461">
        <v>2</v>
      </c>
      <c r="P103" s="462" t="s">
        <v>1895</v>
      </c>
    </row>
    <row r="104" spans="9:16" x14ac:dyDescent="0.25">
      <c r="I104" s="567"/>
      <c r="J104" s="424" t="s">
        <v>1881</v>
      </c>
      <c r="K104" s="425">
        <f t="shared" si="4"/>
        <v>637</v>
      </c>
      <c r="L104" s="425" t="s">
        <v>1886</v>
      </c>
      <c r="M104" s="425">
        <f t="shared" si="5"/>
        <v>641</v>
      </c>
      <c r="N104" s="425" t="s">
        <v>1891</v>
      </c>
      <c r="O104" s="453">
        <v>5</v>
      </c>
      <c r="P104" s="95" t="s">
        <v>1896</v>
      </c>
    </row>
    <row r="105" spans="9:16" x14ac:dyDescent="0.25">
      <c r="I105" s="567"/>
      <c r="J105" s="424" t="s">
        <v>1882</v>
      </c>
      <c r="K105" s="425">
        <f t="shared" si="4"/>
        <v>642</v>
      </c>
      <c r="L105" s="425" t="s">
        <v>1887</v>
      </c>
      <c r="M105" s="425">
        <f t="shared" si="5"/>
        <v>646</v>
      </c>
      <c r="N105" s="425" t="s">
        <v>1892</v>
      </c>
      <c r="O105" s="453">
        <v>5</v>
      </c>
      <c r="P105" s="95" t="s">
        <v>1897</v>
      </c>
    </row>
    <row r="106" spans="9:16" x14ac:dyDescent="0.25">
      <c r="I106" s="567"/>
      <c r="J106" s="424" t="s">
        <v>1883</v>
      </c>
      <c r="K106" s="425">
        <f t="shared" si="4"/>
        <v>647</v>
      </c>
      <c r="L106" s="425" t="s">
        <v>1888</v>
      </c>
      <c r="M106" s="425">
        <f t="shared" si="5"/>
        <v>648</v>
      </c>
      <c r="N106" s="425" t="s">
        <v>1893</v>
      </c>
      <c r="O106" s="453">
        <v>2</v>
      </c>
      <c r="P106" s="95" t="s">
        <v>1898</v>
      </c>
    </row>
    <row r="107" spans="9:16" x14ac:dyDescent="0.25">
      <c r="I107" s="567"/>
      <c r="J107" s="424" t="s">
        <v>1884</v>
      </c>
      <c r="K107" s="425">
        <f t="shared" si="4"/>
        <v>649</v>
      </c>
      <c r="L107" s="425" t="s">
        <v>1889</v>
      </c>
      <c r="M107" s="425">
        <f t="shared" si="5"/>
        <v>660</v>
      </c>
      <c r="N107" s="425" t="s">
        <v>1894</v>
      </c>
      <c r="O107" s="453">
        <v>12</v>
      </c>
      <c r="P107" s="95" t="s">
        <v>1902</v>
      </c>
    </row>
    <row r="108" spans="9:16" x14ac:dyDescent="0.25">
      <c r="I108" s="567"/>
      <c r="J108" s="424" t="s">
        <v>1899</v>
      </c>
      <c r="K108" s="425">
        <f t="shared" si="4"/>
        <v>661</v>
      </c>
      <c r="L108" s="425" t="s">
        <v>1908</v>
      </c>
      <c r="M108" s="425">
        <f t="shared" si="5"/>
        <v>662</v>
      </c>
      <c r="N108" s="425" t="s">
        <v>1903</v>
      </c>
      <c r="O108" s="453">
        <v>2</v>
      </c>
      <c r="P108" s="95" t="s">
        <v>1929</v>
      </c>
    </row>
    <row r="109" spans="9:16" x14ac:dyDescent="0.25">
      <c r="I109" s="567"/>
      <c r="J109" s="424" t="s">
        <v>1900</v>
      </c>
      <c r="K109" s="425">
        <f t="shared" si="4"/>
        <v>663</v>
      </c>
      <c r="L109" s="425" t="s">
        <v>1909</v>
      </c>
      <c r="M109" s="425">
        <f t="shared" si="5"/>
        <v>674</v>
      </c>
      <c r="N109" s="425" t="s">
        <v>1904</v>
      </c>
      <c r="O109" s="453">
        <v>12</v>
      </c>
      <c r="P109" s="95" t="s">
        <v>1930</v>
      </c>
    </row>
    <row r="110" spans="9:16" x14ac:dyDescent="0.25">
      <c r="I110" s="567"/>
      <c r="J110" s="424" t="s">
        <v>1901</v>
      </c>
      <c r="K110" s="425">
        <f t="shared" si="4"/>
        <v>675</v>
      </c>
      <c r="L110" s="425" t="s">
        <v>1910</v>
      </c>
      <c r="M110" s="425">
        <f t="shared" si="5"/>
        <v>676</v>
      </c>
      <c r="N110" s="425" t="s">
        <v>1905</v>
      </c>
      <c r="O110" s="453">
        <v>2</v>
      </c>
      <c r="P110" s="95" t="s">
        <v>1931</v>
      </c>
    </row>
    <row r="111" spans="9:16" x14ac:dyDescent="0.25">
      <c r="I111" s="567"/>
      <c r="J111" s="424" t="s">
        <v>1911</v>
      </c>
      <c r="K111" s="425">
        <f t="shared" si="4"/>
        <v>677</v>
      </c>
      <c r="L111" s="425" t="s">
        <v>1912</v>
      </c>
      <c r="M111" s="425">
        <f t="shared" si="5"/>
        <v>692</v>
      </c>
      <c r="N111" s="425" t="s">
        <v>1906</v>
      </c>
      <c r="O111" s="453">
        <v>16</v>
      </c>
      <c r="P111" s="95" t="s">
        <v>1927</v>
      </c>
    </row>
    <row r="112" spans="9:16" ht="15.75" thickBot="1" x14ac:dyDescent="0.3">
      <c r="I112" s="568"/>
      <c r="J112" s="456" t="s">
        <v>1913</v>
      </c>
      <c r="K112" s="457">
        <f t="shared" si="4"/>
        <v>693</v>
      </c>
      <c r="L112" s="457" t="s">
        <v>1914</v>
      </c>
      <c r="M112" s="457">
        <f t="shared" si="5"/>
        <v>695</v>
      </c>
      <c r="N112" s="457" t="s">
        <v>1907</v>
      </c>
      <c r="O112" s="458">
        <v>3</v>
      </c>
      <c r="P112" s="98" t="s">
        <v>1928</v>
      </c>
    </row>
    <row r="113" spans="9:25" x14ac:dyDescent="0.25">
      <c r="I113" s="552" t="s">
        <v>1933</v>
      </c>
      <c r="J113" s="454" t="s">
        <v>1915</v>
      </c>
      <c r="K113" s="455">
        <f t="shared" si="4"/>
        <v>696</v>
      </c>
      <c r="L113" s="455" t="s">
        <v>1918</v>
      </c>
      <c r="M113" s="455">
        <f t="shared" si="5"/>
        <v>697</v>
      </c>
      <c r="N113" s="455" t="s">
        <v>1921</v>
      </c>
      <c r="O113" s="461">
        <v>2</v>
      </c>
      <c r="P113" s="462" t="s">
        <v>1924</v>
      </c>
      <c r="Y113" s="364" t="s">
        <v>2018</v>
      </c>
    </row>
    <row r="114" spans="9:25" x14ac:dyDescent="0.25">
      <c r="I114" s="544"/>
      <c r="J114" s="424" t="s">
        <v>1916</v>
      </c>
      <c r="K114" s="425">
        <f t="shared" si="4"/>
        <v>698</v>
      </c>
      <c r="L114" s="425" t="s">
        <v>1919</v>
      </c>
      <c r="M114" s="425">
        <f t="shared" si="5"/>
        <v>704</v>
      </c>
      <c r="N114" s="425" t="s">
        <v>1922</v>
      </c>
      <c r="O114" s="453">
        <v>7</v>
      </c>
      <c r="P114" s="95" t="s">
        <v>1925</v>
      </c>
      <c r="Y114" s="364" t="s">
        <v>2019</v>
      </c>
    </row>
    <row r="115" spans="9:25" ht="15.75" thickBot="1" x14ac:dyDescent="0.3">
      <c r="I115" s="544"/>
      <c r="J115" s="463" t="s">
        <v>1917</v>
      </c>
      <c r="K115" s="464">
        <f t="shared" si="4"/>
        <v>705</v>
      </c>
      <c r="L115" s="464" t="s">
        <v>1920</v>
      </c>
      <c r="M115" s="464">
        <f t="shared" si="5"/>
        <v>705</v>
      </c>
      <c r="N115" s="464" t="s">
        <v>1923</v>
      </c>
      <c r="O115" s="465">
        <v>1</v>
      </c>
      <c r="P115" s="466" t="s">
        <v>1926</v>
      </c>
      <c r="Y115" s="364" t="s">
        <v>2020</v>
      </c>
    </row>
    <row r="116" spans="9:25" ht="15.75" thickBot="1" x14ac:dyDescent="0.3">
      <c r="I116" s="467" t="s">
        <v>1937</v>
      </c>
      <c r="J116" s="468" t="s">
        <v>1934</v>
      </c>
      <c r="K116" s="469">
        <f t="shared" si="4"/>
        <v>706</v>
      </c>
      <c r="L116" s="469" t="s">
        <v>1935</v>
      </c>
      <c r="M116" s="469">
        <f t="shared" si="5"/>
        <v>760</v>
      </c>
      <c r="N116" s="469" t="s">
        <v>1936</v>
      </c>
      <c r="O116" s="470">
        <f>$C$2-M115</f>
        <v>55</v>
      </c>
      <c r="P116" s="471" t="s">
        <v>670</v>
      </c>
    </row>
    <row r="117" spans="9:25" x14ac:dyDescent="0.25">
      <c r="I117" s="569" t="s">
        <v>2011</v>
      </c>
      <c r="J117" s="443" t="s">
        <v>1940</v>
      </c>
      <c r="K117" s="444">
        <f>M116+1</f>
        <v>761</v>
      </c>
      <c r="L117" s="444" t="s">
        <v>1958</v>
      </c>
      <c r="M117" s="444">
        <f>K117+O117-1</f>
        <v>766</v>
      </c>
      <c r="N117" s="444" t="s">
        <v>1976</v>
      </c>
      <c r="O117" s="473">
        <v>6</v>
      </c>
      <c r="P117" s="474" t="s">
        <v>1994</v>
      </c>
    </row>
    <row r="118" spans="9:25" x14ac:dyDescent="0.25">
      <c r="I118" s="570"/>
      <c r="J118" s="429" t="s">
        <v>1941</v>
      </c>
      <c r="K118" s="430">
        <f>M117+1</f>
        <v>767</v>
      </c>
      <c r="L118" s="430" t="s">
        <v>1959</v>
      </c>
      <c r="M118" s="430">
        <f t="shared" ref="M118:M134" si="6">K118+O118-1</f>
        <v>772</v>
      </c>
      <c r="N118" s="430" t="s">
        <v>1977</v>
      </c>
      <c r="O118" s="475">
        <v>6</v>
      </c>
      <c r="P118" s="476" t="s">
        <v>1995</v>
      </c>
    </row>
    <row r="119" spans="9:25" x14ac:dyDescent="0.25">
      <c r="I119" s="570"/>
      <c r="J119" s="429" t="s">
        <v>1942</v>
      </c>
      <c r="K119" s="430">
        <f t="shared" ref="K119:K134" si="7">M117+1</f>
        <v>767</v>
      </c>
      <c r="L119" s="430" t="s">
        <v>1960</v>
      </c>
      <c r="M119" s="430">
        <f t="shared" si="6"/>
        <v>768</v>
      </c>
      <c r="N119" s="430" t="s">
        <v>1978</v>
      </c>
      <c r="O119" s="475">
        <v>2</v>
      </c>
      <c r="P119" s="476" t="s">
        <v>1996</v>
      </c>
    </row>
    <row r="120" spans="9:25" x14ac:dyDescent="0.25">
      <c r="I120" s="570"/>
      <c r="J120" s="429" t="s">
        <v>1943</v>
      </c>
      <c r="K120" s="430">
        <f t="shared" si="7"/>
        <v>773</v>
      </c>
      <c r="L120" s="430" t="s">
        <v>1961</v>
      </c>
      <c r="M120" s="430">
        <f t="shared" si="6"/>
        <v>778</v>
      </c>
      <c r="N120" s="430" t="s">
        <v>1979</v>
      </c>
      <c r="O120" s="475">
        <v>6</v>
      </c>
      <c r="P120" s="476" t="s">
        <v>1997</v>
      </c>
    </row>
    <row r="121" spans="9:25" x14ac:dyDescent="0.25">
      <c r="I121" s="570"/>
      <c r="J121" s="429" t="s">
        <v>1944</v>
      </c>
      <c r="K121" s="430">
        <f t="shared" si="7"/>
        <v>769</v>
      </c>
      <c r="L121" s="430" t="s">
        <v>1962</v>
      </c>
      <c r="M121" s="430">
        <f t="shared" si="6"/>
        <v>774</v>
      </c>
      <c r="N121" s="430" t="s">
        <v>1980</v>
      </c>
      <c r="O121" s="475">
        <v>6</v>
      </c>
      <c r="P121" s="476" t="s">
        <v>1998</v>
      </c>
    </row>
    <row r="122" spans="9:25" x14ac:dyDescent="0.25">
      <c r="I122" s="570"/>
      <c r="J122" s="429" t="s">
        <v>1945</v>
      </c>
      <c r="K122" s="430">
        <f t="shared" si="7"/>
        <v>779</v>
      </c>
      <c r="L122" s="430" t="s">
        <v>1963</v>
      </c>
      <c r="M122" s="430">
        <f t="shared" si="6"/>
        <v>780</v>
      </c>
      <c r="N122" s="430" t="s">
        <v>1981</v>
      </c>
      <c r="O122" s="475">
        <v>2</v>
      </c>
      <c r="P122" s="476" t="s">
        <v>1872</v>
      </c>
    </row>
    <row r="123" spans="9:25" x14ac:dyDescent="0.25">
      <c r="I123" s="570"/>
      <c r="J123" s="429" t="s">
        <v>1946</v>
      </c>
      <c r="K123" s="430">
        <f t="shared" si="7"/>
        <v>775</v>
      </c>
      <c r="L123" s="430" t="s">
        <v>1964</v>
      </c>
      <c r="M123" s="430">
        <f t="shared" si="6"/>
        <v>776</v>
      </c>
      <c r="N123" s="430" t="s">
        <v>1982</v>
      </c>
      <c r="O123" s="475">
        <v>2</v>
      </c>
      <c r="P123" s="476" t="s">
        <v>1999</v>
      </c>
    </row>
    <row r="124" spans="9:25" x14ac:dyDescent="0.25">
      <c r="I124" s="570"/>
      <c r="J124" s="429" t="s">
        <v>1947</v>
      </c>
      <c r="K124" s="430">
        <f t="shared" si="7"/>
        <v>781</v>
      </c>
      <c r="L124" s="430" t="s">
        <v>1965</v>
      </c>
      <c r="M124" s="430">
        <f t="shared" si="6"/>
        <v>786</v>
      </c>
      <c r="N124" s="430" t="s">
        <v>1983</v>
      </c>
      <c r="O124" s="475">
        <v>6</v>
      </c>
      <c r="P124" s="476" t="s">
        <v>2000</v>
      </c>
    </row>
    <row r="125" spans="9:25" x14ac:dyDescent="0.25">
      <c r="I125" s="570"/>
      <c r="J125" s="429" t="s">
        <v>1948</v>
      </c>
      <c r="K125" s="430">
        <f t="shared" si="7"/>
        <v>777</v>
      </c>
      <c r="L125" s="430" t="s">
        <v>1966</v>
      </c>
      <c r="M125" s="430">
        <f t="shared" si="6"/>
        <v>777</v>
      </c>
      <c r="N125" s="430" t="s">
        <v>1984</v>
      </c>
      <c r="O125" s="475">
        <v>1</v>
      </c>
      <c r="P125" s="476" t="s">
        <v>2001</v>
      </c>
    </row>
    <row r="126" spans="9:25" x14ac:dyDescent="0.25">
      <c r="I126" s="570"/>
      <c r="J126" s="429" t="s">
        <v>1949</v>
      </c>
      <c r="K126" s="430">
        <f t="shared" si="7"/>
        <v>787</v>
      </c>
      <c r="L126" s="430" t="s">
        <v>1967</v>
      </c>
      <c r="M126" s="430">
        <f t="shared" si="6"/>
        <v>787</v>
      </c>
      <c r="N126" s="430" t="s">
        <v>1985</v>
      </c>
      <c r="O126" s="475">
        <v>1</v>
      </c>
      <c r="P126" s="476" t="s">
        <v>2002</v>
      </c>
    </row>
    <row r="127" spans="9:25" x14ac:dyDescent="0.25">
      <c r="I127" s="570"/>
      <c r="J127" s="429" t="s">
        <v>1950</v>
      </c>
      <c r="K127" s="430">
        <f t="shared" si="7"/>
        <v>778</v>
      </c>
      <c r="L127" s="430" t="s">
        <v>1968</v>
      </c>
      <c r="M127" s="430">
        <f t="shared" si="6"/>
        <v>783</v>
      </c>
      <c r="N127" s="430" t="s">
        <v>1986</v>
      </c>
      <c r="O127" s="475">
        <v>6</v>
      </c>
      <c r="P127" s="476" t="s">
        <v>2003</v>
      </c>
    </row>
    <row r="128" spans="9:25" x14ac:dyDescent="0.25">
      <c r="I128" s="570"/>
      <c r="J128" s="429" t="s">
        <v>1951</v>
      </c>
      <c r="K128" s="430">
        <f t="shared" si="7"/>
        <v>788</v>
      </c>
      <c r="L128" s="430" t="s">
        <v>1969</v>
      </c>
      <c r="M128" s="430">
        <f t="shared" si="6"/>
        <v>788</v>
      </c>
      <c r="N128" s="430" t="s">
        <v>1987</v>
      </c>
      <c r="O128" s="475">
        <v>1</v>
      </c>
      <c r="P128" s="476" t="s">
        <v>2004</v>
      </c>
    </row>
    <row r="129" spans="9:16" x14ac:dyDescent="0.25">
      <c r="I129" s="570"/>
      <c r="J129" s="429" t="s">
        <v>1952</v>
      </c>
      <c r="K129" s="430">
        <f t="shared" si="7"/>
        <v>784</v>
      </c>
      <c r="L129" s="430" t="s">
        <v>1970</v>
      </c>
      <c r="M129" s="430">
        <f t="shared" si="6"/>
        <v>784</v>
      </c>
      <c r="N129" s="430" t="s">
        <v>1988</v>
      </c>
      <c r="O129" s="475">
        <v>1</v>
      </c>
      <c r="P129" s="476" t="s">
        <v>2005</v>
      </c>
    </row>
    <row r="130" spans="9:16" x14ac:dyDescent="0.25">
      <c r="I130" s="570"/>
      <c r="J130" s="429" t="s">
        <v>1953</v>
      </c>
      <c r="K130" s="430">
        <f t="shared" si="7"/>
        <v>789</v>
      </c>
      <c r="L130" s="430" t="s">
        <v>1971</v>
      </c>
      <c r="M130" s="430">
        <f t="shared" si="6"/>
        <v>818</v>
      </c>
      <c r="N130" s="430" t="s">
        <v>1989</v>
      </c>
      <c r="O130" s="475">
        <v>30</v>
      </c>
      <c r="P130" s="476" t="s">
        <v>2006</v>
      </c>
    </row>
    <row r="131" spans="9:16" x14ac:dyDescent="0.25">
      <c r="I131" s="570"/>
      <c r="J131" s="429" t="s">
        <v>1954</v>
      </c>
      <c r="K131" s="430">
        <f t="shared" si="7"/>
        <v>785</v>
      </c>
      <c r="L131" s="430" t="s">
        <v>1972</v>
      </c>
      <c r="M131" s="430">
        <f t="shared" si="6"/>
        <v>790</v>
      </c>
      <c r="N131" s="430" t="s">
        <v>1990</v>
      </c>
      <c r="O131" s="475">
        <v>6</v>
      </c>
      <c r="P131" s="476" t="s">
        <v>2007</v>
      </c>
    </row>
    <row r="132" spans="9:16" x14ac:dyDescent="0.25">
      <c r="I132" s="570"/>
      <c r="J132" s="429" t="s">
        <v>1955</v>
      </c>
      <c r="K132" s="430">
        <f t="shared" si="7"/>
        <v>819</v>
      </c>
      <c r="L132" s="430" t="s">
        <v>1973</v>
      </c>
      <c r="M132" s="430">
        <f t="shared" si="6"/>
        <v>819</v>
      </c>
      <c r="N132" s="430" t="s">
        <v>1991</v>
      </c>
      <c r="O132" s="475">
        <v>1</v>
      </c>
      <c r="P132" s="476" t="s">
        <v>2008</v>
      </c>
    </row>
    <row r="133" spans="9:16" x14ac:dyDescent="0.25">
      <c r="I133" s="570"/>
      <c r="J133" s="429" t="s">
        <v>1956</v>
      </c>
      <c r="K133" s="430">
        <f t="shared" si="7"/>
        <v>791</v>
      </c>
      <c r="L133" s="430" t="s">
        <v>1974</v>
      </c>
      <c r="M133" s="430">
        <f t="shared" si="6"/>
        <v>791</v>
      </c>
      <c r="N133" s="430" t="s">
        <v>1992</v>
      </c>
      <c r="O133" s="475">
        <v>1</v>
      </c>
      <c r="P133" s="476" t="s">
        <v>2009</v>
      </c>
    </row>
    <row r="134" spans="9:16" ht="15.75" thickBot="1" x14ac:dyDescent="0.3">
      <c r="I134" s="571"/>
      <c r="J134" s="477" t="s">
        <v>1957</v>
      </c>
      <c r="K134" s="478">
        <f t="shared" si="7"/>
        <v>820</v>
      </c>
      <c r="L134" s="478" t="s">
        <v>1975</v>
      </c>
      <c r="M134" s="478">
        <f t="shared" si="6"/>
        <v>849</v>
      </c>
      <c r="N134" s="478" t="s">
        <v>1993</v>
      </c>
      <c r="O134" s="479">
        <v>30</v>
      </c>
      <c r="P134" s="480" t="s">
        <v>2010</v>
      </c>
    </row>
  </sheetData>
  <mergeCells count="20">
    <mergeCell ref="C22:D22"/>
    <mergeCell ref="I103:I112"/>
    <mergeCell ref="I113:I115"/>
    <mergeCell ref="I117:I134"/>
    <mergeCell ref="J20:P20"/>
    <mergeCell ref="S22:V22"/>
    <mergeCell ref="P22:P23"/>
    <mergeCell ref="I63:I72"/>
    <mergeCell ref="I24:I62"/>
    <mergeCell ref="I73:I80"/>
    <mergeCell ref="I81:I88"/>
    <mergeCell ref="J23:K23"/>
    <mergeCell ref="L23:M23"/>
    <mergeCell ref="J22:M22"/>
    <mergeCell ref="N22:O23"/>
    <mergeCell ref="W22:X23"/>
    <mergeCell ref="Y22:Y23"/>
    <mergeCell ref="S23:T23"/>
    <mergeCell ref="U23:V23"/>
    <mergeCell ref="I89:I10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486" t="s">
        <v>507</v>
      </c>
      <c r="K11" s="487"/>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486" t="s">
        <v>507</v>
      </c>
      <c r="K14" s="487"/>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486" t="s">
        <v>507</v>
      </c>
      <c r="K18" s="487"/>
      <c r="L18" s="171"/>
      <c r="M18" s="170">
        <v>16</v>
      </c>
    </row>
    <row r="19" spans="2:13" x14ac:dyDescent="0.25">
      <c r="B19" t="s">
        <v>159</v>
      </c>
      <c r="C19" s="71">
        <v>2</v>
      </c>
      <c r="E19" t="s">
        <v>162</v>
      </c>
      <c r="H19" t="s">
        <v>510</v>
      </c>
    </row>
    <row r="20" spans="2:13" x14ac:dyDescent="0.25">
      <c r="B20" t="s">
        <v>160</v>
      </c>
      <c r="C20" s="71">
        <v>3</v>
      </c>
      <c r="E20" t="s">
        <v>163</v>
      </c>
      <c r="H20" s="170">
        <v>1</v>
      </c>
      <c r="I20" s="171"/>
      <c r="J20" s="486" t="s">
        <v>507</v>
      </c>
      <c r="K20" s="487"/>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1" t="s">
        <v>136</v>
      </c>
      <c r="E2" s="55"/>
      <c r="F2" s="362" t="s">
        <v>45</v>
      </c>
      <c r="I2" s="193" t="s">
        <v>1430</v>
      </c>
      <c r="O2" s="193" t="s">
        <v>1436</v>
      </c>
    </row>
    <row r="3" spans="2:44" ht="15.75" thickBot="1" x14ac:dyDescent="0.3">
      <c r="B3" s="45" t="s">
        <v>1407</v>
      </c>
      <c r="C3" s="75">
        <f>$C$16*$C$15*$C$14</f>
        <v>8601600</v>
      </c>
      <c r="D3" s="422">
        <f>C3*4</f>
        <v>34406400</v>
      </c>
      <c r="E3" s="56"/>
      <c r="F3" s="44" t="s">
        <v>1422</v>
      </c>
      <c r="I3" s="521" t="s">
        <v>1469</v>
      </c>
      <c r="J3" s="521"/>
      <c r="K3" s="521"/>
      <c r="L3" s="521"/>
      <c r="O3" s="435" t="s">
        <v>1470</v>
      </c>
      <c r="P3" s="435"/>
      <c r="Q3" s="435"/>
      <c r="R3" s="435"/>
      <c r="T3" s="364"/>
    </row>
    <row r="4" spans="2:44" x14ac:dyDescent="0.25">
      <c r="B4" s="46" t="s">
        <v>1408</v>
      </c>
      <c r="C4" s="76">
        <f>$C$17*$C$14</f>
        <v>675840</v>
      </c>
      <c r="D4" s="422">
        <f t="shared" ref="D4:D11" si="0">C4*4</f>
        <v>2703360</v>
      </c>
      <c r="E4" s="56"/>
      <c r="F4" s="44" t="s">
        <v>1423</v>
      </c>
      <c r="H4" s="431">
        <v>1</v>
      </c>
      <c r="I4" s="522" t="s">
        <v>1158</v>
      </c>
      <c r="J4" s="523"/>
      <c r="K4" s="523"/>
      <c r="L4" s="524"/>
      <c r="N4" s="364">
        <v>1</v>
      </c>
      <c r="O4" s="498" t="s">
        <v>1129</v>
      </c>
      <c r="P4" s="499"/>
      <c r="Q4" s="499"/>
      <c r="R4" s="500"/>
      <c r="S4" s="437"/>
      <c r="T4" s="437"/>
      <c r="U4" s="437"/>
      <c r="W4" s="437"/>
      <c r="X4" s="437"/>
      <c r="Y4" s="437"/>
      <c r="Z4" s="437"/>
      <c r="AA4" s="437"/>
      <c r="AB4" s="437"/>
      <c r="AC4" s="437"/>
      <c r="AD4" s="437"/>
      <c r="AE4" s="437"/>
      <c r="AF4" s="437"/>
      <c r="AG4" s="437"/>
      <c r="AH4" s="437"/>
      <c r="AI4" s="437"/>
      <c r="AJ4" s="437"/>
      <c r="AK4" s="437"/>
      <c r="AL4" s="437"/>
      <c r="AM4" s="437"/>
      <c r="AN4" s="437"/>
      <c r="AO4" s="437"/>
      <c r="AP4" s="437"/>
      <c r="AQ4" s="437"/>
      <c r="AR4" s="437"/>
    </row>
    <row r="5" spans="2:44" s="364" customFormat="1" x14ac:dyDescent="0.25">
      <c r="B5" s="46" t="s">
        <v>1409</v>
      </c>
      <c r="C5" s="76">
        <f>$C$18*$C$15*$C$14</f>
        <v>3686400</v>
      </c>
      <c r="D5" s="422">
        <f t="shared" si="0"/>
        <v>14745600</v>
      </c>
      <c r="E5" s="56"/>
      <c r="F5" s="44" t="s">
        <v>1415</v>
      </c>
      <c r="H5" s="431">
        <v>2</v>
      </c>
      <c r="I5" s="507"/>
      <c r="J5" s="508"/>
      <c r="K5" s="508"/>
      <c r="L5" s="509"/>
      <c r="N5" s="364">
        <v>2</v>
      </c>
      <c r="O5" s="488" t="s">
        <v>1130</v>
      </c>
      <c r="P5" s="489"/>
      <c r="Q5" s="489"/>
      <c r="R5" s="490"/>
    </row>
    <row r="6" spans="2:44" s="364" customFormat="1" x14ac:dyDescent="0.25">
      <c r="B6" s="418" t="s">
        <v>1410</v>
      </c>
      <c r="C6" s="419">
        <f>$C$19*$C$20*$C$14</f>
        <v>835584</v>
      </c>
      <c r="D6" s="422">
        <f t="shared" si="0"/>
        <v>3342336</v>
      </c>
      <c r="E6" s="56"/>
      <c r="F6" s="44" t="s">
        <v>1416</v>
      </c>
      <c r="H6" s="431">
        <v>3</v>
      </c>
      <c r="I6" s="507"/>
      <c r="J6" s="508"/>
      <c r="K6" s="508"/>
      <c r="L6" s="509"/>
      <c r="N6" s="364">
        <v>3</v>
      </c>
      <c r="O6" s="488" t="s">
        <v>1131</v>
      </c>
      <c r="P6" s="489"/>
      <c r="Q6" s="489"/>
      <c r="R6" s="490"/>
    </row>
    <row r="7" spans="2:44" s="364" customFormat="1" x14ac:dyDescent="0.25">
      <c r="B7" s="417" t="s">
        <v>1411</v>
      </c>
      <c r="C7" s="420">
        <f>$C$14</f>
        <v>12288</v>
      </c>
      <c r="D7" s="422">
        <f t="shared" si="0"/>
        <v>49152</v>
      </c>
      <c r="E7" s="56"/>
      <c r="F7" s="44" t="s">
        <v>1417</v>
      </c>
      <c r="H7" s="431">
        <v>4</v>
      </c>
      <c r="I7" s="507"/>
      <c r="J7" s="508"/>
      <c r="K7" s="508"/>
      <c r="L7" s="509"/>
      <c r="N7" s="364">
        <v>4</v>
      </c>
      <c r="O7" s="488" t="s">
        <v>1132</v>
      </c>
      <c r="P7" s="489"/>
      <c r="Q7" s="489"/>
      <c r="R7" s="490"/>
    </row>
    <row r="8" spans="2:44" s="364" customFormat="1" x14ac:dyDescent="0.25">
      <c r="B8" s="417" t="s">
        <v>1412</v>
      </c>
      <c r="C8" s="420">
        <f>$C$14</f>
        <v>12288</v>
      </c>
      <c r="D8" s="422">
        <f t="shared" si="0"/>
        <v>49152</v>
      </c>
      <c r="E8" s="56"/>
      <c r="F8" s="44" t="s">
        <v>1418</v>
      </c>
      <c r="H8" s="431">
        <v>5</v>
      </c>
      <c r="I8" s="507"/>
      <c r="J8" s="508"/>
      <c r="K8" s="508"/>
      <c r="L8" s="509"/>
      <c r="N8" s="364">
        <v>5</v>
      </c>
      <c r="O8" s="488" t="s">
        <v>1133</v>
      </c>
      <c r="P8" s="489"/>
      <c r="Q8" s="489"/>
      <c r="R8" s="490"/>
    </row>
    <row r="9" spans="2:44" s="364" customFormat="1" x14ac:dyDescent="0.25">
      <c r="B9" s="417" t="s">
        <v>1413</v>
      </c>
      <c r="C9" s="420">
        <f>$C$14</f>
        <v>12288</v>
      </c>
      <c r="D9" s="422">
        <f t="shared" si="0"/>
        <v>49152</v>
      </c>
      <c r="E9" s="56"/>
      <c r="F9" s="44" t="s">
        <v>1419</v>
      </c>
      <c r="H9" s="431">
        <v>6</v>
      </c>
      <c r="I9" s="507"/>
      <c r="J9" s="508"/>
      <c r="K9" s="508"/>
      <c r="L9" s="509"/>
      <c r="N9" s="364">
        <v>6</v>
      </c>
      <c r="O9" s="488" t="s">
        <v>1134</v>
      </c>
      <c r="P9" s="489"/>
      <c r="Q9" s="489"/>
      <c r="R9" s="490"/>
    </row>
    <row r="10" spans="2:44" s="364" customFormat="1" x14ac:dyDescent="0.25">
      <c r="B10" s="417" t="s">
        <v>1122</v>
      </c>
      <c r="C10" s="420">
        <f>1</f>
        <v>1</v>
      </c>
      <c r="D10" s="422">
        <f t="shared" si="0"/>
        <v>4</v>
      </c>
      <c r="E10" s="56"/>
      <c r="F10" s="44" t="s">
        <v>1420</v>
      </c>
      <c r="H10" s="431">
        <v>7</v>
      </c>
      <c r="I10" s="507"/>
      <c r="J10" s="508"/>
      <c r="K10" s="508"/>
      <c r="L10" s="509"/>
      <c r="N10" s="364">
        <v>7</v>
      </c>
      <c r="O10" s="488" t="s">
        <v>1138</v>
      </c>
      <c r="P10" s="489"/>
      <c r="Q10" s="489"/>
      <c r="R10" s="490"/>
    </row>
    <row r="11" spans="2:44" ht="15.75" thickBot="1" x14ac:dyDescent="0.3">
      <c r="B11" s="47" t="s">
        <v>1414</v>
      </c>
      <c r="C11" s="77">
        <f>$C$14</f>
        <v>12288</v>
      </c>
      <c r="D11" s="423">
        <f t="shared" si="0"/>
        <v>49152</v>
      </c>
      <c r="E11" s="56"/>
      <c r="F11" s="44" t="s">
        <v>1421</v>
      </c>
      <c r="H11" s="431">
        <v>8</v>
      </c>
      <c r="I11" s="510"/>
      <c r="J11" s="511"/>
      <c r="K11" s="511"/>
      <c r="L11" s="512"/>
      <c r="N11" s="364">
        <v>8</v>
      </c>
      <c r="O11" s="488" t="s">
        <v>1139</v>
      </c>
      <c r="P11" s="489"/>
      <c r="Q11" s="489"/>
      <c r="R11" s="490"/>
    </row>
    <row r="12" spans="2:44" x14ac:dyDescent="0.25">
      <c r="B12" s="38" t="s">
        <v>34</v>
      </c>
      <c r="C12" s="51">
        <f>SUM(C3:C11)</f>
        <v>13848577</v>
      </c>
      <c r="D12" s="51">
        <f>SUM(D3:D11)</f>
        <v>55394308</v>
      </c>
      <c r="E12" s="51"/>
      <c r="H12" s="431">
        <v>9</v>
      </c>
      <c r="I12" s="501" t="s">
        <v>1160</v>
      </c>
      <c r="J12" s="502"/>
      <c r="K12" s="502"/>
      <c r="L12" s="503"/>
      <c r="N12" s="364">
        <v>9</v>
      </c>
      <c r="O12" s="488" t="s">
        <v>1145</v>
      </c>
      <c r="P12" s="489"/>
      <c r="Q12" s="489"/>
      <c r="R12" s="490"/>
    </row>
    <row r="13" spans="2:44" x14ac:dyDescent="0.25">
      <c r="H13" s="431">
        <v>10</v>
      </c>
      <c r="I13" s="501" t="s">
        <v>1162</v>
      </c>
      <c r="J13" s="502"/>
      <c r="K13" s="502"/>
      <c r="L13" s="503"/>
      <c r="N13" s="364">
        <v>10</v>
      </c>
      <c r="O13" s="488" t="s">
        <v>1146</v>
      </c>
      <c r="P13" s="489"/>
      <c r="Q13" s="489"/>
      <c r="R13" s="490"/>
    </row>
    <row r="14" spans="2:44" s="364" customFormat="1" x14ac:dyDescent="0.25">
      <c r="B14" s="57" t="s">
        <v>1091</v>
      </c>
      <c r="C14" s="364">
        <v>12288</v>
      </c>
      <c r="F14" s="44" t="s">
        <v>1424</v>
      </c>
      <c r="H14" s="431">
        <v>11</v>
      </c>
      <c r="I14" s="501" t="s">
        <v>1163</v>
      </c>
      <c r="J14" s="502"/>
      <c r="K14" s="502"/>
      <c r="L14" s="503"/>
      <c r="N14" s="364">
        <v>11</v>
      </c>
      <c r="O14" s="488" t="s">
        <v>1147</v>
      </c>
      <c r="P14" s="489"/>
      <c r="Q14" s="489"/>
      <c r="R14" s="490"/>
    </row>
    <row r="15" spans="2:44" x14ac:dyDescent="0.25">
      <c r="B15" s="364" t="s">
        <v>1385</v>
      </c>
      <c r="C15" s="43">
        <v>50</v>
      </c>
      <c r="D15" s="43"/>
      <c r="F15" s="44" t="s">
        <v>1424</v>
      </c>
      <c r="H15" s="431">
        <v>12</v>
      </c>
      <c r="I15" s="501" t="s">
        <v>1165</v>
      </c>
      <c r="J15" s="502"/>
      <c r="K15" s="502"/>
      <c r="L15" s="503"/>
      <c r="N15" s="364">
        <v>12</v>
      </c>
      <c r="O15" s="488" t="s">
        <v>1148</v>
      </c>
      <c r="P15" s="489"/>
      <c r="Q15" s="489"/>
      <c r="R15" s="490"/>
    </row>
    <row r="16" spans="2:44" ht="15.75" thickBot="1" x14ac:dyDescent="0.3">
      <c r="B16" s="57" t="s">
        <v>1096</v>
      </c>
      <c r="C16" s="43">
        <v>14</v>
      </c>
      <c r="D16" s="43"/>
      <c r="F16" s="44" t="s">
        <v>1425</v>
      </c>
      <c r="H16" s="431">
        <v>13</v>
      </c>
      <c r="I16" s="501" t="s">
        <v>1164</v>
      </c>
      <c r="J16" s="502" t="s">
        <v>1164</v>
      </c>
      <c r="K16" s="502" t="s">
        <v>1164</v>
      </c>
      <c r="L16" s="503" t="s">
        <v>1164</v>
      </c>
      <c r="N16" s="364">
        <v>13</v>
      </c>
      <c r="O16" s="491" t="s">
        <v>1153</v>
      </c>
      <c r="P16" s="492"/>
      <c r="Q16" s="492"/>
      <c r="R16" s="493"/>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1">
        <v>14</v>
      </c>
      <c r="I17" s="501" t="s">
        <v>1170</v>
      </c>
      <c r="J17" s="502" t="s">
        <v>1170</v>
      </c>
      <c r="K17" s="502" t="s">
        <v>1170</v>
      </c>
      <c r="L17" s="503" t="s">
        <v>1170</v>
      </c>
      <c r="N17" s="497">
        <v>14</v>
      </c>
      <c r="O17" s="494" t="s">
        <v>1154</v>
      </c>
      <c r="P17" s="495"/>
      <c r="Q17" s="495"/>
      <c r="R17" s="496"/>
      <c r="S17" s="436"/>
      <c r="T17" s="436"/>
      <c r="U17" s="436"/>
      <c r="V17" s="436"/>
      <c r="W17" s="436"/>
      <c r="X17" s="436"/>
      <c r="Y17" s="436"/>
      <c r="Z17" s="436"/>
      <c r="AA17" s="436"/>
      <c r="AB17" s="436"/>
      <c r="AC17" s="436"/>
      <c r="AD17" s="436"/>
      <c r="AE17" s="436"/>
      <c r="AF17" s="436"/>
      <c r="AG17" s="436"/>
      <c r="AH17" s="436"/>
      <c r="AI17" s="436"/>
      <c r="AJ17" s="436"/>
      <c r="AK17" s="436"/>
      <c r="AL17" s="436"/>
      <c r="AM17" s="436"/>
      <c r="AN17" s="436"/>
      <c r="AO17" s="436"/>
      <c r="AP17" s="436"/>
      <c r="AQ17" s="436"/>
      <c r="AR17" s="436"/>
      <c r="AS17" s="182"/>
    </row>
    <row r="18" spans="2:45" x14ac:dyDescent="0.25">
      <c r="B18" s="364" t="s">
        <v>1100</v>
      </c>
      <c r="C18" s="43">
        <v>6</v>
      </c>
      <c r="D18" s="43"/>
      <c r="F18" s="44" t="s">
        <v>1425</v>
      </c>
      <c r="H18" s="431">
        <v>15</v>
      </c>
      <c r="I18" s="501" t="s">
        <v>1173</v>
      </c>
      <c r="J18" s="502" t="s">
        <v>1173</v>
      </c>
      <c r="K18" s="502" t="s">
        <v>1173</v>
      </c>
      <c r="L18" s="503" t="s">
        <v>1173</v>
      </c>
      <c r="N18" s="497"/>
      <c r="O18" s="441" t="s">
        <v>1176</v>
      </c>
      <c r="P18" s="442" t="s">
        <v>1178</v>
      </c>
      <c r="Q18" s="442" t="s">
        <v>1180</v>
      </c>
      <c r="R18" s="442" t="s">
        <v>1182</v>
      </c>
      <c r="S18" s="444" t="s">
        <v>1184</v>
      </c>
      <c r="T18" s="444" t="s">
        <v>1186</v>
      </c>
      <c r="U18" s="444" t="s">
        <v>1187</v>
      </c>
      <c r="V18" s="444" t="s">
        <v>1188</v>
      </c>
      <c r="W18" s="444" t="s">
        <v>1189</v>
      </c>
      <c r="X18" s="444" t="s">
        <v>1190</v>
      </c>
      <c r="Y18" s="444" t="s">
        <v>1192</v>
      </c>
      <c r="Z18" s="444" t="s">
        <v>1193</v>
      </c>
      <c r="AA18" s="444" t="s">
        <v>1194</v>
      </c>
      <c r="AB18" s="444" t="s">
        <v>1195</v>
      </c>
      <c r="AC18" s="444" t="s">
        <v>1197</v>
      </c>
      <c r="AD18" s="444" t="s">
        <v>1198</v>
      </c>
      <c r="AE18" s="444" t="s">
        <v>1199</v>
      </c>
      <c r="AF18" s="444" t="s">
        <v>1200</v>
      </c>
      <c r="AG18" s="444" t="s">
        <v>1201</v>
      </c>
      <c r="AH18" s="444" t="s">
        <v>1202</v>
      </c>
      <c r="AI18" s="444" t="s">
        <v>1203</v>
      </c>
      <c r="AJ18" s="444" t="s">
        <v>1204</v>
      </c>
      <c r="AK18" s="444" t="s">
        <v>1205</v>
      </c>
      <c r="AL18" s="444" t="s">
        <v>1206</v>
      </c>
      <c r="AM18" s="444" t="s">
        <v>1207</v>
      </c>
      <c r="AN18" s="444" t="s">
        <v>1208</v>
      </c>
      <c r="AO18" s="444" t="s">
        <v>1209</v>
      </c>
      <c r="AP18" s="444" t="s">
        <v>1210</v>
      </c>
      <c r="AQ18" s="444" t="s">
        <v>1211</v>
      </c>
      <c r="AR18" s="445" t="s">
        <v>1212</v>
      </c>
    </row>
    <row r="19" spans="2:45" ht="15.75" thickBot="1" x14ac:dyDescent="0.3">
      <c r="B19" s="364" t="s">
        <v>1106</v>
      </c>
      <c r="C19" s="43">
        <v>34</v>
      </c>
      <c r="D19" s="43"/>
      <c r="F19" s="44" t="s">
        <v>1426</v>
      </c>
      <c r="H19" s="431">
        <v>16</v>
      </c>
      <c r="I19" s="501" t="s">
        <v>1174</v>
      </c>
      <c r="J19" s="502" t="s">
        <v>1174</v>
      </c>
      <c r="K19" s="502" t="s">
        <v>1174</v>
      </c>
      <c r="L19" s="503" t="s">
        <v>1174</v>
      </c>
      <c r="N19" s="497"/>
      <c r="O19" s="438" t="s">
        <v>1437</v>
      </c>
      <c r="P19" s="439" t="s">
        <v>1438</v>
      </c>
      <c r="Q19" s="439" t="s">
        <v>1439</v>
      </c>
      <c r="R19" s="439" t="s">
        <v>1440</v>
      </c>
      <c r="S19" s="439" t="s">
        <v>1441</v>
      </c>
      <c r="T19" s="439" t="s">
        <v>1442</v>
      </c>
      <c r="U19" s="439" t="s">
        <v>1443</v>
      </c>
      <c r="V19" s="439" t="s">
        <v>1444</v>
      </c>
      <c r="W19" s="439" t="s">
        <v>1445</v>
      </c>
      <c r="X19" s="439" t="s">
        <v>1446</v>
      </c>
      <c r="Y19" s="439" t="s">
        <v>1447</v>
      </c>
      <c r="Z19" s="439" t="s">
        <v>1448</v>
      </c>
      <c r="AA19" s="439" t="s">
        <v>1449</v>
      </c>
      <c r="AB19" s="439" t="s">
        <v>1450</v>
      </c>
      <c r="AC19" s="439" t="s">
        <v>1451</v>
      </c>
      <c r="AD19" s="439" t="s">
        <v>1452</v>
      </c>
      <c r="AE19" s="439" t="s">
        <v>1453</v>
      </c>
      <c r="AF19" s="439" t="s">
        <v>1454</v>
      </c>
      <c r="AG19" s="439" t="s">
        <v>1455</v>
      </c>
      <c r="AH19" s="439" t="s">
        <v>1456</v>
      </c>
      <c r="AI19" s="439" t="s">
        <v>1457</v>
      </c>
      <c r="AJ19" s="439" t="s">
        <v>1458</v>
      </c>
      <c r="AK19" s="439" t="s">
        <v>1459</v>
      </c>
      <c r="AL19" s="439" t="s">
        <v>1460</v>
      </c>
      <c r="AM19" s="439" t="s">
        <v>1461</v>
      </c>
      <c r="AN19" s="439" t="s">
        <v>1462</v>
      </c>
      <c r="AO19" s="439" t="s">
        <v>1463</v>
      </c>
      <c r="AP19" s="439" t="s">
        <v>1464</v>
      </c>
      <c r="AQ19" s="439" t="s">
        <v>1465</v>
      </c>
      <c r="AR19" s="440" t="s">
        <v>1466</v>
      </c>
    </row>
    <row r="20" spans="2:45" x14ac:dyDescent="0.25">
      <c r="B20" s="364" t="s">
        <v>1399</v>
      </c>
      <c r="C20" s="43">
        <v>2</v>
      </c>
      <c r="D20" s="43"/>
      <c r="F20" s="44" t="s">
        <v>1424</v>
      </c>
      <c r="H20" s="431">
        <v>17</v>
      </c>
      <c r="I20" s="501" t="s">
        <v>1215</v>
      </c>
      <c r="J20" s="502" t="s">
        <v>1215</v>
      </c>
      <c r="K20" s="502" t="s">
        <v>1215</v>
      </c>
      <c r="L20" s="503" t="s">
        <v>1215</v>
      </c>
    </row>
    <row r="21" spans="2:45" x14ac:dyDescent="0.25">
      <c r="H21" s="431">
        <v>18</v>
      </c>
      <c r="I21" s="501" t="s">
        <v>1216</v>
      </c>
      <c r="J21" s="502" t="s">
        <v>1216</v>
      </c>
      <c r="K21" s="502" t="s">
        <v>1216</v>
      </c>
      <c r="L21" s="503" t="s">
        <v>1216</v>
      </c>
    </row>
    <row r="22" spans="2:45" x14ac:dyDescent="0.25">
      <c r="H22" s="431">
        <v>19</v>
      </c>
      <c r="I22" s="501" t="s">
        <v>1217</v>
      </c>
      <c r="J22" s="502" t="s">
        <v>1217</v>
      </c>
      <c r="K22" s="502" t="s">
        <v>1217</v>
      </c>
      <c r="L22" s="503" t="s">
        <v>1217</v>
      </c>
      <c r="N22" s="364"/>
      <c r="O22" s="193" t="s">
        <v>1467</v>
      </c>
    </row>
    <row r="23" spans="2:45" ht="15.75" thickBot="1" x14ac:dyDescent="0.3">
      <c r="B23" s="364" t="s">
        <v>1427</v>
      </c>
      <c r="C23" s="364" t="s">
        <v>1432</v>
      </c>
      <c r="H23" s="431">
        <v>20</v>
      </c>
      <c r="I23" s="501" t="s">
        <v>1218</v>
      </c>
      <c r="J23" s="502" t="s">
        <v>1218</v>
      </c>
      <c r="K23" s="502" t="s">
        <v>1218</v>
      </c>
      <c r="L23" s="503" t="s">
        <v>1218</v>
      </c>
      <c r="N23" s="364"/>
      <c r="O23" s="446" t="s">
        <v>1470</v>
      </c>
      <c r="P23" s="446"/>
      <c r="Q23" s="446"/>
      <c r="R23" s="446"/>
      <c r="S23" s="395"/>
    </row>
    <row r="24" spans="2:45" x14ac:dyDescent="0.25">
      <c r="B24" s="364" t="s">
        <v>1428</v>
      </c>
      <c r="C24" s="364" t="s">
        <v>1433</v>
      </c>
      <c r="H24" s="431">
        <v>21</v>
      </c>
      <c r="I24" s="501" t="s">
        <v>1219</v>
      </c>
      <c r="J24" s="502" t="s">
        <v>1219</v>
      </c>
      <c r="K24" s="502" t="s">
        <v>1219</v>
      </c>
      <c r="L24" s="503" t="s">
        <v>1219</v>
      </c>
      <c r="N24" s="364">
        <v>1</v>
      </c>
      <c r="O24" s="498"/>
      <c r="P24" s="499"/>
      <c r="Q24" s="499"/>
      <c r="R24" s="500"/>
    </row>
    <row r="25" spans="2:45" x14ac:dyDescent="0.25">
      <c r="B25" s="364" t="s">
        <v>1431</v>
      </c>
      <c r="C25" s="364" t="s">
        <v>1434</v>
      </c>
      <c r="H25" s="431">
        <v>22</v>
      </c>
      <c r="I25" s="501" t="s">
        <v>1220</v>
      </c>
      <c r="J25" s="502" t="s">
        <v>1220</v>
      </c>
      <c r="K25" s="502" t="s">
        <v>1220</v>
      </c>
      <c r="L25" s="503" t="s">
        <v>1220</v>
      </c>
      <c r="N25" s="364">
        <v>2</v>
      </c>
      <c r="O25" s="488"/>
      <c r="P25" s="489"/>
      <c r="Q25" s="489"/>
      <c r="R25" s="490"/>
    </row>
    <row r="26" spans="2:45" x14ac:dyDescent="0.25">
      <c r="H26" s="431">
        <v>23</v>
      </c>
      <c r="I26" s="501" t="s">
        <v>1221</v>
      </c>
      <c r="J26" s="502" t="s">
        <v>1221</v>
      </c>
      <c r="K26" s="502" t="s">
        <v>1221</v>
      </c>
      <c r="L26" s="503" t="s">
        <v>1221</v>
      </c>
      <c r="N26" s="364">
        <v>3</v>
      </c>
      <c r="O26" s="488"/>
      <c r="P26" s="489"/>
      <c r="Q26" s="489"/>
      <c r="R26" s="490"/>
    </row>
    <row r="27" spans="2:45" x14ac:dyDescent="0.25">
      <c r="H27" s="431">
        <v>24</v>
      </c>
      <c r="I27" s="501" t="s">
        <v>1222</v>
      </c>
      <c r="J27" s="502" t="s">
        <v>1222</v>
      </c>
      <c r="K27" s="502" t="s">
        <v>1222</v>
      </c>
      <c r="L27" s="503" t="s">
        <v>1222</v>
      </c>
      <c r="N27" s="364">
        <v>4</v>
      </c>
      <c r="O27" s="488"/>
      <c r="P27" s="489"/>
      <c r="Q27" s="489"/>
      <c r="R27" s="490"/>
    </row>
    <row r="28" spans="2:45" x14ac:dyDescent="0.25">
      <c r="H28" s="431">
        <v>25</v>
      </c>
      <c r="I28" s="501" t="s">
        <v>1231</v>
      </c>
      <c r="J28" s="502" t="s">
        <v>1231</v>
      </c>
      <c r="K28" s="502" t="s">
        <v>1231</v>
      </c>
      <c r="L28" s="503" t="s">
        <v>1231</v>
      </c>
      <c r="N28" s="364">
        <v>5</v>
      </c>
      <c r="O28" s="488"/>
      <c r="P28" s="489"/>
      <c r="Q28" s="489"/>
      <c r="R28" s="490"/>
    </row>
    <row r="29" spans="2:45" ht="15.75" thickBot="1" x14ac:dyDescent="0.3">
      <c r="H29" s="431">
        <v>26</v>
      </c>
      <c r="I29" s="501" t="s">
        <v>1234</v>
      </c>
      <c r="J29" s="502" t="s">
        <v>1234</v>
      </c>
      <c r="K29" s="502" t="s">
        <v>1234</v>
      </c>
      <c r="L29" s="503" t="s">
        <v>1234</v>
      </c>
      <c r="N29" s="364">
        <v>6</v>
      </c>
      <c r="O29" s="491"/>
      <c r="P29" s="492"/>
      <c r="Q29" s="492"/>
      <c r="R29" s="493"/>
    </row>
    <row r="30" spans="2:45" x14ac:dyDescent="0.25">
      <c r="H30" s="431">
        <v>27</v>
      </c>
      <c r="I30" s="517" t="s">
        <v>1235</v>
      </c>
      <c r="J30" s="518"/>
      <c r="K30" s="519" t="s">
        <v>1238</v>
      </c>
      <c r="L30" s="520"/>
      <c r="N30" s="364"/>
    </row>
    <row r="31" spans="2:45" x14ac:dyDescent="0.25">
      <c r="H31" s="431">
        <v>28</v>
      </c>
      <c r="I31" s="517" t="s">
        <v>1241</v>
      </c>
      <c r="J31" s="518"/>
      <c r="K31" s="519" t="s">
        <v>1280</v>
      </c>
      <c r="L31" s="520"/>
      <c r="N31" s="364"/>
    </row>
    <row r="32" spans="2:45" x14ac:dyDescent="0.25">
      <c r="H32" s="431">
        <v>29</v>
      </c>
      <c r="I32" s="517" t="s">
        <v>1281</v>
      </c>
      <c r="J32" s="518"/>
      <c r="K32" s="519" t="s">
        <v>1282</v>
      </c>
      <c r="L32" s="520"/>
      <c r="N32" s="364"/>
      <c r="O32" s="193" t="s">
        <v>1468</v>
      </c>
    </row>
    <row r="33" spans="8:18" ht="15.75" thickBot="1" x14ac:dyDescent="0.3">
      <c r="H33" s="431">
        <v>30</v>
      </c>
      <c r="I33" s="517" t="s">
        <v>1283</v>
      </c>
      <c r="J33" s="518"/>
      <c r="K33" s="519" t="s">
        <v>1284</v>
      </c>
      <c r="L33" s="520"/>
      <c r="N33" s="364"/>
      <c r="O33" s="435" t="s">
        <v>1471</v>
      </c>
      <c r="P33" s="435"/>
      <c r="Q33" s="435"/>
      <c r="R33" s="435"/>
    </row>
    <row r="34" spans="8:18" x14ac:dyDescent="0.25">
      <c r="H34" s="431">
        <v>31</v>
      </c>
      <c r="I34" s="513" t="s">
        <v>1285</v>
      </c>
      <c r="J34" s="514"/>
      <c r="K34" s="515" t="s">
        <v>1286</v>
      </c>
      <c r="L34" s="516"/>
      <c r="N34" s="364">
        <v>1</v>
      </c>
      <c r="O34" s="498"/>
      <c r="P34" s="499"/>
      <c r="Q34" s="499"/>
      <c r="R34" s="500"/>
    </row>
    <row r="35" spans="8:18" x14ac:dyDescent="0.25">
      <c r="H35" s="431">
        <v>32</v>
      </c>
      <c r="I35" s="513" t="s">
        <v>1301</v>
      </c>
      <c r="J35" s="514"/>
      <c r="K35" s="515" t="s">
        <v>1302</v>
      </c>
      <c r="L35" s="516"/>
      <c r="N35" s="364">
        <v>2</v>
      </c>
      <c r="O35" s="488"/>
      <c r="P35" s="489"/>
      <c r="Q35" s="489"/>
      <c r="R35" s="490"/>
    </row>
    <row r="36" spans="8:18" x14ac:dyDescent="0.25">
      <c r="H36" s="431">
        <v>33</v>
      </c>
      <c r="I36" s="513" t="s">
        <v>1303</v>
      </c>
      <c r="J36" s="514"/>
      <c r="K36" s="515" t="s">
        <v>1308</v>
      </c>
      <c r="L36" s="516"/>
      <c r="N36" s="364">
        <v>3</v>
      </c>
      <c r="O36" s="488"/>
      <c r="P36" s="489"/>
      <c r="Q36" s="489"/>
      <c r="R36" s="490"/>
    </row>
    <row r="37" spans="8:18" x14ac:dyDescent="0.25">
      <c r="H37" s="431">
        <v>34</v>
      </c>
      <c r="I37" s="513" t="s">
        <v>1309</v>
      </c>
      <c r="J37" s="514"/>
      <c r="K37" s="515" t="s">
        <v>1310</v>
      </c>
      <c r="L37" s="516"/>
      <c r="N37" s="364">
        <v>4</v>
      </c>
      <c r="O37" s="488"/>
      <c r="P37" s="489"/>
      <c r="Q37" s="489"/>
      <c r="R37" s="490"/>
    </row>
    <row r="38" spans="8:18" x14ac:dyDescent="0.25">
      <c r="H38" s="431">
        <v>35</v>
      </c>
      <c r="I38" s="513" t="s">
        <v>1321</v>
      </c>
      <c r="J38" s="514"/>
      <c r="K38" s="515" t="s">
        <v>1322</v>
      </c>
      <c r="L38" s="516"/>
      <c r="N38" s="364">
        <v>5</v>
      </c>
      <c r="O38" s="488"/>
      <c r="P38" s="489"/>
      <c r="Q38" s="489"/>
      <c r="R38" s="490"/>
    </row>
    <row r="39" spans="8:18" x14ac:dyDescent="0.25">
      <c r="H39" s="431">
        <v>36</v>
      </c>
      <c r="I39" s="513" t="s">
        <v>1319</v>
      </c>
      <c r="J39" s="514"/>
      <c r="K39" s="515" t="s">
        <v>1320</v>
      </c>
      <c r="L39" s="516"/>
      <c r="N39" s="364">
        <v>6</v>
      </c>
      <c r="O39" s="488"/>
      <c r="P39" s="489"/>
      <c r="Q39" s="489"/>
      <c r="R39" s="490"/>
    </row>
    <row r="40" spans="8:18" x14ac:dyDescent="0.25">
      <c r="H40" s="431">
        <v>37</v>
      </c>
      <c r="I40" s="432" t="s">
        <v>1435</v>
      </c>
      <c r="J40" s="433" t="s">
        <v>1435</v>
      </c>
      <c r="K40" s="433" t="s">
        <v>1435</v>
      </c>
      <c r="L40" s="434" t="s">
        <v>1435</v>
      </c>
      <c r="N40" s="364">
        <v>7</v>
      </c>
      <c r="O40" s="488"/>
      <c r="P40" s="489"/>
      <c r="Q40" s="489"/>
      <c r="R40" s="490"/>
    </row>
    <row r="41" spans="8:18" x14ac:dyDescent="0.25">
      <c r="H41" s="431">
        <v>38</v>
      </c>
      <c r="I41" s="432" t="s">
        <v>1435</v>
      </c>
      <c r="J41" s="433" t="s">
        <v>1435</v>
      </c>
      <c r="K41" s="433" t="s">
        <v>1435</v>
      </c>
      <c r="L41" s="434" t="s">
        <v>1435</v>
      </c>
      <c r="N41" s="364">
        <v>8</v>
      </c>
      <c r="O41" s="488"/>
      <c r="P41" s="489"/>
      <c r="Q41" s="489"/>
      <c r="R41" s="490"/>
    </row>
    <row r="42" spans="8:18" x14ac:dyDescent="0.25">
      <c r="H42" s="431">
        <v>39</v>
      </c>
      <c r="I42" s="432" t="s">
        <v>1435</v>
      </c>
      <c r="J42" s="433" t="s">
        <v>1435</v>
      </c>
      <c r="K42" s="433" t="s">
        <v>1435</v>
      </c>
      <c r="L42" s="434" t="s">
        <v>1435</v>
      </c>
      <c r="N42" s="364">
        <v>9</v>
      </c>
      <c r="O42" s="488"/>
      <c r="P42" s="489"/>
      <c r="Q42" s="489"/>
      <c r="R42" s="490"/>
    </row>
    <row r="43" spans="8:18" x14ac:dyDescent="0.25">
      <c r="H43" s="431">
        <v>40</v>
      </c>
      <c r="I43" s="501" t="s">
        <v>1331</v>
      </c>
      <c r="J43" s="502"/>
      <c r="K43" s="502"/>
      <c r="L43" s="503"/>
      <c r="N43" s="364">
        <v>10</v>
      </c>
      <c r="O43" s="488"/>
      <c r="P43" s="489"/>
      <c r="Q43" s="489"/>
      <c r="R43" s="490"/>
    </row>
    <row r="44" spans="8:18" x14ac:dyDescent="0.25">
      <c r="H44" s="431">
        <v>41</v>
      </c>
      <c r="I44" s="501" t="s">
        <v>1332</v>
      </c>
      <c r="J44" s="502"/>
      <c r="K44" s="502"/>
      <c r="L44" s="503"/>
      <c r="N44" s="364">
        <v>11</v>
      </c>
      <c r="O44" s="488"/>
      <c r="P44" s="489"/>
      <c r="Q44" s="489"/>
      <c r="R44" s="490"/>
    </row>
    <row r="45" spans="8:18" x14ac:dyDescent="0.25">
      <c r="H45" s="431">
        <v>42</v>
      </c>
      <c r="I45" s="501" t="s">
        <v>1335</v>
      </c>
      <c r="J45" s="502"/>
      <c r="K45" s="502"/>
      <c r="L45" s="503"/>
      <c r="N45" s="364">
        <v>12</v>
      </c>
      <c r="O45" s="488"/>
      <c r="P45" s="489"/>
      <c r="Q45" s="489"/>
      <c r="R45" s="490"/>
    </row>
    <row r="46" spans="8:18" x14ac:dyDescent="0.25">
      <c r="H46" s="431">
        <v>43</v>
      </c>
      <c r="I46" s="501" t="s">
        <v>1336</v>
      </c>
      <c r="J46" s="502"/>
      <c r="K46" s="502"/>
      <c r="L46" s="503"/>
      <c r="N46" s="364">
        <v>13</v>
      </c>
      <c r="O46" s="488"/>
      <c r="P46" s="489"/>
      <c r="Q46" s="489"/>
      <c r="R46" s="490"/>
    </row>
    <row r="47" spans="8:18" x14ac:dyDescent="0.25">
      <c r="H47" s="431">
        <v>44</v>
      </c>
      <c r="I47" s="501" t="s">
        <v>1337</v>
      </c>
      <c r="J47" s="502"/>
      <c r="K47" s="502"/>
      <c r="L47" s="503"/>
      <c r="N47" s="364">
        <v>14</v>
      </c>
      <c r="O47" s="488"/>
      <c r="P47" s="489"/>
      <c r="Q47" s="489"/>
      <c r="R47" s="490"/>
    </row>
    <row r="48" spans="8:18" x14ac:dyDescent="0.25">
      <c r="H48" s="431">
        <v>45</v>
      </c>
      <c r="I48" s="501" t="s">
        <v>1338</v>
      </c>
      <c r="J48" s="502"/>
      <c r="K48" s="502"/>
      <c r="L48" s="503"/>
      <c r="N48" s="364">
        <v>15</v>
      </c>
      <c r="O48" s="488"/>
      <c r="P48" s="489"/>
      <c r="Q48" s="489"/>
      <c r="R48" s="490"/>
    </row>
    <row r="49" spans="8:18" x14ac:dyDescent="0.25">
      <c r="H49" s="431">
        <v>46</v>
      </c>
      <c r="I49" s="501" t="s">
        <v>1339</v>
      </c>
      <c r="J49" s="502"/>
      <c r="K49" s="502"/>
      <c r="L49" s="503"/>
      <c r="N49" s="364">
        <v>16</v>
      </c>
      <c r="O49" s="488"/>
      <c r="P49" s="489"/>
      <c r="Q49" s="489"/>
      <c r="R49" s="490"/>
    </row>
    <row r="50" spans="8:18" x14ac:dyDescent="0.25">
      <c r="H50" s="431">
        <v>47</v>
      </c>
      <c r="I50" s="501" t="s">
        <v>1340</v>
      </c>
      <c r="J50" s="502"/>
      <c r="K50" s="502"/>
      <c r="L50" s="503"/>
      <c r="N50" s="364">
        <v>17</v>
      </c>
      <c r="O50" s="488"/>
      <c r="P50" s="489"/>
      <c r="Q50" s="489"/>
      <c r="R50" s="490"/>
    </row>
    <row r="51" spans="8:18" x14ac:dyDescent="0.25">
      <c r="H51" s="431">
        <v>48</v>
      </c>
      <c r="I51" s="501" t="s">
        <v>1341</v>
      </c>
      <c r="J51" s="502"/>
      <c r="K51" s="502"/>
      <c r="L51" s="503"/>
      <c r="N51" s="364">
        <v>18</v>
      </c>
      <c r="O51" s="488"/>
      <c r="P51" s="489"/>
      <c r="Q51" s="489"/>
      <c r="R51" s="490"/>
    </row>
    <row r="52" spans="8:18" x14ac:dyDescent="0.25">
      <c r="H52" s="431">
        <v>49</v>
      </c>
      <c r="I52" s="501" t="s">
        <v>1342</v>
      </c>
      <c r="J52" s="502"/>
      <c r="K52" s="502"/>
      <c r="L52" s="503"/>
      <c r="N52" s="364">
        <v>19</v>
      </c>
      <c r="O52" s="488"/>
      <c r="P52" s="489"/>
      <c r="Q52" s="489"/>
      <c r="R52" s="490"/>
    </row>
    <row r="53" spans="8:18" ht="22.5" x14ac:dyDescent="0.25">
      <c r="H53" s="431">
        <v>50</v>
      </c>
      <c r="I53" s="426" t="s">
        <v>1352</v>
      </c>
      <c r="J53" s="427" t="s">
        <v>1353</v>
      </c>
      <c r="K53" s="427" t="s">
        <v>1354</v>
      </c>
      <c r="L53" s="428" t="s">
        <v>1429</v>
      </c>
      <c r="N53" s="364">
        <v>20</v>
      </c>
      <c r="O53" s="488"/>
      <c r="P53" s="489"/>
      <c r="Q53" s="489"/>
      <c r="R53" s="490"/>
    </row>
    <row r="54" spans="8:18" x14ac:dyDescent="0.25">
      <c r="H54" s="431">
        <v>51</v>
      </c>
      <c r="I54" s="501" t="s">
        <v>1373</v>
      </c>
      <c r="J54" s="502"/>
      <c r="K54" s="502"/>
      <c r="L54" s="503"/>
      <c r="N54" s="364">
        <v>21</v>
      </c>
      <c r="O54" s="488"/>
      <c r="P54" s="489"/>
      <c r="Q54" s="489"/>
      <c r="R54" s="490"/>
    </row>
    <row r="55" spans="8:18" x14ac:dyDescent="0.25">
      <c r="H55" s="431">
        <v>52</v>
      </c>
      <c r="I55" s="501" t="s">
        <v>1374</v>
      </c>
      <c r="J55" s="502"/>
      <c r="K55" s="502"/>
      <c r="L55" s="503"/>
      <c r="N55" s="364">
        <v>22</v>
      </c>
      <c r="O55" s="488"/>
      <c r="P55" s="489"/>
      <c r="Q55" s="489"/>
      <c r="R55" s="490"/>
    </row>
    <row r="56" spans="8:18" x14ac:dyDescent="0.25">
      <c r="H56" s="431">
        <v>53</v>
      </c>
      <c r="I56" s="501" t="s">
        <v>1375</v>
      </c>
      <c r="J56" s="502"/>
      <c r="K56" s="502"/>
      <c r="L56" s="503"/>
      <c r="N56" s="364">
        <v>23</v>
      </c>
      <c r="O56" s="488"/>
      <c r="P56" s="489"/>
      <c r="Q56" s="489"/>
      <c r="R56" s="490"/>
    </row>
    <row r="57" spans="8:18" x14ac:dyDescent="0.25">
      <c r="H57" s="431">
        <v>54</v>
      </c>
      <c r="I57" s="501" t="s">
        <v>1376</v>
      </c>
      <c r="J57" s="502"/>
      <c r="K57" s="502"/>
      <c r="L57" s="503"/>
      <c r="N57" s="364">
        <v>24</v>
      </c>
      <c r="O57" s="488"/>
      <c r="P57" s="489"/>
      <c r="Q57" s="489"/>
      <c r="R57" s="490"/>
    </row>
    <row r="58" spans="8:18" ht="15.75" thickBot="1" x14ac:dyDescent="0.3">
      <c r="H58" s="431">
        <v>55</v>
      </c>
      <c r="I58" s="504" t="s">
        <v>1377</v>
      </c>
      <c r="J58" s="505"/>
      <c r="K58" s="505"/>
      <c r="L58" s="506"/>
      <c r="N58" s="364">
        <v>25</v>
      </c>
      <c r="O58" s="488"/>
      <c r="P58" s="489"/>
      <c r="Q58" s="489"/>
      <c r="R58" s="490"/>
    </row>
    <row r="59" spans="8:18" x14ac:dyDescent="0.25">
      <c r="N59" s="364">
        <v>26</v>
      </c>
      <c r="O59" s="488"/>
      <c r="P59" s="489"/>
      <c r="Q59" s="489"/>
      <c r="R59" s="490"/>
    </row>
    <row r="60" spans="8:18" x14ac:dyDescent="0.25">
      <c r="N60" s="364">
        <v>27</v>
      </c>
      <c r="O60" s="488"/>
      <c r="P60" s="489"/>
      <c r="Q60" s="489"/>
      <c r="R60" s="490"/>
    </row>
    <row r="61" spans="8:18" x14ac:dyDescent="0.25">
      <c r="N61" s="364">
        <v>28</v>
      </c>
      <c r="O61" s="488"/>
      <c r="P61" s="489"/>
      <c r="Q61" s="489"/>
      <c r="R61" s="490"/>
    </row>
    <row r="62" spans="8:18" x14ac:dyDescent="0.25">
      <c r="N62" s="364">
        <v>29</v>
      </c>
      <c r="O62" s="488"/>
      <c r="P62" s="489"/>
      <c r="Q62" s="489"/>
      <c r="R62" s="490"/>
    </row>
    <row r="63" spans="8:18" x14ac:dyDescent="0.25">
      <c r="N63" s="364">
        <v>30</v>
      </c>
      <c r="O63" s="488"/>
      <c r="P63" s="489"/>
      <c r="Q63" s="489"/>
      <c r="R63" s="490"/>
    </row>
    <row r="64" spans="8:18" x14ac:dyDescent="0.25">
      <c r="N64" s="364">
        <v>31</v>
      </c>
      <c r="O64" s="488"/>
      <c r="P64" s="489"/>
      <c r="Q64" s="489"/>
      <c r="R64" s="490"/>
    </row>
    <row r="65" spans="14:18" x14ac:dyDescent="0.25">
      <c r="N65" s="364">
        <v>32</v>
      </c>
      <c r="O65" s="488"/>
      <c r="P65" s="489"/>
      <c r="Q65" s="489"/>
      <c r="R65" s="490"/>
    </row>
    <row r="66" spans="14:18" x14ac:dyDescent="0.25">
      <c r="N66" s="364">
        <v>33</v>
      </c>
      <c r="O66" s="488"/>
      <c r="P66" s="489"/>
      <c r="Q66" s="489"/>
      <c r="R66" s="490"/>
    </row>
    <row r="67" spans="14:18" ht="15.75" thickBot="1" x14ac:dyDescent="0.3">
      <c r="N67" s="364">
        <v>34</v>
      </c>
      <c r="O67" s="491"/>
      <c r="P67" s="492"/>
      <c r="Q67" s="492"/>
      <c r="R67" s="493"/>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38:R38"/>
    <mergeCell ref="O39:R39"/>
    <mergeCell ref="O40:R40"/>
    <mergeCell ref="O41:R41"/>
    <mergeCell ref="O35:R35"/>
    <mergeCell ref="O36:R36"/>
    <mergeCell ref="O37:R37"/>
    <mergeCell ref="O34:R34"/>
    <mergeCell ref="O28:R28"/>
    <mergeCell ref="O29:R29"/>
    <mergeCell ref="O17:R17"/>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3"/>
  <sheetViews>
    <sheetView showGridLines="0" workbookViewId="0">
      <pane ySplit="2" topLeftCell="A3" activePane="bottomLeft" state="frozen"/>
      <selection pane="bottomLeft" activeCell="B6" sqref="B6:E6"/>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s>
  <sheetData>
    <row r="1" spans="2:5" ht="15.75" thickBot="1" x14ac:dyDescent="0.3"/>
    <row r="2" spans="2:5" ht="15.75" thickBot="1" x14ac:dyDescent="0.3">
      <c r="B2" s="116" t="s">
        <v>304</v>
      </c>
      <c r="C2" s="114" t="s">
        <v>230</v>
      </c>
      <c r="D2" s="99" t="s">
        <v>310</v>
      </c>
      <c r="E2" s="100" t="s">
        <v>311</v>
      </c>
    </row>
    <row r="3" spans="2:5" x14ac:dyDescent="0.25">
      <c r="B3" s="117">
        <v>1</v>
      </c>
      <c r="C3" s="115" t="s">
        <v>233</v>
      </c>
      <c r="D3" s="92">
        <v>1</v>
      </c>
      <c r="E3" s="93" t="s">
        <v>234</v>
      </c>
    </row>
    <row r="4" spans="2:5" x14ac:dyDescent="0.25">
      <c r="B4" s="112">
        <v>2</v>
      </c>
      <c r="C4" s="106" t="s">
        <v>235</v>
      </c>
      <c r="D4" s="89">
        <v>2</v>
      </c>
      <c r="E4" s="94" t="s">
        <v>250</v>
      </c>
    </row>
    <row r="5" spans="2:5" x14ac:dyDescent="0.25">
      <c r="B5" s="112">
        <v>3</v>
      </c>
      <c r="C5" s="106" t="s">
        <v>236</v>
      </c>
      <c r="D5" s="89">
        <v>3</v>
      </c>
      <c r="E5" s="94" t="s">
        <v>251</v>
      </c>
    </row>
    <row r="6" spans="2:5" x14ac:dyDescent="0.25">
      <c r="B6" s="112">
        <v>4</v>
      </c>
      <c r="C6" s="106" t="s">
        <v>237</v>
      </c>
      <c r="D6" s="89">
        <v>4</v>
      </c>
      <c r="E6" s="94" t="s">
        <v>252</v>
      </c>
    </row>
    <row r="7" spans="2:5" x14ac:dyDescent="0.25">
      <c r="B7" s="112">
        <v>5</v>
      </c>
      <c r="C7" s="106" t="s">
        <v>238</v>
      </c>
      <c r="D7" s="89">
        <v>5</v>
      </c>
      <c r="E7" s="94" t="s">
        <v>253</v>
      </c>
    </row>
    <row r="8" spans="2:5" x14ac:dyDescent="0.25">
      <c r="B8" s="112">
        <v>6</v>
      </c>
      <c r="C8" s="106" t="s">
        <v>239</v>
      </c>
      <c r="D8" s="89">
        <v>6</v>
      </c>
      <c r="E8" s="94" t="s">
        <v>254</v>
      </c>
    </row>
    <row r="9" spans="2:5" x14ac:dyDescent="0.25">
      <c r="B9" s="112">
        <v>7</v>
      </c>
      <c r="C9" s="106" t="s">
        <v>240</v>
      </c>
      <c r="D9" s="89">
        <v>7</v>
      </c>
      <c r="E9" s="94" t="s">
        <v>255</v>
      </c>
    </row>
    <row r="10" spans="2:5" x14ac:dyDescent="0.25">
      <c r="B10" s="112">
        <v>8</v>
      </c>
      <c r="C10" s="106" t="s">
        <v>241</v>
      </c>
      <c r="D10" s="89">
        <v>8</v>
      </c>
      <c r="E10" s="94" t="s">
        <v>256</v>
      </c>
    </row>
    <row r="11" spans="2:5" x14ac:dyDescent="0.25">
      <c r="B11" s="112">
        <v>9</v>
      </c>
      <c r="C11" s="106" t="s">
        <v>242</v>
      </c>
      <c r="D11" s="89">
        <v>9</v>
      </c>
      <c r="E11" s="94" t="s">
        <v>257</v>
      </c>
    </row>
    <row r="12" spans="2:5" x14ac:dyDescent="0.25">
      <c r="B12" s="112">
        <v>10</v>
      </c>
      <c r="C12" s="106" t="s">
        <v>243</v>
      </c>
      <c r="D12" s="89">
        <v>10</v>
      </c>
      <c r="E12" s="94" t="s">
        <v>258</v>
      </c>
    </row>
    <row r="13" spans="2:5" x14ac:dyDescent="0.25">
      <c r="B13" s="112">
        <v>11</v>
      </c>
      <c r="C13" s="106" t="s">
        <v>244</v>
      </c>
      <c r="D13" s="89">
        <v>11</v>
      </c>
      <c r="E13" s="94" t="s">
        <v>306</v>
      </c>
    </row>
    <row r="14" spans="2:5" x14ac:dyDescent="0.25">
      <c r="B14" s="112">
        <v>12</v>
      </c>
      <c r="C14" s="106" t="s">
        <v>245</v>
      </c>
      <c r="D14" s="89">
        <v>12</v>
      </c>
      <c r="E14" s="94" t="s">
        <v>307</v>
      </c>
    </row>
    <row r="15" spans="2:5" x14ac:dyDescent="0.25">
      <c r="B15" s="112">
        <v>13</v>
      </c>
      <c r="C15" s="106" t="s">
        <v>246</v>
      </c>
      <c r="D15" s="89">
        <v>13</v>
      </c>
      <c r="E15" s="94" t="s">
        <v>259</v>
      </c>
    </row>
    <row r="16" spans="2:5" x14ac:dyDescent="0.25">
      <c r="B16" s="112">
        <v>14</v>
      </c>
      <c r="C16" s="106" t="s">
        <v>247</v>
      </c>
      <c r="D16" s="89">
        <v>14</v>
      </c>
      <c r="E16" s="94" t="s">
        <v>305</v>
      </c>
    </row>
    <row r="17" spans="2:5" x14ac:dyDescent="0.25">
      <c r="B17" s="112">
        <v>15</v>
      </c>
      <c r="C17" s="106" t="s">
        <v>248</v>
      </c>
      <c r="D17" s="89">
        <v>15</v>
      </c>
      <c r="E17" s="94" t="s">
        <v>260</v>
      </c>
    </row>
    <row r="18" spans="2:5" x14ac:dyDescent="0.25">
      <c r="B18" s="112">
        <v>16</v>
      </c>
      <c r="C18" s="106" t="s">
        <v>249</v>
      </c>
      <c r="D18" s="89">
        <v>16</v>
      </c>
      <c r="E18" s="94" t="s">
        <v>261</v>
      </c>
    </row>
    <row r="19" spans="2:5" x14ac:dyDescent="0.25">
      <c r="B19" s="112">
        <v>17</v>
      </c>
      <c r="C19" s="106" t="s">
        <v>262</v>
      </c>
      <c r="D19" s="89">
        <v>17</v>
      </c>
      <c r="E19" s="94" t="s">
        <v>263</v>
      </c>
    </row>
    <row r="20" spans="2:5" x14ac:dyDescent="0.25">
      <c r="B20" s="112">
        <v>18</v>
      </c>
      <c r="C20" s="106" t="s">
        <v>264</v>
      </c>
      <c r="D20" s="89">
        <v>18</v>
      </c>
      <c r="E20" s="94" t="s">
        <v>265</v>
      </c>
    </row>
    <row r="21" spans="2:5" x14ac:dyDescent="0.25">
      <c r="B21" s="112">
        <v>19</v>
      </c>
      <c r="C21" s="106" t="s">
        <v>266</v>
      </c>
      <c r="D21" s="89">
        <v>19</v>
      </c>
      <c r="E21" s="94" t="s">
        <v>273</v>
      </c>
    </row>
    <row r="22" spans="2:5" x14ac:dyDescent="0.25">
      <c r="B22" s="112">
        <v>20</v>
      </c>
      <c r="C22" s="106" t="s">
        <v>267</v>
      </c>
      <c r="D22" s="89">
        <v>20</v>
      </c>
      <c r="E22" s="94" t="s">
        <v>271</v>
      </c>
    </row>
    <row r="23" spans="2:5" x14ac:dyDescent="0.25">
      <c r="B23" s="112">
        <v>21</v>
      </c>
      <c r="C23" s="106" t="s">
        <v>268</v>
      </c>
      <c r="D23" s="89">
        <v>21</v>
      </c>
      <c r="E23" s="94" t="s">
        <v>272</v>
      </c>
    </row>
    <row r="24" spans="2:5" x14ac:dyDescent="0.25">
      <c r="B24" s="112">
        <v>22</v>
      </c>
      <c r="C24" s="106" t="s">
        <v>269</v>
      </c>
      <c r="D24" s="89">
        <v>22</v>
      </c>
      <c r="E24" s="94" t="s">
        <v>270</v>
      </c>
    </row>
    <row r="25" spans="2:5" x14ac:dyDescent="0.25">
      <c r="B25" s="112">
        <v>23</v>
      </c>
      <c r="C25" s="106" t="s">
        <v>274</v>
      </c>
      <c r="D25" s="90">
        <v>23</v>
      </c>
      <c r="E25" s="95" t="s">
        <v>277</v>
      </c>
    </row>
    <row r="26" spans="2:5" x14ac:dyDescent="0.25">
      <c r="B26" s="112">
        <v>24</v>
      </c>
      <c r="C26" s="106" t="s">
        <v>275</v>
      </c>
      <c r="D26" s="90">
        <v>24</v>
      </c>
      <c r="E26" s="95" t="s">
        <v>278</v>
      </c>
    </row>
    <row r="27" spans="2:5" x14ac:dyDescent="0.25">
      <c r="B27" s="112">
        <v>25</v>
      </c>
      <c r="C27" s="106" t="s">
        <v>276</v>
      </c>
      <c r="D27" s="90">
        <v>25</v>
      </c>
      <c r="E27" s="95" t="s">
        <v>308</v>
      </c>
    </row>
    <row r="28" spans="2:5" x14ac:dyDescent="0.25">
      <c r="B28" s="112">
        <v>26</v>
      </c>
      <c r="C28" s="106" t="s">
        <v>279</v>
      </c>
      <c r="D28" s="90">
        <v>26</v>
      </c>
      <c r="E28" s="95" t="s">
        <v>309</v>
      </c>
    </row>
    <row r="29" spans="2:5" x14ac:dyDescent="0.25">
      <c r="B29" s="112">
        <v>27</v>
      </c>
      <c r="C29" s="107" t="s">
        <v>202</v>
      </c>
      <c r="D29" s="90" t="s">
        <v>303</v>
      </c>
      <c r="E29" s="95" t="s">
        <v>202</v>
      </c>
    </row>
    <row r="30" spans="2:5" x14ac:dyDescent="0.25">
      <c r="B30" s="112">
        <v>28</v>
      </c>
      <c r="C30" s="107" t="s">
        <v>202</v>
      </c>
      <c r="D30" s="90" t="s">
        <v>303</v>
      </c>
      <c r="E30" s="95" t="s">
        <v>202</v>
      </c>
    </row>
    <row r="31" spans="2:5" x14ac:dyDescent="0.25">
      <c r="B31" s="112">
        <v>29</v>
      </c>
      <c r="C31" s="106" t="s">
        <v>280</v>
      </c>
      <c r="D31" s="90">
        <v>29</v>
      </c>
      <c r="E31" s="95" t="s">
        <v>285</v>
      </c>
    </row>
    <row r="32" spans="2:5" x14ac:dyDescent="0.25">
      <c r="B32" s="112">
        <v>30</v>
      </c>
      <c r="C32" s="106" t="s">
        <v>281</v>
      </c>
      <c r="D32" s="90">
        <v>30</v>
      </c>
      <c r="E32" s="95" t="s">
        <v>286</v>
      </c>
    </row>
    <row r="33" spans="2:6" x14ac:dyDescent="0.25">
      <c r="B33" s="112">
        <v>31</v>
      </c>
      <c r="C33" s="106" t="s">
        <v>282</v>
      </c>
      <c r="D33" s="90">
        <v>31</v>
      </c>
      <c r="E33" s="95" t="s">
        <v>287</v>
      </c>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2">
        <v>41</v>
      </c>
      <c r="C43" s="393" t="s">
        <v>1088</v>
      </c>
      <c r="D43" s="392">
        <v>41</v>
      </c>
      <c r="E43" s="394" t="s">
        <v>1089</v>
      </c>
      <c r="F43" s="364" t="s">
        <v>1090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22</vt:i4>
      </vt:variant>
    </vt:vector>
  </HeadingPairs>
  <TitlesOfParts>
    <vt:vector size="22" baseType="lpstr">
      <vt:lpstr>QUEUE</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Mário Rui Cardoso Vicente</cp:lastModifiedBy>
  <cp:lastPrinted>2013-11-12T21:05:17Z</cp:lastPrinted>
  <dcterms:created xsi:type="dcterms:W3CDTF">2012-12-08T22:07:12Z</dcterms:created>
  <dcterms:modified xsi:type="dcterms:W3CDTF">2019-03-20T16:43:57Z</dcterms:modified>
</cp:coreProperties>
</file>