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105864\Documents\Millennium\Millennium_Important_Documentation\"/>
    </mc:Choice>
  </mc:AlternateContent>
  <xr:revisionPtr revIDLastSave="0" documentId="13_ncr:1_{D20E3181-6218-4342-9613-908A906DBB86}" xr6:coauthVersionLast="44" xr6:coauthVersionMax="44" xr10:uidLastSave="{00000000-0000-0000-0000-000000000000}"/>
  <bookViews>
    <workbookView xWindow="-120" yWindow="-120" windowWidth="29040" windowHeight="15840" firstSheet="3" activeTab="9" xr2:uid="{00000000-000D-0000-FFFF-FFFF00000000}"/>
  </bookViews>
  <sheets>
    <sheet name="QUEUE" sheetId="1" r:id="rId1"/>
    <sheet name="QUEUE_IGS" sheetId="27" r:id="rId2"/>
    <sheet name="PROCOM" sheetId="2" r:id="rId3"/>
    <sheet name="QUECOM" sheetId="3" r:id="rId4"/>
    <sheet name="LOGCOM" sheetId="4" r:id="rId5"/>
    <sheet name="APUCOM" sheetId="6" r:id="rId6"/>
    <sheet name="AGTCOM" sheetId="25" r:id="rId7"/>
    <sheet name="Aux." sheetId="7" r:id="rId8"/>
    <sheet name="GLOBALS" sheetId="8" r:id="rId9"/>
    <sheet name="TRCODE types" sheetId="9" r:id="rId10"/>
    <sheet name="TRCODE-QUEUE Mapping" sheetId="10" r:id="rId11"/>
    <sheet name="Wager Option Flags" sheetId="11" r:id="rId12"/>
    <sheet name="Folha1" sheetId="12" r:id="rId13"/>
    <sheet name="PRMVAL" sheetId="13" r:id="rId14"/>
    <sheet name="Notes" sheetId="14" r:id="rId15"/>
    <sheet name="PRMVPF" sheetId="15" r:id="rId16"/>
    <sheet name="Aux" sheetId="16" r:id="rId17"/>
    <sheet name="PRMHSH" sheetId="17" r:id="rId18"/>
    <sheet name="CROSS VAL MSG" sheetId="18" r:id="rId19"/>
    <sheet name="LOGBUF IVAL" sheetId="21" r:id="rId20"/>
    <sheet name="PASREC STATUS vs. VALREC STATUS" sheetId="23" r:id="rId21"/>
    <sheet name="PRMAGT.DEF" sheetId="24" r:id="rId22"/>
    <sheet name="ASFREC.DEF" sheetId="26" r:id="rId23"/>
    <sheet name="NETWORK BALANCE TABLE" sheetId="28" r:id="rId24"/>
    <sheet name="CMD TYPES" sheetId="30" r:id="rId25"/>
  </sheets>
  <definedNames>
    <definedName name="_xlnm._FilterDatabase" localSheetId="10" hidden="1">'TRCODE-QUEUE Mapping'!$B$2:$F$2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28" l="1"/>
  <c r="D9" i="28" s="1"/>
  <c r="D11" i="28" s="1"/>
  <c r="D13" i="28" s="1"/>
  <c r="D15" i="28" s="1"/>
  <c r="D17" i="28" s="1"/>
  <c r="D19" i="28" s="1"/>
  <c r="D21" i="28" s="1"/>
  <c r="D23" i="28" s="1"/>
  <c r="D25" i="28" s="1"/>
  <c r="D27" i="28" s="1"/>
  <c r="D29" i="28" s="1"/>
  <c r="D31" i="28" s="1"/>
  <c r="D33" i="28" s="1"/>
  <c r="D35" i="28" s="1"/>
  <c r="D37" i="28" s="1"/>
  <c r="D39" i="28" s="1"/>
  <c r="D41" i="28" s="1"/>
  <c r="D43" i="28" s="1"/>
  <c r="D45" i="28" s="1"/>
  <c r="D47" i="28" s="1"/>
  <c r="D49" i="28" s="1"/>
  <c r="D51" i="28" s="1"/>
  <c r="D53" i="28" s="1"/>
  <c r="D55" i="28" s="1"/>
  <c r="D57" i="28" s="1"/>
  <c r="D59" i="28" s="1"/>
  <c r="D61" i="28" s="1"/>
  <c r="D63" i="28" s="1"/>
  <c r="D65" i="28" s="1"/>
  <c r="D67" i="28" s="1"/>
  <c r="D69" i="28" s="1"/>
  <c r="D71" i="28" s="1"/>
  <c r="D73" i="28" s="1"/>
  <c r="D75" i="28" s="1"/>
  <c r="D77" i="28" s="1"/>
  <c r="D79" i="28" s="1"/>
  <c r="D81" i="28" s="1"/>
  <c r="D83" i="28" s="1"/>
  <c r="D85" i="28" s="1"/>
  <c r="D87" i="28" s="1"/>
  <c r="D89" i="28" s="1"/>
  <c r="D91" i="28" s="1"/>
  <c r="D93" i="28" s="1"/>
  <c r="D95" i="28" s="1"/>
  <c r="D97" i="28" s="1"/>
  <c r="D99" i="28" s="1"/>
  <c r="D101" i="28" s="1"/>
  <c r="D103" i="28" s="1"/>
  <c r="D6" i="28"/>
  <c r="D8" i="28" s="1"/>
  <c r="D10" i="28" s="1"/>
  <c r="D12" i="28" s="1"/>
  <c r="D14" i="28" s="1"/>
  <c r="D16" i="28" s="1"/>
  <c r="D18" i="28" s="1"/>
  <c r="D20" i="28" s="1"/>
  <c r="D22" i="28" s="1"/>
  <c r="D24" i="28" s="1"/>
  <c r="D26" i="28" s="1"/>
  <c r="D28" i="28" s="1"/>
  <c r="D30" i="28" s="1"/>
  <c r="D32" i="28" s="1"/>
  <c r="D34" i="28" s="1"/>
  <c r="D36" i="28" s="1"/>
  <c r="D38" i="28" s="1"/>
  <c r="D40" i="28" s="1"/>
  <c r="D42" i="28" s="1"/>
  <c r="D44" i="28" s="1"/>
  <c r="D46" i="28" s="1"/>
  <c r="D48" i="28" s="1"/>
  <c r="D50" i="28" s="1"/>
  <c r="D52" i="28" s="1"/>
  <c r="D54" i="28" s="1"/>
  <c r="D56" i="28" s="1"/>
  <c r="D58" i="28" s="1"/>
  <c r="D60" i="28" s="1"/>
  <c r="D62" i="28" s="1"/>
  <c r="D64" i="28" s="1"/>
  <c r="D66" i="28" s="1"/>
  <c r="D68" i="28" s="1"/>
  <c r="D70" i="28" s="1"/>
  <c r="D72" i="28" s="1"/>
  <c r="D74" i="28" s="1"/>
  <c r="D76" i="28" s="1"/>
  <c r="D78" i="28" s="1"/>
  <c r="D80" i="28" s="1"/>
  <c r="D82" i="28" s="1"/>
  <c r="D84" i="28" s="1"/>
  <c r="D86" i="28" s="1"/>
  <c r="D88" i="28" s="1"/>
  <c r="D90" i="28" s="1"/>
  <c r="D92" i="28" s="1"/>
  <c r="D94" i="28" s="1"/>
  <c r="D96" i="28" s="1"/>
  <c r="D98" i="28" s="1"/>
  <c r="D100" i="28" s="1"/>
  <c r="D102" i="28" s="1"/>
  <c r="A17" i="27" l="1"/>
  <c r="A14" i="27"/>
  <c r="M24" i="26" l="1"/>
  <c r="K25" i="26" s="1"/>
  <c r="M25" i="26" s="1"/>
  <c r="K26" i="26" s="1"/>
  <c r="M26" i="26" s="1"/>
  <c r="K27" i="26" s="1"/>
  <c r="M27" i="26" s="1"/>
  <c r="K28" i="26" s="1"/>
  <c r="M28" i="26" s="1"/>
  <c r="K29" i="26" s="1"/>
  <c r="M29" i="26" s="1"/>
  <c r="K30" i="26" s="1"/>
  <c r="M30" i="26" s="1"/>
  <c r="K31" i="26" s="1"/>
  <c r="M31" i="26" s="1"/>
  <c r="K32" i="26" s="1"/>
  <c r="M32" i="26" s="1"/>
  <c r="K33" i="26" s="1"/>
  <c r="M33" i="26" s="1"/>
  <c r="K34" i="26" s="1"/>
  <c r="M34" i="26" s="1"/>
  <c r="K35" i="26" s="1"/>
  <c r="M35" i="26" s="1"/>
  <c r="K36" i="26" s="1"/>
  <c r="M36" i="26" s="1"/>
  <c r="K37" i="26" s="1"/>
  <c r="M37" i="26" s="1"/>
  <c r="K38" i="26" s="1"/>
  <c r="M38" i="26" s="1"/>
  <c r="K39" i="26" s="1"/>
  <c r="M39" i="26" s="1"/>
  <c r="K40" i="26" s="1"/>
  <c r="M40" i="26" s="1"/>
  <c r="K41" i="26" s="1"/>
  <c r="M41" i="26" s="1"/>
  <c r="K42" i="26" s="1"/>
  <c r="M42" i="26" s="1"/>
  <c r="K43" i="26" s="1"/>
  <c r="M43" i="26" s="1"/>
  <c r="K44" i="26" s="1"/>
  <c r="M44" i="26" s="1"/>
  <c r="K45" i="26" s="1"/>
  <c r="M45" i="26" s="1"/>
  <c r="K46" i="26" s="1"/>
  <c r="M46" i="26" s="1"/>
  <c r="K47" i="26" s="1"/>
  <c r="M47" i="26" s="1"/>
  <c r="K48" i="26" s="1"/>
  <c r="M48" i="26" s="1"/>
  <c r="K49" i="26" s="1"/>
  <c r="M49" i="26" s="1"/>
  <c r="K50" i="26" s="1"/>
  <c r="M50" i="26" s="1"/>
  <c r="K51" i="26" s="1"/>
  <c r="M51" i="26" s="1"/>
  <c r="K52" i="26" s="1"/>
  <c r="M52" i="26" s="1"/>
  <c r="K53" i="26" s="1"/>
  <c r="M53" i="26" s="1"/>
  <c r="K54" i="26" s="1"/>
  <c r="M54" i="26" s="1"/>
  <c r="K55" i="26" s="1"/>
  <c r="M55" i="26" s="1"/>
  <c r="K56" i="26" s="1"/>
  <c r="M56" i="26" s="1"/>
  <c r="K57" i="26" s="1"/>
  <c r="M57" i="26" s="1"/>
  <c r="K58" i="26" s="1"/>
  <c r="M58" i="26" s="1"/>
  <c r="K59" i="26" s="1"/>
  <c r="M59" i="26" s="1"/>
  <c r="K60" i="26" s="1"/>
  <c r="M60" i="26" s="1"/>
  <c r="K61" i="26" s="1"/>
  <c r="M61" i="26" s="1"/>
  <c r="K62" i="26" s="1"/>
  <c r="M62" i="26" s="1"/>
  <c r="K63" i="26" s="1"/>
  <c r="M63" i="26" s="1"/>
  <c r="K64" i="26" s="1"/>
  <c r="M64" i="26" s="1"/>
  <c r="K65" i="26" s="1"/>
  <c r="M65" i="26" s="1"/>
  <c r="K66" i="26" s="1"/>
  <c r="M66" i="26" s="1"/>
  <c r="K67" i="26" s="1"/>
  <c r="M67" i="26" s="1"/>
  <c r="K68" i="26" s="1"/>
  <c r="M68" i="26" s="1"/>
  <c r="K69" i="26" s="1"/>
  <c r="M69" i="26" s="1"/>
  <c r="K70" i="26" s="1"/>
  <c r="M70" i="26" s="1"/>
  <c r="K71" i="26" s="1"/>
  <c r="M71" i="26" s="1"/>
  <c r="K72" i="26" s="1"/>
  <c r="M72" i="26" s="1"/>
  <c r="K73" i="26" s="1"/>
  <c r="M73" i="26" s="1"/>
  <c r="K74" i="26" s="1"/>
  <c r="M74" i="26" s="1"/>
  <c r="K75" i="26" s="1"/>
  <c r="M75" i="26" s="1"/>
  <c r="K76" i="26" s="1"/>
  <c r="M76" i="26" s="1"/>
  <c r="K77" i="26" s="1"/>
  <c r="M77" i="26" s="1"/>
  <c r="K78" i="26" s="1"/>
  <c r="M78" i="26" s="1"/>
  <c r="K79" i="26" s="1"/>
  <c r="M79" i="26" s="1"/>
  <c r="K80" i="26" s="1"/>
  <c r="M80" i="26" s="1"/>
  <c r="K81" i="26" s="1"/>
  <c r="M81" i="26" s="1"/>
  <c r="K82" i="26" s="1"/>
  <c r="M82" i="26" s="1"/>
  <c r="K83" i="26" s="1"/>
  <c r="M83" i="26" s="1"/>
  <c r="K84" i="26" s="1"/>
  <c r="M84" i="26" s="1"/>
  <c r="K85" i="26" s="1"/>
  <c r="M85" i="26" s="1"/>
  <c r="K86" i="26" s="1"/>
  <c r="M86" i="26" s="1"/>
  <c r="K87" i="26" s="1"/>
  <c r="M87" i="26" s="1"/>
  <c r="K88" i="26" s="1"/>
  <c r="M88" i="26" s="1"/>
  <c r="K89" i="26" s="1"/>
  <c r="M89" i="26" s="1"/>
  <c r="K90" i="26" s="1"/>
  <c r="M90" i="26" s="1"/>
  <c r="K91" i="26" s="1"/>
  <c r="M91" i="26" s="1"/>
  <c r="K92" i="26" s="1"/>
  <c r="M92" i="26" s="1"/>
  <c r="K93" i="26" s="1"/>
  <c r="M93" i="26" s="1"/>
  <c r="K94" i="26" s="1"/>
  <c r="M94" i="26" s="1"/>
  <c r="K95" i="26" s="1"/>
  <c r="M95" i="26" s="1"/>
  <c r="K96" i="26" s="1"/>
  <c r="M96" i="26" s="1"/>
  <c r="K97" i="26" s="1"/>
  <c r="M97" i="26" s="1"/>
  <c r="K98" i="26" s="1"/>
  <c r="M98" i="26" s="1"/>
  <c r="K99" i="26" s="1"/>
  <c r="M99" i="26" s="1"/>
  <c r="K100" i="26" s="1"/>
  <c r="M100" i="26" s="1"/>
  <c r="K101" i="26" s="1"/>
  <c r="M101" i="26" s="1"/>
  <c r="K102" i="26" s="1"/>
  <c r="M102" i="26" s="1"/>
  <c r="K103" i="26" s="1"/>
  <c r="M103" i="26" s="1"/>
  <c r="K104" i="26" s="1"/>
  <c r="M104" i="26" s="1"/>
  <c r="C14" i="26"/>
  <c r="K105" i="26" l="1"/>
  <c r="M105" i="26" s="1"/>
  <c r="C9" i="26"/>
  <c r="K106" i="26" l="1"/>
  <c r="M106" i="26" s="1"/>
  <c r="C24" i="26"/>
  <c r="C25" i="26" s="1"/>
  <c r="C11" i="25"/>
  <c r="D11" i="25" s="1"/>
  <c r="C10" i="25"/>
  <c r="D10" i="25" s="1"/>
  <c r="C9" i="25"/>
  <c r="D9" i="25" s="1"/>
  <c r="C8" i="25"/>
  <c r="D8" i="25" s="1"/>
  <c r="C7" i="25"/>
  <c r="D7" i="25" s="1"/>
  <c r="C6" i="25"/>
  <c r="D6" i="25" s="1"/>
  <c r="C5" i="25"/>
  <c r="D5" i="25" s="1"/>
  <c r="C4" i="25"/>
  <c r="D4" i="25" s="1"/>
  <c r="C3" i="25"/>
  <c r="D3" i="25" s="1"/>
  <c r="E29" i="24"/>
  <c r="F29" i="24" s="1"/>
  <c r="E28" i="24"/>
  <c r="F28" i="24" s="1"/>
  <c r="F22" i="24"/>
  <c r="E27" i="24"/>
  <c r="F27" i="24" s="1"/>
  <c r="E26" i="24"/>
  <c r="F26" i="24" s="1"/>
  <c r="E25" i="24"/>
  <c r="F25" i="24" s="1"/>
  <c r="E24" i="24"/>
  <c r="F24" i="24" s="1"/>
  <c r="E23" i="24"/>
  <c r="F23" i="24" s="1"/>
  <c r="E22" i="24"/>
  <c r="E21" i="24"/>
  <c r="F53" i="24"/>
  <c r="F54" i="24"/>
  <c r="F55" i="24"/>
  <c r="F56" i="24"/>
  <c r="F57" i="24"/>
  <c r="F58" i="24"/>
  <c r="F59" i="24"/>
  <c r="F60" i="24"/>
  <c r="F61" i="24"/>
  <c r="F62" i="24"/>
  <c r="F63" i="24"/>
  <c r="F64" i="24"/>
  <c r="F65" i="24"/>
  <c r="F66" i="24"/>
  <c r="F67" i="24"/>
  <c r="F68" i="24"/>
  <c r="F69" i="24"/>
  <c r="F70" i="24"/>
  <c r="F71" i="24"/>
  <c r="F72" i="24"/>
  <c r="F73" i="24"/>
  <c r="F74" i="24"/>
  <c r="F75" i="24"/>
  <c r="F76" i="24"/>
  <c r="F77" i="24"/>
  <c r="F78" i="24"/>
  <c r="F79" i="24"/>
  <c r="F80" i="24"/>
  <c r="F81" i="24"/>
  <c r="F52" i="24"/>
  <c r="F38" i="24"/>
  <c r="F39" i="24"/>
  <c r="F40" i="24"/>
  <c r="F41" i="24"/>
  <c r="F42" i="24"/>
  <c r="F43" i="24"/>
  <c r="F44" i="24"/>
  <c r="F45" i="24"/>
  <c r="F46" i="24"/>
  <c r="F47" i="24"/>
  <c r="F48" i="24"/>
  <c r="F49" i="24"/>
  <c r="F50" i="24"/>
  <c r="F37" i="24"/>
  <c r="F151" i="24"/>
  <c r="F152" i="24"/>
  <c r="F153" i="24"/>
  <c r="F154" i="24"/>
  <c r="F150" i="24"/>
  <c r="F190" i="24"/>
  <c r="F191" i="24"/>
  <c r="F192" i="24"/>
  <c r="F189" i="24"/>
  <c r="F186" i="24"/>
  <c r="F187" i="24"/>
  <c r="F185" i="24"/>
  <c r="F147" i="24"/>
  <c r="F148" i="24"/>
  <c r="F141" i="24"/>
  <c r="F142" i="24"/>
  <c r="F143" i="24"/>
  <c r="F144" i="24"/>
  <c r="F145" i="24"/>
  <c r="F146" i="24"/>
  <c r="F140" i="24"/>
  <c r="F139" i="24"/>
  <c r="F179" i="24"/>
  <c r="F180" i="24"/>
  <c r="F181" i="24"/>
  <c r="F182" i="24"/>
  <c r="F173" i="24"/>
  <c r="F174" i="24"/>
  <c r="F175" i="24"/>
  <c r="F176" i="24"/>
  <c r="F177" i="24"/>
  <c r="F178" i="24"/>
  <c r="F167" i="24"/>
  <c r="F168" i="24"/>
  <c r="F169" i="24"/>
  <c r="F170" i="24"/>
  <c r="F171" i="24"/>
  <c r="F172" i="24"/>
  <c r="F166" i="24"/>
  <c r="F162" i="24"/>
  <c r="F163" i="24"/>
  <c r="F164" i="24"/>
  <c r="F165" i="24"/>
  <c r="F161" i="24"/>
  <c r="F158" i="24"/>
  <c r="F159" i="24"/>
  <c r="F157" i="24"/>
  <c r="F129" i="24"/>
  <c r="F130" i="24"/>
  <c r="F131" i="24"/>
  <c r="F132" i="24"/>
  <c r="F133" i="24"/>
  <c r="F134" i="24"/>
  <c r="F135" i="24"/>
  <c r="F136" i="24"/>
  <c r="F137" i="24"/>
  <c r="F128" i="24"/>
  <c r="F98" i="24"/>
  <c r="F99" i="24"/>
  <c r="F100" i="24"/>
  <c r="F101" i="24"/>
  <c r="F102" i="24"/>
  <c r="F103" i="24"/>
  <c r="F104" i="24"/>
  <c r="F105" i="24"/>
  <c r="F106" i="24"/>
  <c r="F107" i="24"/>
  <c r="F108" i="24"/>
  <c r="F109" i="24"/>
  <c r="F110" i="24"/>
  <c r="F111" i="24"/>
  <c r="F112" i="24"/>
  <c r="F113" i="24"/>
  <c r="F114" i="24"/>
  <c r="F115" i="24"/>
  <c r="F116" i="24"/>
  <c r="F117" i="24"/>
  <c r="F118" i="24"/>
  <c r="F119" i="24"/>
  <c r="F120" i="24"/>
  <c r="F121" i="24"/>
  <c r="F122" i="24"/>
  <c r="F123" i="24"/>
  <c r="F124" i="24"/>
  <c r="F125" i="24"/>
  <c r="F126" i="24"/>
  <c r="F97" i="24"/>
  <c r="F87" i="24"/>
  <c r="F95" i="24"/>
  <c r="F88" i="24"/>
  <c r="F89" i="24"/>
  <c r="F90" i="24"/>
  <c r="F91" i="24"/>
  <c r="F92" i="24"/>
  <c r="F93" i="24"/>
  <c r="F94" i="24"/>
  <c r="E30" i="24" l="1"/>
  <c r="E32" i="24" s="1"/>
  <c r="F32" i="24" s="1"/>
  <c r="F21" i="24"/>
  <c r="F30" i="24" s="1"/>
  <c r="K107" i="26"/>
  <c r="M107" i="26" s="1"/>
  <c r="K108" i="26" s="1"/>
  <c r="M108" i="26" s="1"/>
  <c r="K109" i="26" s="1"/>
  <c r="M109" i="26" s="1"/>
  <c r="K110" i="26" s="1"/>
  <c r="M110" i="26" s="1"/>
  <c r="K111" i="26" s="1"/>
  <c r="M111" i="26" s="1"/>
  <c r="K112" i="26" s="1"/>
  <c r="M112" i="26" s="1"/>
  <c r="K113" i="26" s="1"/>
  <c r="M113" i="26" s="1"/>
  <c r="K114" i="26" s="1"/>
  <c r="M114" i="26" s="1"/>
  <c r="K115" i="26" s="1"/>
  <c r="M115" i="26" s="1"/>
  <c r="C26" i="26"/>
  <c r="D24" i="26"/>
  <c r="E24" i="26" s="1"/>
  <c r="D12" i="25"/>
  <c r="C12" i="25"/>
  <c r="X37" i="21"/>
  <c r="Y37" i="21" s="1"/>
  <c r="X38" i="21" s="1"/>
  <c r="Y38" i="21" s="1"/>
  <c r="X39" i="21" s="1"/>
  <c r="Y39" i="21" s="1"/>
  <c r="X44" i="21"/>
  <c r="Y44" i="21" s="1"/>
  <c r="X43" i="21"/>
  <c r="Y43" i="21" s="1"/>
  <c r="X41" i="21"/>
  <c r="Y41" i="21" s="1"/>
  <c r="X42" i="21" s="1"/>
  <c r="Y42" i="21" s="1"/>
  <c r="X40" i="21"/>
  <c r="Y40" i="21" s="1"/>
  <c r="X33" i="21"/>
  <c r="Y33" i="21" s="1"/>
  <c r="X34" i="21" s="1"/>
  <c r="Y34" i="21" s="1"/>
  <c r="X35" i="21" s="1"/>
  <c r="Y35" i="21" s="1"/>
  <c r="X36" i="21" s="1"/>
  <c r="Y36" i="21" s="1"/>
  <c r="X32" i="21"/>
  <c r="Y32" i="21" s="1"/>
  <c r="X30" i="21"/>
  <c r="Y30" i="21" s="1"/>
  <c r="X31" i="21" s="1"/>
  <c r="Y31" i="21" s="1"/>
  <c r="X28" i="21"/>
  <c r="Y28" i="21" s="1"/>
  <c r="X29" i="21" s="1"/>
  <c r="Y29" i="21" s="1"/>
  <c r="X27" i="21"/>
  <c r="Y27" i="21" s="1"/>
  <c r="X25" i="21"/>
  <c r="Y25" i="21" s="1"/>
  <c r="X26" i="21" s="1"/>
  <c r="Y26" i="21" s="1"/>
  <c r="X23" i="21"/>
  <c r="Y23" i="21" s="1"/>
  <c r="X24" i="21" s="1"/>
  <c r="Y24" i="21" s="1"/>
  <c r="X22" i="21"/>
  <c r="Y22" i="21" s="1"/>
  <c r="X19" i="21"/>
  <c r="Y19" i="21" s="1"/>
  <c r="X20" i="21" s="1"/>
  <c r="Y20" i="21" s="1"/>
  <c r="X21" i="21" s="1"/>
  <c r="Y21" i="21" s="1"/>
  <c r="X18" i="21"/>
  <c r="Y18" i="21" s="1"/>
  <c r="X14" i="21"/>
  <c r="Y14" i="21" s="1"/>
  <c r="X15" i="21" s="1"/>
  <c r="Y15" i="21" s="1"/>
  <c r="X16" i="21" s="1"/>
  <c r="Y16" i="21" s="1"/>
  <c r="X17" i="21" s="1"/>
  <c r="Y17" i="21" s="1"/>
  <c r="X11" i="21"/>
  <c r="Y11" i="21" s="1"/>
  <c r="X12" i="21" s="1"/>
  <c r="Y12" i="21" s="1"/>
  <c r="X13" i="21" s="1"/>
  <c r="Y13" i="21" s="1"/>
  <c r="X9" i="21"/>
  <c r="Y9" i="21" s="1"/>
  <c r="X10" i="21" s="1"/>
  <c r="Y10" i="21" s="1"/>
  <c r="X7" i="21"/>
  <c r="Y7" i="21" s="1"/>
  <c r="X8" i="21" s="1"/>
  <c r="Y8" i="21" s="1"/>
  <c r="X5" i="21"/>
  <c r="Y5" i="21" s="1"/>
  <c r="X6" i="21" s="1"/>
  <c r="Y6" i="21" s="1"/>
  <c r="X4" i="21"/>
  <c r="Y4" i="21" s="1"/>
  <c r="O19" i="21"/>
  <c r="P19" i="21" s="1"/>
  <c r="O20" i="21" s="1"/>
  <c r="P20" i="21" s="1"/>
  <c r="O21" i="21" s="1"/>
  <c r="P21" i="21" s="1"/>
  <c r="O86" i="21"/>
  <c r="P86" i="21" s="1"/>
  <c r="O85" i="21"/>
  <c r="P85" i="21" s="1"/>
  <c r="O83" i="21"/>
  <c r="P83" i="21" s="1"/>
  <c r="O84" i="21" s="1"/>
  <c r="P84" i="21" s="1"/>
  <c r="O81" i="21"/>
  <c r="P81" i="21" s="1"/>
  <c r="O82" i="21" s="1"/>
  <c r="P82" i="21" s="1"/>
  <c r="O80" i="21"/>
  <c r="P80" i="21" s="1"/>
  <c r="O78" i="21"/>
  <c r="P78" i="21" s="1"/>
  <c r="O79" i="21" s="1"/>
  <c r="P79" i="21" s="1"/>
  <c r="O77" i="21"/>
  <c r="P77" i="21" s="1"/>
  <c r="O75" i="21"/>
  <c r="P75" i="21" s="1"/>
  <c r="O76" i="21" s="1"/>
  <c r="P76" i="21" s="1"/>
  <c r="O73" i="21"/>
  <c r="P73" i="21" s="1"/>
  <c r="O74" i="21" s="1"/>
  <c r="P74" i="21" s="1"/>
  <c r="O72" i="21"/>
  <c r="P72" i="21" s="1"/>
  <c r="O70" i="21"/>
  <c r="P70" i="21" s="1"/>
  <c r="O71" i="21" s="1"/>
  <c r="P71" i="21" s="1"/>
  <c r="O69" i="21"/>
  <c r="P69" i="21" s="1"/>
  <c r="O67" i="21"/>
  <c r="P67" i="21" s="1"/>
  <c r="O68" i="21" s="1"/>
  <c r="P68" i="21" s="1"/>
  <c r="O65" i="21"/>
  <c r="P65" i="21" s="1"/>
  <c r="O66" i="21" s="1"/>
  <c r="P66" i="21" s="1"/>
  <c r="O64" i="21"/>
  <c r="P64" i="21" s="1"/>
  <c r="O62" i="21"/>
  <c r="P62" i="21" s="1"/>
  <c r="O63" i="21" s="1"/>
  <c r="P63" i="21" s="1"/>
  <c r="O61" i="21"/>
  <c r="P61" i="21" s="1"/>
  <c r="O60" i="21"/>
  <c r="P60" i="21" s="1"/>
  <c r="O58" i="21"/>
  <c r="P58" i="21" s="1"/>
  <c r="O59" i="21" s="1"/>
  <c r="P59" i="21" s="1"/>
  <c r="O56" i="21"/>
  <c r="P56" i="21" s="1"/>
  <c r="O57" i="21" s="1"/>
  <c r="P57" i="21" s="1"/>
  <c r="O55" i="21"/>
  <c r="P55" i="21" s="1"/>
  <c r="O53" i="21"/>
  <c r="P53" i="21" s="1"/>
  <c r="O54" i="21" s="1"/>
  <c r="P54" i="21" s="1"/>
  <c r="O52" i="21"/>
  <c r="P52" i="21" s="1"/>
  <c r="O50" i="21"/>
  <c r="P50" i="21" s="1"/>
  <c r="O51" i="21" s="1"/>
  <c r="P51" i="21" s="1"/>
  <c r="O48" i="21"/>
  <c r="P48" i="21" s="1"/>
  <c r="O49" i="21" s="1"/>
  <c r="P49" i="21" s="1"/>
  <c r="O47" i="21"/>
  <c r="P47" i="21" s="1"/>
  <c r="O45" i="21"/>
  <c r="P45" i="21" s="1"/>
  <c r="O46" i="21" s="1"/>
  <c r="P46" i="21" s="1"/>
  <c r="O44" i="21"/>
  <c r="P44" i="21" s="1"/>
  <c r="O42" i="21"/>
  <c r="P42" i="21" s="1"/>
  <c r="O43" i="21" s="1"/>
  <c r="P43" i="21" s="1"/>
  <c r="O40" i="21"/>
  <c r="P40" i="21" s="1"/>
  <c r="O41" i="21" s="1"/>
  <c r="P41" i="21" s="1"/>
  <c r="O39" i="21"/>
  <c r="P39" i="21" s="1"/>
  <c r="O37" i="21"/>
  <c r="P37" i="21" s="1"/>
  <c r="O38" i="21" s="1"/>
  <c r="P38" i="21" s="1"/>
  <c r="O33" i="21"/>
  <c r="P33" i="21" s="1"/>
  <c r="O34" i="21" s="1"/>
  <c r="P34" i="21" s="1"/>
  <c r="O35" i="21" s="1"/>
  <c r="P35" i="21" s="1"/>
  <c r="O36" i="21" s="1"/>
  <c r="P36" i="21" s="1"/>
  <c r="O32" i="21"/>
  <c r="P32" i="21" s="1"/>
  <c r="O30" i="21"/>
  <c r="P30" i="21" s="1"/>
  <c r="O31" i="21" s="1"/>
  <c r="P31" i="21" s="1"/>
  <c r="O28" i="21"/>
  <c r="P28" i="21" s="1"/>
  <c r="O29" i="21" s="1"/>
  <c r="P29" i="21" s="1"/>
  <c r="O27" i="21"/>
  <c r="P27" i="21" s="1"/>
  <c r="O25" i="21"/>
  <c r="P25" i="21" s="1"/>
  <c r="O26" i="21" s="1"/>
  <c r="P26" i="21" s="1"/>
  <c r="O23" i="21"/>
  <c r="P23" i="21" s="1"/>
  <c r="O24" i="21" s="1"/>
  <c r="P24" i="21" s="1"/>
  <c r="O22" i="21"/>
  <c r="P22" i="21" s="1"/>
  <c r="O18" i="21"/>
  <c r="P18" i="21" s="1"/>
  <c r="O14" i="21"/>
  <c r="P14" i="21" s="1"/>
  <c r="O15" i="21" s="1"/>
  <c r="P15" i="21" s="1"/>
  <c r="O16" i="21" s="1"/>
  <c r="P16" i="21" s="1"/>
  <c r="O17" i="21" s="1"/>
  <c r="P17" i="21" s="1"/>
  <c r="O11" i="21"/>
  <c r="P11" i="21" s="1"/>
  <c r="O12" i="21" s="1"/>
  <c r="P12" i="21" s="1"/>
  <c r="O13" i="21" s="1"/>
  <c r="P13" i="21" s="1"/>
  <c r="O9" i="21"/>
  <c r="P9" i="21" s="1"/>
  <c r="O10" i="21" s="1"/>
  <c r="P10" i="21" s="1"/>
  <c r="O7" i="21"/>
  <c r="P7" i="21" s="1"/>
  <c r="O8" i="21" s="1"/>
  <c r="P8" i="21" s="1"/>
  <c r="O5" i="21"/>
  <c r="P5" i="21" s="1"/>
  <c r="O6" i="21" s="1"/>
  <c r="P6" i="21" s="1"/>
  <c r="O4" i="21"/>
  <c r="P4" i="21" s="1"/>
  <c r="E33" i="24" l="1"/>
  <c r="K116" i="26"/>
  <c r="O116" i="26"/>
  <c r="C27" i="26"/>
  <c r="D25" i="26"/>
  <c r="E25" i="26" s="1"/>
  <c r="E85" i="21"/>
  <c r="F85" i="21" s="1"/>
  <c r="E5" i="21"/>
  <c r="F5" i="21" s="1"/>
  <c r="E6" i="21" s="1"/>
  <c r="F6" i="21" s="1"/>
  <c r="E84" i="21"/>
  <c r="F84" i="21" s="1"/>
  <c r="E82" i="21"/>
  <c r="F82" i="21" s="1"/>
  <c r="E83" i="21" s="1"/>
  <c r="F83" i="21" s="1"/>
  <c r="E80" i="21"/>
  <c r="F80" i="21" s="1"/>
  <c r="E81" i="21" s="1"/>
  <c r="F81" i="21" s="1"/>
  <c r="E79" i="21"/>
  <c r="F79" i="21" s="1"/>
  <c r="E77" i="21"/>
  <c r="F77" i="21" s="1"/>
  <c r="E78" i="21" s="1"/>
  <c r="F78" i="21" s="1"/>
  <c r="E76" i="21"/>
  <c r="F76" i="21" s="1"/>
  <c r="E74" i="21"/>
  <c r="F74" i="21" s="1"/>
  <c r="E75" i="21" s="1"/>
  <c r="F75" i="21" s="1"/>
  <c r="E72" i="21"/>
  <c r="F72" i="21" s="1"/>
  <c r="E73" i="21" s="1"/>
  <c r="F73" i="21" s="1"/>
  <c r="E71" i="21"/>
  <c r="F71" i="21" s="1"/>
  <c r="E69" i="21"/>
  <c r="F69" i="21" s="1"/>
  <c r="E70" i="21" s="1"/>
  <c r="F70" i="21" s="1"/>
  <c r="E68" i="21"/>
  <c r="F68" i="21" s="1"/>
  <c r="E66" i="21"/>
  <c r="F66" i="21" s="1"/>
  <c r="E67" i="21" s="1"/>
  <c r="F67" i="21" s="1"/>
  <c r="E64" i="21"/>
  <c r="F64" i="21" s="1"/>
  <c r="E65" i="21" s="1"/>
  <c r="F65" i="21" s="1"/>
  <c r="E63" i="21"/>
  <c r="F63" i="21" s="1"/>
  <c r="E61" i="21"/>
  <c r="F61" i="21" s="1"/>
  <c r="E62" i="21" s="1"/>
  <c r="F62" i="21" s="1"/>
  <c r="E60" i="21"/>
  <c r="F60" i="21" s="1"/>
  <c r="E59" i="21"/>
  <c r="F59" i="21" s="1"/>
  <c r="E57" i="21"/>
  <c r="F57" i="21" s="1"/>
  <c r="E58" i="21" s="1"/>
  <c r="F58" i="21" s="1"/>
  <c r="E55" i="21"/>
  <c r="F55" i="21" s="1"/>
  <c r="E56" i="21" s="1"/>
  <c r="F56" i="21" s="1"/>
  <c r="E54" i="21"/>
  <c r="F54" i="21" s="1"/>
  <c r="E52" i="21"/>
  <c r="F52" i="21" s="1"/>
  <c r="E53" i="21" s="1"/>
  <c r="F53" i="21" s="1"/>
  <c r="E51" i="21"/>
  <c r="F51" i="21" s="1"/>
  <c r="E49" i="21"/>
  <c r="F49" i="21" s="1"/>
  <c r="E50" i="21" s="1"/>
  <c r="F50" i="21" s="1"/>
  <c r="E47" i="21"/>
  <c r="F47" i="21" s="1"/>
  <c r="E48" i="21" s="1"/>
  <c r="F48" i="21" s="1"/>
  <c r="E46" i="21"/>
  <c r="F46" i="21" s="1"/>
  <c r="E44" i="21"/>
  <c r="F44" i="21" s="1"/>
  <c r="E45" i="21" s="1"/>
  <c r="F45" i="21" s="1"/>
  <c r="E43" i="21"/>
  <c r="F43" i="21" s="1"/>
  <c r="E41" i="21"/>
  <c r="F41" i="21" s="1"/>
  <c r="E42" i="21" s="1"/>
  <c r="F42" i="21" s="1"/>
  <c r="E39" i="21"/>
  <c r="F39" i="21" s="1"/>
  <c r="E40" i="21" s="1"/>
  <c r="F40" i="21" s="1"/>
  <c r="E38" i="21"/>
  <c r="F38" i="21" s="1"/>
  <c r="E36" i="21"/>
  <c r="F36" i="21" s="1"/>
  <c r="E37" i="21" s="1"/>
  <c r="F37" i="21" s="1"/>
  <c r="E31" i="21"/>
  <c r="F31" i="21" s="1"/>
  <c r="E29" i="21"/>
  <c r="F29" i="21" s="1"/>
  <c r="E30" i="21" s="1"/>
  <c r="F30" i="21" s="1"/>
  <c r="E21" i="21"/>
  <c r="F21" i="21" s="1"/>
  <c r="E4" i="21"/>
  <c r="F4" i="21" s="1"/>
  <c r="E7" i="21"/>
  <c r="F7" i="21" s="1"/>
  <c r="E8" i="21" s="1"/>
  <c r="F8" i="21" s="1"/>
  <c r="E9" i="21"/>
  <c r="F9" i="21" s="1"/>
  <c r="E10" i="21" s="1"/>
  <c r="F10" i="21" s="1"/>
  <c r="E11" i="21"/>
  <c r="F11" i="21" s="1"/>
  <c r="E12" i="21" s="1"/>
  <c r="F12" i="21" s="1"/>
  <c r="E13" i="21" s="1"/>
  <c r="F13" i="21" s="1"/>
  <c r="E14" i="21"/>
  <c r="F14" i="21" s="1"/>
  <c r="E15" i="21" s="1"/>
  <c r="F15" i="21" s="1"/>
  <c r="E16" i="21" s="1"/>
  <c r="F16" i="21" s="1"/>
  <c r="E19" i="21"/>
  <c r="F19" i="21" s="1"/>
  <c r="E20" i="21" s="1"/>
  <c r="F20" i="21" s="1"/>
  <c r="E22" i="21"/>
  <c r="F22" i="21" s="1"/>
  <c r="E23" i="21" s="1"/>
  <c r="F23" i="21" s="1"/>
  <c r="E24" i="21"/>
  <c r="F24" i="21" s="1"/>
  <c r="E25" i="21" s="1"/>
  <c r="F25" i="21" s="1"/>
  <c r="E26" i="21"/>
  <c r="F26" i="21" s="1"/>
  <c r="E27" i="21"/>
  <c r="F27" i="21" s="1"/>
  <c r="E28" i="21" s="1"/>
  <c r="F28" i="21" s="1"/>
  <c r="E32" i="21"/>
  <c r="F32" i="21" s="1"/>
  <c r="E33" i="21" s="1"/>
  <c r="F33" i="21" s="1"/>
  <c r="E34" i="21" s="1"/>
  <c r="F34" i="21" s="1"/>
  <c r="E35" i="21" s="1"/>
  <c r="F35" i="21" s="1"/>
  <c r="E18" i="21"/>
  <c r="F18" i="21" s="1"/>
  <c r="M116" i="26" l="1"/>
  <c r="K117" i="26" s="1"/>
  <c r="M117" i="26" s="1"/>
  <c r="C28" i="26"/>
  <c r="D26" i="26"/>
  <c r="E26" i="26" s="1"/>
  <c r="E17" i="21"/>
  <c r="F17" i="21" s="1"/>
  <c r="K118" i="26" l="1"/>
  <c r="M118" i="26" s="1"/>
  <c r="K120" i="26" s="1"/>
  <c r="M120" i="26" s="1"/>
  <c r="K122" i="26" s="1"/>
  <c r="M122" i="26" s="1"/>
  <c r="K124" i="26" s="1"/>
  <c r="M124" i="26" s="1"/>
  <c r="K126" i="26" s="1"/>
  <c r="M126" i="26" s="1"/>
  <c r="K128" i="26" s="1"/>
  <c r="M128" i="26" s="1"/>
  <c r="K130" i="26" s="1"/>
  <c r="M130" i="26" s="1"/>
  <c r="K132" i="26" s="1"/>
  <c r="M132" i="26" s="1"/>
  <c r="K134" i="26" s="1"/>
  <c r="M134" i="26" s="1"/>
  <c r="K119" i="26"/>
  <c r="M119" i="26" s="1"/>
  <c r="K121" i="26" s="1"/>
  <c r="M121" i="26" s="1"/>
  <c r="K123" i="26" s="1"/>
  <c r="M123" i="26" s="1"/>
  <c r="K125" i="26" s="1"/>
  <c r="M125" i="26" s="1"/>
  <c r="K127" i="26" s="1"/>
  <c r="M127" i="26" s="1"/>
  <c r="K129" i="26" s="1"/>
  <c r="M129" i="26" s="1"/>
  <c r="K131" i="26" s="1"/>
  <c r="M131" i="26" s="1"/>
  <c r="K133" i="26" s="1"/>
  <c r="M133" i="26" s="1"/>
  <c r="C29" i="26"/>
  <c r="D27" i="26"/>
  <c r="E27" i="26" s="1"/>
  <c r="K7" i="18"/>
  <c r="D28" i="26" l="1"/>
  <c r="E28" i="26" s="1"/>
  <c r="C30" i="26"/>
  <c r="B7" i="18"/>
  <c r="C7" i="18" s="1"/>
  <c r="B8" i="18" s="1"/>
  <c r="C8" i="18" s="1"/>
  <c r="B9" i="18" s="1"/>
  <c r="C9" i="18" s="1"/>
  <c r="B10" i="18" s="1"/>
  <c r="C10" i="18" s="1"/>
  <c r="B11" i="18" s="1"/>
  <c r="C11" i="18" s="1"/>
  <c r="B12" i="18" s="1"/>
  <c r="C12" i="18" s="1"/>
  <c r="B13" i="18" s="1"/>
  <c r="C13" i="18" s="1"/>
  <c r="B14" i="18" s="1"/>
  <c r="C14" i="18" s="1"/>
  <c r="B15" i="18" s="1"/>
  <c r="C15" i="18" s="1"/>
  <c r="B16" i="18" s="1"/>
  <c r="C16" i="18" s="1"/>
  <c r="B17" i="18" s="1"/>
  <c r="C17" i="18" s="1"/>
  <c r="B18" i="18" s="1"/>
  <c r="C18" i="18" s="1"/>
  <c r="B19" i="18" s="1"/>
  <c r="C19" i="18" s="1"/>
  <c r="B20" i="18" s="1"/>
  <c r="C20" i="18" s="1"/>
  <c r="B21" i="18" s="1"/>
  <c r="C21" i="18" s="1"/>
  <c r="B22" i="18" s="1"/>
  <c r="C22" i="18" s="1"/>
  <c r="B23" i="18" s="1"/>
  <c r="C23" i="18" s="1"/>
  <c r="B24" i="18" s="1"/>
  <c r="C24" i="18" s="1"/>
  <c r="B25" i="18" s="1"/>
  <c r="C25" i="18" s="1"/>
  <c r="B26" i="18" s="1"/>
  <c r="C26" i="18" s="1"/>
  <c r="B27" i="18" s="1"/>
  <c r="C27" i="18" s="1"/>
  <c r="B28" i="18" s="1"/>
  <c r="C28" i="18" s="1"/>
  <c r="B29" i="18" s="1"/>
  <c r="C29" i="18" s="1"/>
  <c r="B30" i="18" s="1"/>
  <c r="C30" i="18" s="1"/>
  <c r="B31" i="18" s="1"/>
  <c r="C31" i="18" s="1"/>
  <c r="B32" i="18" s="1"/>
  <c r="C32" i="18" s="1"/>
  <c r="B33" i="18" s="1"/>
  <c r="C33" i="18" s="1"/>
  <c r="B34" i="18" s="1"/>
  <c r="C34" i="18" s="1"/>
  <c r="B35" i="18" s="1"/>
  <c r="C35" i="18" s="1"/>
  <c r="B36" i="18" s="1"/>
  <c r="C36" i="18" s="1"/>
  <c r="B37" i="18" s="1"/>
  <c r="C37" i="18" s="1"/>
  <c r="B38" i="18" s="1"/>
  <c r="C38" i="18" s="1"/>
  <c r="B39" i="18" s="1"/>
  <c r="C39" i="18" s="1"/>
  <c r="B40" i="18" s="1"/>
  <c r="C40" i="18" s="1"/>
  <c r="B41" i="18" s="1"/>
  <c r="C41" i="18" s="1"/>
  <c r="B42" i="18" s="1"/>
  <c r="C42" i="18" s="1"/>
  <c r="B43" i="18" s="1"/>
  <c r="C43" i="18" s="1"/>
  <c r="B44" i="18" s="1"/>
  <c r="C44" i="18" s="1"/>
  <c r="B45" i="18" s="1"/>
  <c r="C45" i="18" s="1"/>
  <c r="B46" i="18" s="1"/>
  <c r="C46" i="18" s="1"/>
  <c r="B47" i="18" s="1"/>
  <c r="C47" i="18" s="1"/>
  <c r="B48" i="18" s="1"/>
  <c r="C48" i="18" s="1"/>
  <c r="B49" i="18" s="1"/>
  <c r="C49" i="18" s="1"/>
  <c r="B50" i="18" s="1"/>
  <c r="C50" i="18" s="1"/>
  <c r="B51" i="18" s="1"/>
  <c r="C51" i="18" s="1"/>
  <c r="B52" i="18" s="1"/>
  <c r="C52" i="18" s="1"/>
  <c r="B53" i="18" s="1"/>
  <c r="C53" i="18" s="1"/>
  <c r="B54" i="18" s="1"/>
  <c r="C54" i="18" s="1"/>
  <c r="B55" i="18" s="1"/>
  <c r="C55" i="18" s="1"/>
  <c r="B56" i="18" s="1"/>
  <c r="C56" i="18" s="1"/>
  <c r="B57" i="18" s="1"/>
  <c r="C57" i="18" s="1"/>
  <c r="B58" i="18" s="1"/>
  <c r="C58" i="18" s="1"/>
  <c r="B59" i="18" s="1"/>
  <c r="C59" i="18" s="1"/>
  <c r="B60" i="18" s="1"/>
  <c r="C60" i="18" s="1"/>
  <c r="B61" i="18" s="1"/>
  <c r="C61" i="18" s="1"/>
  <c r="B62" i="18" s="1"/>
  <c r="C62" i="18" s="1"/>
  <c r="B63" i="18" s="1"/>
  <c r="C63" i="18" s="1"/>
  <c r="B64" i="18" s="1"/>
  <c r="C64" i="18" s="1"/>
  <c r="B65" i="18" s="1"/>
  <c r="C65" i="18" s="1"/>
  <c r="B66" i="18" s="1"/>
  <c r="C66" i="18" s="1"/>
  <c r="D29" i="26" l="1"/>
  <c r="E29" i="26" s="1"/>
  <c r="C31" i="26"/>
  <c r="E7" i="18"/>
  <c r="F7" i="18" s="1"/>
  <c r="E8" i="18" s="1"/>
  <c r="F8" i="18" s="1"/>
  <c r="E9" i="18" s="1"/>
  <c r="F9" i="18" s="1"/>
  <c r="E10" i="18" s="1"/>
  <c r="F10" i="18" s="1"/>
  <c r="E11" i="18" s="1"/>
  <c r="F11" i="18" s="1"/>
  <c r="E12" i="18" s="1"/>
  <c r="F12" i="18" s="1"/>
  <c r="E13" i="18" s="1"/>
  <c r="F13" i="18" s="1"/>
  <c r="E14" i="18" s="1"/>
  <c r="F14" i="18" s="1"/>
  <c r="E15" i="18" s="1"/>
  <c r="F15" i="18" s="1"/>
  <c r="E16" i="18" s="1"/>
  <c r="F16" i="18" s="1"/>
  <c r="E17" i="18" s="1"/>
  <c r="F17" i="18" s="1"/>
  <c r="E18" i="18" s="1"/>
  <c r="F18" i="18" s="1"/>
  <c r="E19" i="18" s="1"/>
  <c r="F19" i="18" s="1"/>
  <c r="E20" i="18" s="1"/>
  <c r="F20" i="18" s="1"/>
  <c r="E21" i="18" s="1"/>
  <c r="F21" i="18" s="1"/>
  <c r="E22" i="18" s="1"/>
  <c r="F22" i="18" s="1"/>
  <c r="E23" i="18" s="1"/>
  <c r="F23" i="18" s="1"/>
  <c r="E24" i="18" s="1"/>
  <c r="F24" i="18" s="1"/>
  <c r="E25" i="18" s="1"/>
  <c r="F25" i="18" s="1"/>
  <c r="E26" i="18" s="1"/>
  <c r="F26" i="18" s="1"/>
  <c r="E27" i="18" s="1"/>
  <c r="F27" i="18" s="1"/>
  <c r="E28" i="18" s="1"/>
  <c r="F28" i="18" s="1"/>
  <c r="E29" i="18" s="1"/>
  <c r="F29" i="18" s="1"/>
  <c r="E30" i="18" s="1"/>
  <c r="F30" i="18" s="1"/>
  <c r="E31" i="18" s="1"/>
  <c r="F31" i="18" s="1"/>
  <c r="E32" i="18" s="1"/>
  <c r="F32" i="18" s="1"/>
  <c r="E33" i="18" s="1"/>
  <c r="F33" i="18" s="1"/>
  <c r="E34" i="18" s="1"/>
  <c r="F34" i="18" s="1"/>
  <c r="E35" i="18" s="1"/>
  <c r="F35" i="18" s="1"/>
  <c r="E36" i="18" s="1"/>
  <c r="F36" i="18" s="1"/>
  <c r="E37" i="18" s="1"/>
  <c r="F37" i="18" s="1"/>
  <c r="E38" i="18" s="1"/>
  <c r="F38" i="18" s="1"/>
  <c r="E39" i="18" s="1"/>
  <c r="F39" i="18" s="1"/>
  <c r="E40" i="18" s="1"/>
  <c r="F40" i="18" s="1"/>
  <c r="E41" i="18" s="1"/>
  <c r="F41" i="18" s="1"/>
  <c r="E42" i="18" s="1"/>
  <c r="F42" i="18" s="1"/>
  <c r="E43" i="18" s="1"/>
  <c r="F43" i="18" s="1"/>
  <c r="E44" i="18" s="1"/>
  <c r="F44" i="18" s="1"/>
  <c r="E45" i="18" s="1"/>
  <c r="F45" i="18" s="1"/>
  <c r="E46" i="18" s="1"/>
  <c r="F46" i="18" s="1"/>
  <c r="E47" i="18" s="1"/>
  <c r="F47" i="18" s="1"/>
  <c r="E48" i="18" s="1"/>
  <c r="F48" i="18" s="1"/>
  <c r="E49" i="18" s="1"/>
  <c r="F49" i="18" s="1"/>
  <c r="E50" i="18" s="1"/>
  <c r="F50" i="18" s="1"/>
  <c r="E51" i="18" s="1"/>
  <c r="F51" i="18" s="1"/>
  <c r="E52" i="18" s="1"/>
  <c r="F52" i="18" s="1"/>
  <c r="E53" i="18" s="1"/>
  <c r="F53" i="18" s="1"/>
  <c r="E54" i="18" s="1"/>
  <c r="F54" i="18" s="1"/>
  <c r="E55" i="18" s="1"/>
  <c r="F55" i="18" s="1"/>
  <c r="E56" i="18" s="1"/>
  <c r="F56" i="18" s="1"/>
  <c r="E57" i="18" s="1"/>
  <c r="F57" i="18" s="1"/>
  <c r="E58" i="18" s="1"/>
  <c r="F58" i="18" s="1"/>
  <c r="E59" i="18" s="1"/>
  <c r="F59" i="18" s="1"/>
  <c r="E60" i="18" s="1"/>
  <c r="F60" i="18" s="1"/>
  <c r="E61" i="18" s="1"/>
  <c r="F61" i="18" s="1"/>
  <c r="E62" i="18" s="1"/>
  <c r="F62" i="18" s="1"/>
  <c r="E63" i="18" s="1"/>
  <c r="F63" i="18" s="1"/>
  <c r="E64" i="18" s="1"/>
  <c r="F64" i="18" s="1"/>
  <c r="E65" i="18" s="1"/>
  <c r="F65" i="18" s="1"/>
  <c r="E66" i="18" s="1"/>
  <c r="F66" i="18" s="1"/>
  <c r="W10" i="15"/>
  <c r="Y10" i="15"/>
  <c r="Z10" i="15"/>
  <c r="AA10" i="15"/>
  <c r="AE26" i="15"/>
  <c r="AB26" i="15"/>
  <c r="AD26" i="15"/>
  <c r="AC26" i="15"/>
  <c r="D30" i="26" l="1"/>
  <c r="E30" i="26" s="1"/>
  <c r="C32" i="26"/>
  <c r="H38" i="16"/>
  <c r="F24" i="16"/>
  <c r="J24" i="16" s="1"/>
  <c r="F25" i="16"/>
  <c r="J25" i="16" s="1"/>
  <c r="F26" i="16"/>
  <c r="J26" i="16" s="1"/>
  <c r="F27" i="16"/>
  <c r="J27" i="16" s="1"/>
  <c r="F28" i="16"/>
  <c r="J28" i="16" s="1"/>
  <c r="F29" i="16"/>
  <c r="J29" i="16" s="1"/>
  <c r="F30" i="16"/>
  <c r="J30" i="16" s="1"/>
  <c r="F31" i="16"/>
  <c r="J31" i="16" s="1"/>
  <c r="F32" i="16"/>
  <c r="J32" i="16" s="1"/>
  <c r="F33" i="16"/>
  <c r="J33" i="16" s="1"/>
  <c r="F34" i="16"/>
  <c r="J34" i="16" s="1"/>
  <c r="F35" i="16"/>
  <c r="J35" i="16" s="1"/>
  <c r="F23" i="16"/>
  <c r="J23" i="16" s="1"/>
  <c r="C27" i="16"/>
  <c r="D27" i="16" s="1"/>
  <c r="C28" i="16"/>
  <c r="D28" i="16" s="1"/>
  <c r="C29" i="16"/>
  <c r="D29" i="16" s="1"/>
  <c r="C30" i="16"/>
  <c r="D30" i="16" s="1"/>
  <c r="C31" i="16"/>
  <c r="D31" i="16" s="1"/>
  <c r="C32" i="16"/>
  <c r="D32" i="16" s="1"/>
  <c r="C33" i="16"/>
  <c r="D33" i="16" s="1"/>
  <c r="C34" i="16"/>
  <c r="D34" i="16" s="1"/>
  <c r="C35" i="16"/>
  <c r="D35" i="16" s="1"/>
  <c r="C36" i="16"/>
  <c r="D36" i="16" s="1"/>
  <c r="C37" i="16"/>
  <c r="D37" i="16" s="1"/>
  <c r="C38" i="16"/>
  <c r="D38" i="16" s="1"/>
  <c r="C39" i="16"/>
  <c r="D39" i="16" s="1"/>
  <c r="C40" i="16"/>
  <c r="D40" i="16" s="1"/>
  <c r="C41" i="16"/>
  <c r="D41" i="16" s="1"/>
  <c r="C42" i="16"/>
  <c r="D42" i="16" s="1"/>
  <c r="C43" i="16"/>
  <c r="D43" i="16" s="1"/>
  <c r="C44" i="16"/>
  <c r="D44" i="16" s="1"/>
  <c r="C24" i="16"/>
  <c r="D24" i="16" s="1"/>
  <c r="C25" i="16"/>
  <c r="D25" i="16" s="1"/>
  <c r="C26" i="16"/>
  <c r="D26" i="16" s="1"/>
  <c r="C23" i="16"/>
  <c r="D23" i="16" s="1"/>
  <c r="E8" i="17"/>
  <c r="E9" i="17"/>
  <c r="E10" i="17" s="1"/>
  <c r="E14" i="17" s="1"/>
  <c r="E7" i="17"/>
  <c r="C33" i="26" l="1"/>
  <c r="D31" i="26"/>
  <c r="E31" i="26" s="1"/>
  <c r="F17" i="16"/>
  <c r="B16" i="16"/>
  <c r="D32" i="26" l="1"/>
  <c r="E32" i="26" s="1"/>
  <c r="C34" i="26"/>
  <c r="D5" i="12"/>
  <c r="B2" i="12"/>
  <c r="E5" i="12" s="1"/>
  <c r="F5" i="12" s="1"/>
  <c r="C6" i="12" s="1"/>
  <c r="D4" i="2"/>
  <c r="D6" i="2"/>
  <c r="D8" i="2"/>
  <c r="D10" i="2"/>
  <c r="F30" i="7"/>
  <c r="I30" i="7" s="1"/>
  <c r="G27" i="7"/>
  <c r="H27" i="7" s="1"/>
  <c r="O25" i="7"/>
  <c r="F24" i="7"/>
  <c r="H17" i="7"/>
  <c r="M14" i="7"/>
  <c r="M15" i="7"/>
  <c r="M13" i="7"/>
  <c r="M12" i="7"/>
  <c r="D5" i="7"/>
  <c r="D4" i="7"/>
  <c r="C5" i="7"/>
  <c r="C3" i="6"/>
  <c r="C5" i="6" s="1"/>
  <c r="C5" i="4"/>
  <c r="C13" i="4" s="1"/>
  <c r="C5" i="3"/>
  <c r="C4" i="3"/>
  <c r="C3" i="3"/>
  <c r="C9" i="2"/>
  <c r="D9" i="2" s="1"/>
  <c r="C10" i="2"/>
  <c r="C7" i="2"/>
  <c r="D7" i="2" s="1"/>
  <c r="C5" i="2"/>
  <c r="D5" i="2" s="1"/>
  <c r="C3" i="2"/>
  <c r="A14" i="1"/>
  <c r="A17" i="1"/>
  <c r="C11" i="2" l="1"/>
  <c r="C12" i="2" s="1"/>
  <c r="D12" i="2" s="1"/>
  <c r="C6" i="3"/>
  <c r="D33" i="26"/>
  <c r="E33" i="26" s="1"/>
  <c r="C35" i="26"/>
  <c r="G5" i="12"/>
  <c r="D3" i="2"/>
  <c r="I17" i="7"/>
  <c r="J17" i="7" s="1"/>
  <c r="C13" i="2" l="1"/>
  <c r="D11" i="2"/>
  <c r="C36" i="26"/>
  <c r="D34" i="26"/>
  <c r="E34" i="26" s="1"/>
  <c r="D13" i="2"/>
  <c r="D6" i="12"/>
  <c r="E6" i="12"/>
  <c r="C37" i="26" l="1"/>
  <c r="D35" i="26"/>
  <c r="E35" i="26" s="1"/>
  <c r="F6" i="12"/>
  <c r="C7" i="12" s="1"/>
  <c r="E7" i="12" s="1"/>
  <c r="D7" i="12" l="1"/>
  <c r="D36" i="26"/>
  <c r="E36" i="26" s="1"/>
  <c r="C38" i="26"/>
  <c r="F7" i="12"/>
  <c r="C8" i="12" s="1"/>
  <c r="D37" i="26" l="1"/>
  <c r="E37" i="26" s="1"/>
  <c r="C39" i="26"/>
  <c r="E8" i="12"/>
  <c r="D8" i="12"/>
  <c r="D38" i="26" l="1"/>
  <c r="E38" i="26" s="1"/>
  <c r="C40" i="26"/>
  <c r="F8" i="12"/>
  <c r="C9" i="12" s="1"/>
  <c r="C41" i="26" l="1"/>
  <c r="D39" i="26"/>
  <c r="E39" i="26" s="1"/>
  <c r="E9" i="12"/>
  <c r="D9" i="12"/>
  <c r="C42" i="26" l="1"/>
  <c r="D40" i="26"/>
  <c r="E40" i="26" s="1"/>
  <c r="F9" i="12"/>
  <c r="C10" i="12" s="1"/>
  <c r="D41" i="26" l="1"/>
  <c r="E41" i="26" s="1"/>
  <c r="C43" i="26"/>
  <c r="D10" i="12"/>
  <c r="E10" i="12"/>
  <c r="F10" i="12" s="1"/>
  <c r="C11" i="12" s="1"/>
  <c r="C44" i="26" l="1"/>
  <c r="D42" i="26"/>
  <c r="E42" i="26" s="1"/>
  <c r="D11" i="12"/>
  <c r="E11" i="12"/>
  <c r="F11" i="12" s="1"/>
  <c r="C45" i="26" l="1"/>
  <c r="D43" i="26"/>
  <c r="E43" i="26" s="1"/>
  <c r="C46" i="26" l="1"/>
  <c r="D44" i="26"/>
  <c r="E44" i="26" s="1"/>
  <c r="C47" i="26" l="1"/>
  <c r="D45" i="26"/>
  <c r="E45" i="26" s="1"/>
  <c r="C48" i="26" l="1"/>
  <c r="D46" i="26"/>
  <c r="E46" i="26" s="1"/>
  <c r="C15" i="26" l="1"/>
  <c r="C17" i="26" s="1"/>
  <c r="D47" i="26"/>
  <c r="E47" i="26" s="1"/>
  <c r="C18" i="26" l="1"/>
  <c r="D48" i="26"/>
  <c r="E48" i="26" s="1"/>
  <c r="E49" i="26" l="1"/>
</calcChain>
</file>

<file path=xl/sharedStrings.xml><?xml version="1.0" encoding="utf-8"?>
<sst xmlns="http://schemas.openxmlformats.org/spreadsheetml/2006/main" count="4351" uniqueCount="2305">
  <si>
    <t>Queue 1</t>
  </si>
  <si>
    <t>Start Input Area / Start Ouput Area</t>
  </si>
  <si>
    <t>Time at which transaction has entered the system</t>
  </si>
  <si>
    <t>Transaction serial number</t>
  </si>
  <si>
    <t>Time stamp</t>
  </si>
  <si>
    <t>Remote system serial number</t>
  </si>
  <si>
    <t>Cada buffer tem 768 bytes</t>
  </si>
  <si>
    <t>Existem 2048 buffers numa queue aplicacional</t>
  </si>
  <si>
    <t>Existem 32 queues aplicacionais</t>
  </si>
  <si>
    <t>Cada queue aplicacional ocupa 1490960 bytes</t>
  </si>
  <si>
    <t>FIM</t>
  </si>
  <si>
    <t>BUFFER 1</t>
  </si>
  <si>
    <t>INÍCIO</t>
  </si>
  <si>
    <r>
      <rPr>
        <i/>
        <sz val="11"/>
        <color theme="1"/>
        <rFont val="Calibri"/>
        <family val="2"/>
        <scheme val="minor"/>
      </rPr>
      <t>Output Area</t>
    </r>
    <r>
      <rPr>
        <sz val="11"/>
        <color theme="1"/>
        <rFont val="Calibri"/>
        <family val="2"/>
        <scheme val="minor"/>
      </rPr>
      <t xml:space="preserve"> tem no máximo 640 bytes</t>
    </r>
  </si>
  <si>
    <r>
      <t xml:space="preserve">192 </t>
    </r>
    <r>
      <rPr>
        <i/>
        <sz val="11"/>
        <color theme="1"/>
        <rFont val="Calibri"/>
        <family val="2"/>
        <scheme val="minor"/>
      </rPr>
      <t>Full Words</t>
    </r>
  </si>
  <si>
    <r>
      <t xml:space="preserve">384 </t>
    </r>
    <r>
      <rPr>
        <i/>
        <sz val="11"/>
        <color theme="1"/>
        <rFont val="Calibri"/>
        <family val="2"/>
        <scheme val="minor"/>
      </rPr>
      <t>Half Words</t>
    </r>
  </si>
  <si>
    <r>
      <t xml:space="preserve">1 </t>
    </r>
    <r>
      <rPr>
        <i/>
        <sz val="11"/>
        <color theme="1"/>
        <rFont val="Calibri"/>
        <family val="2"/>
        <scheme val="minor"/>
      </rPr>
      <t>Word</t>
    </r>
    <r>
      <rPr>
        <sz val="11"/>
        <color theme="1"/>
        <rFont val="Calibri"/>
        <family val="2"/>
        <scheme val="minor"/>
      </rPr>
      <t xml:space="preserve"> = 4 Bytes</t>
    </r>
  </si>
  <si>
    <r>
      <t xml:space="preserve">1/2 </t>
    </r>
    <r>
      <rPr>
        <i/>
        <sz val="11"/>
        <color theme="1"/>
        <rFont val="Calibri"/>
        <family val="2"/>
        <scheme val="minor"/>
      </rPr>
      <t>Word</t>
    </r>
    <r>
      <rPr>
        <sz val="11"/>
        <color theme="1"/>
        <rFont val="Calibri"/>
        <family val="2"/>
        <scheme val="minor"/>
      </rPr>
      <t xml:space="preserve"> = 2 Bytes</t>
    </r>
  </si>
  <si>
    <t>BUFFER 2</t>
  </si>
  <si>
    <t>BUFFER 2048</t>
  </si>
  <si>
    <t>ooo</t>
  </si>
  <si>
    <t>HEADER</t>
  </si>
  <si>
    <t>Long</t>
  </si>
  <si>
    <t>768 Bytes</t>
  </si>
  <si>
    <t>Área Total Procom = 1572864 bytes</t>
  </si>
  <si>
    <t>PRO(PROLEN,NUMPRO)</t>
  </si>
  <si>
    <t>FRETST</t>
  </si>
  <si>
    <t>UNIDADES</t>
  </si>
  <si>
    <t>INPTST</t>
  </si>
  <si>
    <t>SYSTIM</t>
  </si>
  <si>
    <t>PRFQUE(STALEN+QHEDSZ)</t>
  </si>
  <si>
    <t>INQUE(NUMPRO+QHEDSZ)</t>
  </si>
  <si>
    <t>FREEQ(NUMPRO+QHEDSZ)</t>
  </si>
  <si>
    <t>GAME_OUTQUE(NUMPRO+QHEDSZ)</t>
  </si>
  <si>
    <t>TOTAL</t>
  </si>
  <si>
    <t>FILLER(PRCMFIL)</t>
  </si>
  <si>
    <t>SUBTOTAL</t>
  </si>
  <si>
    <t>System processing buffers</t>
  </si>
  <si>
    <t>Free queue critical region flag</t>
  </si>
  <si>
    <t>Free buffer queue</t>
  </si>
  <si>
    <t>Input buffer queue</t>
  </si>
  <si>
    <t>System time set by timer</t>
  </si>
  <si>
    <t>Output queue for the game</t>
  </si>
  <si>
    <t>Input queu critical region flag</t>
  </si>
  <si>
    <t>Performance statistics queue</t>
  </si>
  <si>
    <t>DESCRIÇÃO</t>
  </si>
  <si>
    <t>CAMPOS</t>
  </si>
  <si>
    <t>Filler rounds size to next 4K</t>
  </si>
  <si>
    <t>Este valor é múltiplo de 4K</t>
  </si>
  <si>
    <t>64 Bytes</t>
  </si>
  <si>
    <t>QUETAB(NUMPRO+QHEDSZ,NUMAPPQUE)</t>
  </si>
  <si>
    <t>REPVQUE(REPVLEN+QHEDSZ)</t>
  </si>
  <si>
    <t>REPQUEPAS(REPVLEN+QHEDSZ,2)</t>
  </si>
  <si>
    <t>NUMAPPQUE</t>
  </si>
  <si>
    <t>NUMPRO</t>
  </si>
  <si>
    <t>QHEDSZ</t>
  </si>
  <si>
    <t>QUECOM.DEF</t>
  </si>
  <si>
    <t>PROCOM.DEF</t>
  </si>
  <si>
    <t>Reprocessing validation queue</t>
  </si>
  <si>
    <t>Reprocessing passive queue</t>
  </si>
  <si>
    <t>Queue table</t>
  </si>
  <si>
    <t>REPVLEN</t>
  </si>
  <si>
    <t>STALEN</t>
  </si>
  <si>
    <t>TSTAMP=31</t>
  </si>
  <si>
    <t>SERIAL=30</t>
  </si>
  <si>
    <t>TIMOFF=29</t>
  </si>
  <si>
    <t>REMSER=32</t>
  </si>
  <si>
    <t>INPTAB=OUTTAB=33</t>
  </si>
  <si>
    <t>TRCODE=10</t>
  </si>
  <si>
    <t>QUENUM=9</t>
  </si>
  <si>
    <t>Communications queue number</t>
  </si>
  <si>
    <t>Transaction code</t>
  </si>
  <si>
    <t>PRCDST=8</t>
  </si>
  <si>
    <t>PRCSRC=7</t>
  </si>
  <si>
    <t>Applications processor id</t>
  </si>
  <si>
    <t>X2X_COM=13</t>
  </si>
  <si>
    <t>MXS_COM=14</t>
  </si>
  <si>
    <t>MXSRV</t>
  </si>
  <si>
    <t>X2X communication subsystem</t>
  </si>
  <si>
    <t>TERNUM=11</t>
  </si>
  <si>
    <t>Terminal number</t>
  </si>
  <si>
    <t>LINENO=12</t>
  </si>
  <si>
    <t>Line number or sap number</t>
  </si>
  <si>
    <t>Output/Input message length</t>
  </si>
  <si>
    <t>OUTLEN=INPLEN=14</t>
  </si>
  <si>
    <t>Message number</t>
  </si>
  <si>
    <t>MSGNUM=13</t>
  </si>
  <si>
    <t>Simulation mode (-999 for SIM)</t>
  </si>
  <si>
    <t>SIMMOD=12</t>
  </si>
  <si>
    <t>ENCOVR=15</t>
  </si>
  <si>
    <t>Encryption override flag</t>
  </si>
  <si>
    <t>BUFSTA=16</t>
  </si>
  <si>
    <t>Buffer output status</t>
  </si>
  <si>
    <t>Special function</t>
  </si>
  <si>
    <t>SPCFUN=17</t>
  </si>
  <si>
    <t>TRMNDX=18</t>
  </si>
  <si>
    <t>Index terminal list</t>
  </si>
  <si>
    <t>LOGCOM.DEF</t>
  </si>
  <si>
    <t>HBLOCK</t>
  </si>
  <si>
    <t>HSER</t>
  </si>
  <si>
    <t>LOGBUF(LOGLEN,NUMLOG)</t>
  </si>
  <si>
    <t>HIGHEST BLOCK WRITTEN TO DISK</t>
  </si>
  <si>
    <t>HIGHEST  SERIAL # WRITTEN TO DISK</t>
  </si>
  <si>
    <t>LOGGER MEMORY BUFFERS</t>
  </si>
  <si>
    <t>SBLOCK</t>
  </si>
  <si>
    <t>HRSER</t>
  </si>
  <si>
    <t>HBLKRDY</t>
  </si>
  <si>
    <t>MTM_BLK_CNT</t>
  </si>
  <si>
    <t>BTM_BLK_CNT</t>
  </si>
  <si>
    <t>TMFMON_OK_TO_DIE</t>
  </si>
  <si>
    <t>LOGFRE(1944)</t>
  </si>
  <si>
    <t>BUFFER SEARCH START</t>
  </si>
  <si>
    <t>HIGH SERIAL # FOR READ</t>
  </si>
  <si>
    <t>HIGHEST FULL BLOCK WRITTEN TO DISK</t>
  </si>
  <si>
    <t># OF BLOCKS IN PRIMARY TMF</t>
  </si>
  <si>
    <t># OF BLOCKS IN BACKUP TMF</t>
  </si>
  <si>
    <t>KILL TMFMON</t>
  </si>
  <si>
    <t>LOGCOM FREE SPACE</t>
  </si>
  <si>
    <t>LOGLEN</t>
  </si>
  <si>
    <t>NUMLOG</t>
  </si>
  <si>
    <t>APUBUF(APULEN,NUMPRO)</t>
  </si>
  <si>
    <t>APULEN</t>
  </si>
  <si>
    <t>LAST_APUCOM</t>
  </si>
  <si>
    <t>APU</t>
  </si>
  <si>
    <t>APUCOM.DEF</t>
  </si>
  <si>
    <t>Accelerator Processing Unit</t>
  </si>
  <si>
    <t>48+1</t>
  </si>
  <si>
    <t>LENGTH OF VALIDATION TRANSACTION IN TRANSACTION MASTER FILE SEE DESLOG.DEF PLUS ADDITIONAL WORD TO STORE THE SERIAL NUMBER</t>
  </si>
  <si>
    <t>NUMBER OF PROCESSING BUFFERS</t>
  </si>
  <si>
    <t>SYSTEM PROCESSING BUFFERS</t>
  </si>
  <si>
    <t>APUBUF CONTAINS A COPY OF THE VALIDATION TRANSACTION PROCESSING BUFFER.</t>
  </si>
  <si>
    <t>WRKTAB=81</t>
  </si>
  <si>
    <t>LREC</t>
  </si>
  <si>
    <t>Tamanho do Log Record</t>
  </si>
  <si>
    <t>LMUREC</t>
  </si>
  <si>
    <t>Tamanho máximo de um múltiplo Log Record, LREC x 3</t>
  </si>
  <si>
    <t>BYTES</t>
  </si>
  <si>
    <t>O último bit de um LogRecord é '1' se for parte de um múltiplo Log Record</t>
  </si>
  <si>
    <r>
      <t xml:space="preserve">11111 </t>
    </r>
    <r>
      <rPr>
        <sz val="11"/>
        <color rgb="FFFF0000"/>
        <rFont val="Calibri"/>
        <family val="2"/>
        <scheme val="minor"/>
      </rPr>
      <t>111</t>
    </r>
  </si>
  <si>
    <t>LREG</t>
  </si>
  <si>
    <t>LONE</t>
  </si>
  <si>
    <t>LTWO</t>
  </si>
  <si>
    <t>LEND</t>
  </si>
  <si>
    <t>SER=MOD(SERIAL,SYSOFF)</t>
  </si>
  <si>
    <t>BLOCK=((SER-1)/LBLK)+1</t>
  </si>
  <si>
    <t>INDEX=MOD((SER-1),LBLK)+1</t>
  </si>
  <si>
    <t>OFFSET=((INDEX-1)*LREC)+LHDR+1</t>
  </si>
  <si>
    <t>SERIAL</t>
  </si>
  <si>
    <t>LBLK</t>
  </si>
  <si>
    <t>NUMBER OF BLOCKS IN A RECORD</t>
  </si>
  <si>
    <t>SYSOFF</t>
  </si>
  <si>
    <t>SER</t>
  </si>
  <si>
    <t>BLOCK</t>
  </si>
  <si>
    <t>INDEX</t>
  </si>
  <si>
    <t>OFFSET</t>
  </si>
  <si>
    <t>LHDR</t>
  </si>
  <si>
    <t>SIZE OF DISK RECORD HEADER</t>
  </si>
  <si>
    <t>BLONUM</t>
  </si>
  <si>
    <t>BLOCK NUMBER</t>
  </si>
  <si>
    <t>BSTATE</t>
  </si>
  <si>
    <t>LOGCNT</t>
  </si>
  <si>
    <t>TSKMAP</t>
  </si>
  <si>
    <t>BLOCK STATE</t>
  </si>
  <si>
    <t>BLOCK TRANSACTION COUNT</t>
  </si>
  <si>
    <t>TASKS WAITING FOR BLOCK</t>
  </si>
  <si>
    <t>HDRFR1</t>
  </si>
  <si>
    <t>HDRFR2</t>
  </si>
  <si>
    <t>DSKREC</t>
  </si>
  <si>
    <t>LOGHDR</t>
  </si>
  <si>
    <t>HEADER FREE WORD</t>
  </si>
  <si>
    <t>BEGINNING OF DISK RECORD</t>
  </si>
  <si>
    <t>BEGINING OF LOG RECORD HEADER</t>
  </si>
  <si>
    <t>BLOCK HEADER OFFSETS</t>
  </si>
  <si>
    <t>OFFSETS FOR LOG RECORD HEADER</t>
  </si>
  <si>
    <t>BLKCNT</t>
  </si>
  <si>
    <t>LRCNUM</t>
  </si>
  <si>
    <t>BLHISR</t>
  </si>
  <si>
    <t>BLTAPE</t>
  </si>
  <si>
    <t>LOG BUFFER TRANSACTION COUNT</t>
  </si>
  <si>
    <t>RECORD NUMBER FOR LOG TAPE</t>
  </si>
  <si>
    <t>BLOCK HIGH SERIAL NUMBER</t>
  </si>
  <si>
    <t>BLOCK WRITTEN TO LOG TAPE FLAG</t>
  </si>
  <si>
    <t>LGRIN</t>
  </si>
  <si>
    <t>LGINA</t>
  </si>
  <si>
    <t>LGRDY</t>
  </si>
  <si>
    <t>LGRRW</t>
  </si>
  <si>
    <t>VALUES FOR BLOCK STATE</t>
  </si>
  <si>
    <t>REQUEST FOR INPUT</t>
  </si>
  <si>
    <t>INPUT IN PROGRESS</t>
  </si>
  <si>
    <t>READY FOR I/O</t>
  </si>
  <si>
    <t>READY FOR RE-WRITE</t>
  </si>
  <si>
    <t>LGROU</t>
  </si>
  <si>
    <t>LGOUA</t>
  </si>
  <si>
    <t>LGUSD</t>
  </si>
  <si>
    <t>LTAPE</t>
  </si>
  <si>
    <t>LTOUA</t>
  </si>
  <si>
    <t>OUTPUT IN PROGRESS</t>
  </si>
  <si>
    <t>BLOCK CAN BE USED</t>
  </si>
  <si>
    <t>REQUEST FOR OUTPUT</t>
  </si>
  <si>
    <t>READY FOR TAPE LOGGING</t>
  </si>
  <si>
    <t>TAPE OUTPUT IN PROCESS</t>
  </si>
  <si>
    <t>OFFSET+LOGHDR-1</t>
  </si>
  <si>
    <t>-</t>
  </si>
  <si>
    <t>x</t>
  </si>
  <si>
    <t>x=80*100/16</t>
  </si>
  <si>
    <t>Autocolante</t>
  </si>
  <si>
    <t>Venda</t>
  </si>
  <si>
    <t xml:space="preserve"> FIM DO WRKTAB PARA LOG</t>
  </si>
  <si>
    <t>BYPASS</t>
  </si>
  <si>
    <t>Number of transactions in buffer</t>
  </si>
  <si>
    <t>Number of log records for the this transaction</t>
  </si>
  <si>
    <t>Number of log records skipped in TMF</t>
  </si>
  <si>
    <t>NBRTRA=41</t>
  </si>
  <si>
    <t>NUMLRC=42</t>
  </si>
  <si>
    <t>NUMLSK=43</t>
  </si>
  <si>
    <t>Procom Byte-Indexing</t>
  </si>
  <si>
    <t>Procom Word-indexing</t>
  </si>
  <si>
    <t>Procom Halfword-indexing</t>
  </si>
  <si>
    <t>Procom buffer contains 1-, 2- and 4-byte field</t>
  </si>
  <si>
    <t>b(w) = 4 x (w - 1) + 1</t>
  </si>
  <si>
    <t>b(h) = 2 x (h - 1) + 1</t>
  </si>
  <si>
    <t>h(w) = 2 x (w - 1) + 1</t>
  </si>
  <si>
    <t>To access a buffer field is necessary to know if it is 1-, 2- or 4 byte field.</t>
  </si>
  <si>
    <t>Obtida em</t>
  </si>
  <si>
    <t>GETQUEUE.FOR</t>
  </si>
  <si>
    <t>Descrição</t>
  </si>
  <si>
    <t>Flag para saber se a transacção tem ou não número de série</t>
  </si>
  <si>
    <t>Tipo</t>
  </si>
  <si>
    <t>Inteiro*4</t>
  </si>
  <si>
    <t>Variável</t>
  </si>
  <si>
    <t>TRCODE</t>
  </si>
  <si>
    <t>Inteiro*2</t>
  </si>
  <si>
    <t>Código da transacção</t>
  </si>
  <si>
    <t>TYPREG</t>
  </si>
  <si>
    <t>Regular Transaction</t>
  </si>
  <si>
    <t>TYPUNS</t>
  </si>
  <si>
    <t>TYPBRO</t>
  </si>
  <si>
    <t>TYPCMD</t>
  </si>
  <si>
    <t>TYPDEL</t>
  </si>
  <si>
    <t>TYPERR</t>
  </si>
  <si>
    <t>TYPCOM</t>
  </si>
  <si>
    <t>TYPECH</t>
  </si>
  <si>
    <t>TYPWCN</t>
  </si>
  <si>
    <t>TYPWDL</t>
  </si>
  <si>
    <t>TYPNCN</t>
  </si>
  <si>
    <t>TYPNDL</t>
  </si>
  <si>
    <t>TYPNON</t>
  </si>
  <si>
    <t>TYPHSF</t>
  </si>
  <si>
    <t>TYPPAS</t>
  </si>
  <si>
    <t>TYPFRA</t>
  </si>
  <si>
    <t>Unsolicited Message</t>
  </si>
  <si>
    <t>Broadcast Message</t>
  </si>
  <si>
    <t>Command Transaction</t>
  </si>
  <si>
    <t>Deletion Transaction</t>
  </si>
  <si>
    <t>Error Message Transaction</t>
  </si>
  <si>
    <t>Communications Command</t>
  </si>
  <si>
    <t>Exchange Transaction</t>
  </si>
  <si>
    <t>Lotto/Sports Cancellation</t>
  </si>
  <si>
    <t>Lotto/Sports Deletion</t>
  </si>
  <si>
    <t>Terminal Not Responding</t>
  </si>
  <si>
    <t>Password Managment Transaction</t>
  </si>
  <si>
    <t>Fraction Wager 2nd Phase</t>
  </si>
  <si>
    <t>TYPX2X_RELAY</t>
  </si>
  <si>
    <t>Relay Message for X2X Subsystem</t>
  </si>
  <si>
    <t>TYPX2X_PRO</t>
  </si>
  <si>
    <t>X2XPRO Message</t>
  </si>
  <si>
    <t>TYPX2X_RELAY_TIMOUT</t>
  </si>
  <si>
    <t>TYPX2X_RELAY_DELACK</t>
  </si>
  <si>
    <t>TYPX2X_RELAY_DELERR</t>
  </si>
  <si>
    <t>TYPX2X_RELAY_CMD</t>
  </si>
  <si>
    <t>Relay Command Message</t>
  </si>
  <si>
    <t>Relay DEL ACK Message</t>
  </si>
  <si>
    <t>Relay DEL ERR Message</t>
  </si>
  <si>
    <t>Relay Timeout Message</t>
  </si>
  <si>
    <t>TYPOCN</t>
  </si>
  <si>
    <t>TYPODL</t>
  </si>
  <si>
    <t>TYPPCN</t>
  </si>
  <si>
    <t>ODDS Game Cancellation</t>
  </si>
  <si>
    <t>ODDS Game Deletion</t>
  </si>
  <si>
    <t>TYPPDL</t>
  </si>
  <si>
    <t>TYPCRS</t>
  </si>
  <si>
    <t>TYPCWT</t>
  </si>
  <si>
    <t>TYPSSI</t>
  </si>
  <si>
    <t>TYPSSU</t>
  </si>
  <si>
    <t>TYPFPT</t>
  </si>
  <si>
    <t>Cross System Transaction</t>
  </si>
  <si>
    <t>Check Writer Transaction</t>
  </si>
  <si>
    <t>Intrasystem Central Transaction</t>
  </si>
  <si>
    <t>Intrasystem Stratus Transaction</t>
  </si>
  <si>
    <t>Financial Pass-Through</t>
  </si>
  <si>
    <t>TYPGUI</t>
  </si>
  <si>
    <t>GUIMGR</t>
  </si>
  <si>
    <t>TYPUNF</t>
  </si>
  <si>
    <t>Unfraction Wager 2nd Phase</t>
  </si>
  <si>
    <t>Online Agent Update</t>
  </si>
  <si>
    <t>TYPAGTINF</t>
  </si>
  <si>
    <t>TYPEUR</t>
  </si>
  <si>
    <t>TYPEPC</t>
  </si>
  <si>
    <t>TYPEPD</t>
  </si>
  <si>
    <t>EPASSIVE Cancellation</t>
  </si>
  <si>
    <t>EPASSIVE Deletion</t>
  </si>
  <si>
    <t>EURO MILL Transaction</t>
  </si>
  <si>
    <t>TYPMXL</t>
  </si>
  <si>
    <t>N.D.</t>
  </si>
  <si>
    <t>VAR #</t>
  </si>
  <si>
    <t>HASF Financial Transaction</t>
  </si>
  <si>
    <t>NUMBERS Cancellation</t>
  </si>
  <si>
    <t>NUMBERS Deletion</t>
  </si>
  <si>
    <t>BINGO Game Cancellation</t>
  </si>
  <si>
    <t>BINGO Game Deletion</t>
  </si>
  <si>
    <t>VALUE</t>
  </si>
  <si>
    <t>DESCRIPTION</t>
  </si>
  <si>
    <t>X2P</t>
  </si>
  <si>
    <t>X2R</t>
  </si>
  <si>
    <t>SPE</t>
  </si>
  <si>
    <t>INO</t>
  </si>
  <si>
    <t>PRO(INPTAB,BUF)</t>
  </si>
  <si>
    <t>EUO</t>
  </si>
  <si>
    <t>INC</t>
  </si>
  <si>
    <t>CMD</t>
  </si>
  <si>
    <t>ERR</t>
  </si>
  <si>
    <t>PRO(FRA_QUE,BUF)</t>
  </si>
  <si>
    <t>PRO(FRA_SIZ,BUF)</t>
  </si>
  <si>
    <t>VAL</t>
  </si>
  <si>
    <t>NO</t>
  </si>
  <si>
    <t>YES</t>
  </si>
  <si>
    <t>GUI</t>
  </si>
  <si>
    <t>HPRO(INPLEN, BUF) / (LREC*4)</t>
  </si>
  <si>
    <t>WAG</t>
  </si>
  <si>
    <t>NOT SET</t>
  </si>
  <si>
    <t>PST</t>
  </si>
  <si>
    <t>NBR</t>
  </si>
  <si>
    <t>ODD</t>
  </si>
  <si>
    <t>SPEF</t>
  </si>
  <si>
    <t>BYPASS | CONDITION</t>
  </si>
  <si>
    <t>TYP</t>
  </si>
  <si>
    <t>SUBTYP</t>
  </si>
  <si>
    <t>TRCODE = TYPREG</t>
  </si>
  <si>
    <t>It depends on input message, specifically on TYPE and SUBTYP values</t>
  </si>
  <si>
    <t>Game Type</t>
  </si>
  <si>
    <t>TEUM</t>
  </si>
  <si>
    <t>Destination Queue</t>
  </si>
  <si>
    <t>EUI</t>
  </si>
  <si>
    <t>DESTINATION QUEUE = QUE</t>
  </si>
  <si>
    <t>LOG RECORD SIZE = SIZE</t>
  </si>
  <si>
    <t>First time, do not  send to other systems</t>
  </si>
  <si>
    <t>Game Name</t>
  </si>
  <si>
    <t>WAGER</t>
  </si>
  <si>
    <t>Euromillions</t>
  </si>
  <si>
    <t>Transaction Type</t>
  </si>
  <si>
    <t>Control</t>
  </si>
  <si>
    <t>If message subtype does not exist in the system, the queue is set to SPE and SIZE is set to 1</t>
  </si>
  <si>
    <t>Type</t>
  </si>
  <si>
    <t>Subtype</t>
  </si>
  <si>
    <t>Lotto</t>
  </si>
  <si>
    <t>Control Meaning</t>
  </si>
  <si>
    <t>TKIK</t>
  </si>
  <si>
    <t>GCTR_OPT</t>
  </si>
  <si>
    <t>GTXT_OPT</t>
  </si>
  <si>
    <t>GTTX_OPT</t>
  </si>
  <si>
    <t>KCTR_OPT</t>
  </si>
  <si>
    <t>KTXT_OPT</t>
  </si>
  <si>
    <t>KTTX_OPT</t>
  </si>
  <si>
    <t>QPFF_OPT</t>
  </si>
  <si>
    <t>SYSN_OPT</t>
  </si>
  <si>
    <t>KIK1_OPT</t>
  </si>
  <si>
    <t>KIK2_OPT</t>
  </si>
  <si>
    <t>BNKN_OPT</t>
  </si>
  <si>
    <t>Game Control Revision</t>
  </si>
  <si>
    <t>Option Mask</t>
  </si>
  <si>
    <t>Option Flag</t>
  </si>
  <si>
    <t>0x8000</t>
  </si>
  <si>
    <t>0x4000</t>
  </si>
  <si>
    <t>0x1000</t>
  </si>
  <si>
    <t>0x0800</t>
  </si>
  <si>
    <t>0x0400</t>
  </si>
  <si>
    <t>0x0200</t>
  </si>
  <si>
    <t>0x0100</t>
  </si>
  <si>
    <t>0x0020</t>
  </si>
  <si>
    <t>0x0010</t>
  </si>
  <si>
    <t>0x0008</t>
  </si>
  <si>
    <t>0x2000</t>
  </si>
  <si>
    <t>Game Text Option</t>
  </si>
  <si>
    <t>Game Ticket Text Option</t>
  </si>
  <si>
    <t>Option Data Description</t>
  </si>
  <si>
    <t>Kicker Text Option</t>
  </si>
  <si>
    <t>Kicker Ticket Text Option</t>
  </si>
  <si>
    <t>Kicker 1 game requested</t>
  </si>
  <si>
    <t>Kicker 2 game requested</t>
  </si>
  <si>
    <t>Kicker Control Option</t>
  </si>
  <si>
    <t>Quick Pick / Board Option</t>
  </si>
  <si>
    <t>System Number Option</t>
  </si>
  <si>
    <t>Bank Number Option</t>
  </si>
  <si>
    <t>WAGER Option Flags</t>
  </si>
  <si>
    <t>Participating in Joker 1</t>
  </si>
  <si>
    <t>Participating in Joker 2</t>
  </si>
  <si>
    <t>0x0080</t>
  </si>
  <si>
    <t>0x0040</t>
  </si>
  <si>
    <t>Serial Number of Associated EM Wager Option</t>
  </si>
  <si>
    <t>0x0004</t>
  </si>
  <si>
    <t>0x0002</t>
  </si>
  <si>
    <t>0x0001</t>
  </si>
  <si>
    <t>Joker Number Option</t>
  </si>
  <si>
    <t>Weighted QP Table Revision Option</t>
  </si>
  <si>
    <t>Option Data Size</t>
  </si>
  <si>
    <t>2 bytes</t>
  </si>
  <si>
    <t>4 bytes</t>
  </si>
  <si>
    <t>8 bytes</t>
  </si>
  <si>
    <t>No Option Data</t>
  </si>
  <si>
    <t>BPRO, HPRO and PRO buffers have their own indexes, starting at 1. They represent the same buffer.</t>
  </si>
  <si>
    <t>The indexes of each buffer are defined as global variables - you must know which global variable applies to each buffer.</t>
  </si>
  <si>
    <t>Buffer index relation</t>
  </si>
  <si>
    <t>1-byte field, you must use BPRO buffer indexing</t>
  </si>
  <si>
    <t>2-byte field, you must use HPRO buffer indexing</t>
  </si>
  <si>
    <t>4-byte field, you must use PRO buffer indexing</t>
  </si>
  <si>
    <t>Joker</t>
  </si>
  <si>
    <t>TLTO</t>
  </si>
  <si>
    <t>TSPT</t>
  </si>
  <si>
    <t>Sports</t>
  </si>
  <si>
    <t>4 bytes Bank Number + 4 bytes Bank Account Number</t>
  </si>
  <si>
    <t>3 bytes + 1 byte Check Digits</t>
  </si>
  <si>
    <t>TPAS</t>
  </si>
  <si>
    <t>Not a Deletion Request</t>
  </si>
  <si>
    <t>Wager Request (Epassive)</t>
  </si>
  <si>
    <t>Log Record</t>
  </si>
  <si>
    <t>SIZE</t>
  </si>
  <si>
    <t>QUE</t>
  </si>
  <si>
    <t>Transaction Code</t>
  </si>
  <si>
    <t>2 or 3 (*)</t>
  </si>
  <si>
    <t>1, 2 or 3 (**)</t>
  </si>
  <si>
    <t>(*) it depends on whether the joker is present or not and/or on input message length</t>
  </si>
  <si>
    <t>Type and Subtype Meaning</t>
  </si>
  <si>
    <t>Deletion Request</t>
  </si>
  <si>
    <t>(**) 1 - if request is a reservation, 2 - if request is a release, 3 - if request is a sale</t>
  </si>
  <si>
    <t>BYPASS Flag</t>
  </si>
  <si>
    <t>INPUT MESSAGE = WAGER</t>
  </si>
  <si>
    <t>INPUT MESSAGE = VALIDATION</t>
  </si>
  <si>
    <t>Wager Julian Date</t>
  </si>
  <si>
    <t>Wager Serial Number</t>
  </si>
  <si>
    <t>Wager Check Digits</t>
  </si>
  <si>
    <t>&gt; 499</t>
  </si>
  <si>
    <t>TRUE</t>
  </si>
  <si>
    <t>&lt; 500</t>
  </si>
  <si>
    <t>FALSE</t>
  </si>
  <si>
    <t>INPUT MESSAGE = CANCELLATION</t>
  </si>
  <si>
    <t>CAN</t>
  </si>
  <si>
    <t>0X10</t>
  </si>
  <si>
    <t>1X10</t>
  </si>
  <si>
    <t>Game Index</t>
  </si>
  <si>
    <t>Ticket-Series-Fraction-Validation Number</t>
  </si>
  <si>
    <t># Tickets in Package</t>
  </si>
  <si>
    <t>1 to n, n = 1, 2, …, 10</t>
  </si>
  <si>
    <t>N.A.</t>
  </si>
  <si>
    <t>n Tickets</t>
  </si>
  <si>
    <t>1 Ticket Only</t>
  </si>
  <si>
    <r>
      <t xml:space="preserve">INPUT MESSAGE = </t>
    </r>
    <r>
      <rPr>
        <u/>
        <sz val="11"/>
        <color theme="1"/>
        <rFont val="Calibri"/>
        <family val="2"/>
        <scheme val="minor"/>
      </rPr>
      <t>E</t>
    </r>
    <r>
      <rPr>
        <sz val="11"/>
        <color theme="1"/>
        <rFont val="Calibri"/>
        <family val="2"/>
        <scheme val="minor"/>
      </rPr>
      <t>PASSIVE VALIDATION</t>
    </r>
  </si>
  <si>
    <r>
      <t xml:space="preserve">INPUT MESSAGE = </t>
    </r>
    <r>
      <rPr>
        <u/>
        <sz val="11"/>
        <color theme="1"/>
        <rFont val="Calibri"/>
        <family val="2"/>
        <scheme val="minor"/>
      </rPr>
      <t>P</t>
    </r>
    <r>
      <rPr>
        <sz val="11"/>
        <color theme="1"/>
        <rFont val="Calibri"/>
        <family val="2"/>
        <scheme val="minor"/>
      </rPr>
      <t>PASSIVE VALIDATION</t>
    </r>
  </si>
  <si>
    <t>Player Card-NIB</t>
  </si>
  <si>
    <t>Wager Julian Date-Wager Serial Number-Wager Check Digits</t>
  </si>
  <si>
    <t>F</t>
  </si>
  <si>
    <t>1 Ticket Only, Validation Number = 0</t>
  </si>
  <si>
    <r>
      <t xml:space="preserve">INPUT MESSAGE = </t>
    </r>
    <r>
      <rPr>
        <u/>
        <sz val="11"/>
        <color theme="1"/>
        <rFont val="Calibri"/>
        <family val="2"/>
        <scheme val="minor"/>
      </rPr>
      <t>P</t>
    </r>
    <r>
      <rPr>
        <sz val="11"/>
        <color theme="1"/>
        <rFont val="Calibri"/>
        <family val="2"/>
        <scheme val="minor"/>
      </rPr>
      <t>PASSIVE RETURN</t>
    </r>
  </si>
  <si>
    <t>PSV</t>
  </si>
  <si>
    <t>1, 2 or 3 (+)</t>
  </si>
  <si>
    <t>(+) 1 - 0 &lt; # Tickets in Package &lt; 3; 2 - 2 &lt; # Tickets in Package &lt; 6; 3 - # Tickets in Package &gt; 6</t>
  </si>
  <si>
    <t>INPUT MESSAGE = SIGN-ON</t>
  </si>
  <si>
    <t>6 = Regular Returned Passive</t>
  </si>
  <si>
    <t>8 = VPPINQ = Batch Validation Inquiry</t>
  </si>
  <si>
    <t>9 = VPPREG = Batch Validation Accepted</t>
  </si>
  <si>
    <t>10 = VPNREG = New Validation</t>
  </si>
  <si>
    <t>12 = VPNDON = New Validation Inquiry Accepted</t>
  </si>
  <si>
    <t>13 = VPNBNK = New Validation with Bank Accepted</t>
  </si>
  <si>
    <t>1 = Statistics</t>
  </si>
  <si>
    <t>2 = Faults</t>
  </si>
  <si>
    <t>3 = Ticket Text (Marketing) Message</t>
  </si>
  <si>
    <t>4 = Control</t>
  </si>
  <si>
    <t>5 = Game Text</t>
  </si>
  <si>
    <t>6 = Sign-on next segment</t>
  </si>
  <si>
    <t>10 = Passive game request draw information</t>
  </si>
  <si>
    <t>15 = Sign-off</t>
  </si>
  <si>
    <t>0 = Regular Sign-on</t>
  </si>
  <si>
    <t>INPUT MESSAGE = DOWNLOAD REQUEST</t>
  </si>
  <si>
    <t>INPUT MESSAGE = REPORT REQUEST</t>
  </si>
  <si>
    <t>8 = Weekly activity report for Passive</t>
  </si>
  <si>
    <t>INPUT MESSAGE = Encryption Key Request</t>
  </si>
  <si>
    <t>INPUT MESSAGE = Loopback</t>
  </si>
  <si>
    <t>UNS</t>
  </si>
  <si>
    <t>INPUT MESSAGE = Unsolicited</t>
  </si>
  <si>
    <t>INPUT MESSAGE = Opinion Poll (not used in Portugal)</t>
  </si>
  <si>
    <t>INPUT MESSAGE = Instant</t>
  </si>
  <si>
    <t>INI</t>
  </si>
  <si>
    <t>INPUT MESSAGE =Fractional Wagering (not used in Portugal)</t>
  </si>
  <si>
    <t>1 = Passive Game Results / Winning Numbers</t>
  </si>
  <si>
    <t>3 = Financial Reports</t>
  </si>
  <si>
    <t>9 = Invoice Report</t>
  </si>
  <si>
    <t>Class</t>
  </si>
  <si>
    <t>TEUM = Game Type</t>
  </si>
  <si>
    <t>1 = Fraction Wager</t>
  </si>
  <si>
    <t>15 = Un-fractioned Wager</t>
  </si>
  <si>
    <t>ALL other messages go to queue SPE, SIZE=1 and BYPASS=FALSE</t>
  </si>
  <si>
    <r>
      <t xml:space="preserve">TRUE |IF </t>
    </r>
    <r>
      <rPr>
        <i/>
        <sz val="11"/>
        <color theme="1"/>
        <rFont val="Calibri"/>
        <family val="2"/>
        <scheme val="minor"/>
      </rPr>
      <t xml:space="preserve">QUE = SPE </t>
    </r>
    <r>
      <rPr>
        <sz val="11"/>
        <color theme="1"/>
        <rFont val="Calibri"/>
        <family val="2"/>
        <scheme val="minor"/>
      </rPr>
      <t xml:space="preserve">OR </t>
    </r>
    <r>
      <rPr>
        <i/>
        <sz val="11"/>
        <color theme="1"/>
        <rFont val="Calibri"/>
        <family val="2"/>
        <scheme val="minor"/>
      </rPr>
      <t>SIZE = 0</t>
    </r>
  </si>
  <si>
    <t>NXTSER</t>
  </si>
  <si>
    <t>LOCALSER</t>
  </si>
  <si>
    <t>SERIAL[N]</t>
  </si>
  <si>
    <t>NXTSER[N+2]</t>
  </si>
  <si>
    <t>NXTSER[N+1]=SERIAL[N]+1</t>
  </si>
  <si>
    <t>If you want to access the buffer to get a,</t>
  </si>
  <si>
    <t>…</t>
  </si>
  <si>
    <t>One block has 125 log records</t>
  </si>
  <si>
    <t>One log record has 16 words</t>
  </si>
  <si>
    <t>One log record has 64 bytes</t>
  </si>
  <si>
    <t>One disk block has 2048 words</t>
  </si>
  <si>
    <t>Validation Record Header</t>
  </si>
  <si>
    <t>VSTAT</t>
  </si>
  <si>
    <t>VCCDC</t>
  </si>
  <si>
    <t>Validation Status</t>
  </si>
  <si>
    <t>Cashing CDC Date</t>
  </si>
  <si>
    <t>VCSER</t>
  </si>
  <si>
    <t>Cashing Serial Number</t>
  </si>
  <si>
    <t>VCTER</t>
  </si>
  <si>
    <t>VLCDC</t>
  </si>
  <si>
    <t>VLTER</t>
  </si>
  <si>
    <t>VLSER</t>
  </si>
  <si>
    <t>Cashing Terminal</t>
  </si>
  <si>
    <t>Claim CDC Date</t>
  </si>
  <si>
    <t>Claim Terminal</t>
  </si>
  <si>
    <t>Claim Serial Serial</t>
  </si>
  <si>
    <t>VKTAMT</t>
  </si>
  <si>
    <t>Kicker Tax Amount</t>
  </si>
  <si>
    <t>VPAMT</t>
  </si>
  <si>
    <t>Field</t>
  </si>
  <si>
    <t>Index</t>
  </si>
  <si>
    <t>Description</t>
  </si>
  <si>
    <t>VKPAMT</t>
  </si>
  <si>
    <t>Pay Amount</t>
  </si>
  <si>
    <t>Kicker Pay Amount</t>
  </si>
  <si>
    <t>Amount in OPS for Kicker</t>
  </si>
  <si>
    <t>VKOPSAMT</t>
  </si>
  <si>
    <t>VOPSAMT</t>
  </si>
  <si>
    <t>Amount in OPS for Game</t>
  </si>
  <si>
    <t>VRAMT</t>
  </si>
  <si>
    <t>VTAMT</t>
  </si>
  <si>
    <t>VSCDC</t>
  </si>
  <si>
    <t>VSSER</t>
  </si>
  <si>
    <t>VSTER</t>
  </si>
  <si>
    <t>Refund Amount</t>
  </si>
  <si>
    <t>Tax Amount</t>
  </si>
  <si>
    <t>Wager CDC Date</t>
  </si>
  <si>
    <t>Selling Terminal</t>
  </si>
  <si>
    <t>VEXP</t>
  </si>
  <si>
    <t>Drawing Expired</t>
  </si>
  <si>
    <t>Kicker Expired</t>
  </si>
  <si>
    <t>VKEXP</t>
  </si>
  <si>
    <t>VGAM</t>
  </si>
  <si>
    <t>Game Number</t>
  </si>
  <si>
    <t>VGTYP</t>
  </si>
  <si>
    <t>VGIND</t>
  </si>
  <si>
    <t>VKGME</t>
  </si>
  <si>
    <t>VWCDC</t>
  </si>
  <si>
    <t>Kicker Game Number</t>
  </si>
  <si>
    <t>Winsel CDC</t>
  </si>
  <si>
    <t>VBNKID</t>
  </si>
  <si>
    <t>Bank ID</t>
  </si>
  <si>
    <t>VBNKNUM</t>
  </si>
  <si>
    <t>Bank Number</t>
  </si>
  <si>
    <t>VFRAC</t>
  </si>
  <si>
    <t># of Fractions this winner represents of max.</t>
  </si>
  <si>
    <t>VPZOFF</t>
  </si>
  <si>
    <t>Prize Table Offset</t>
  </si>
  <si>
    <t>Number of OP's in the record</t>
  </si>
  <si>
    <t>VOPSCNT</t>
  </si>
  <si>
    <t>V5P3FLG</t>
  </si>
  <si>
    <t>Flag of GameTyp/GameInd is 5+3 bits</t>
  </si>
  <si>
    <t>VFREE2</t>
  </si>
  <si>
    <t>Available for user (Passive uses it)</t>
  </si>
  <si>
    <t>VFREE1</t>
  </si>
  <si>
    <t>Available for user</t>
  </si>
  <si>
    <t>VPDATA</t>
  </si>
  <si>
    <t>Start of Prize Data</t>
  </si>
  <si>
    <t>Lotto/Sports/Kicker</t>
  </si>
  <si>
    <t>VEXTR</t>
  </si>
  <si>
    <t>VTCKT</t>
  </si>
  <si>
    <t>VSERN</t>
  </si>
  <si>
    <t>VVALN</t>
  </si>
  <si>
    <t>Validation Number</t>
  </si>
  <si>
    <t>Serial Number</t>
  </si>
  <si>
    <t>Ticket Number</t>
  </si>
  <si>
    <t>VPFRAC</t>
  </si>
  <si>
    <t>VPRGCDC</t>
  </si>
  <si>
    <t>VOFFTER</t>
  </si>
  <si>
    <t>VPASTYP</t>
  </si>
  <si>
    <t>Passive Declaration</t>
  </si>
  <si>
    <t>Detail Prize Data</t>
  </si>
  <si>
    <t>VKIK</t>
  </si>
  <si>
    <t>VUPD</t>
  </si>
  <si>
    <t>VBDR</t>
  </si>
  <si>
    <t>VREF</t>
  </si>
  <si>
    <t>VDRW</t>
  </si>
  <si>
    <t>VDIV</t>
  </si>
  <si>
    <t>VSHR</t>
  </si>
  <si>
    <t>VKI2</t>
  </si>
  <si>
    <t>VPRG</t>
  </si>
  <si>
    <t>Kicker Flag (bit flag)</t>
  </si>
  <si>
    <t>Prize Update Flag (bit flag)</t>
  </si>
  <si>
    <t>Bonus Draw Winn Flag (bit flag)</t>
  </si>
  <si>
    <t>Refund Flag (bit flag)</t>
  </si>
  <si>
    <t>Draw Number (byte)</t>
  </si>
  <si>
    <t>Division Won (4 bits)</t>
  </si>
  <si>
    <t>Shares/Amount for some games (4 bytes)</t>
  </si>
  <si>
    <t>Second Kicker Flag (bit flag)</t>
  </si>
  <si>
    <t>Purged Flag (bit flag)</t>
  </si>
  <si>
    <t>VSUB</t>
  </si>
  <si>
    <t>Subgame (BINGO) (2 bits)</t>
  </si>
  <si>
    <t>VOP</t>
  </si>
  <si>
    <t>OP Flag (1 bit)</t>
  </si>
  <si>
    <t>Total</t>
  </si>
  <si>
    <t>7 bytes + 1 bit / Prize</t>
  </si>
  <si>
    <t>VMAX</t>
  </si>
  <si>
    <t>Winners Maximum</t>
  </si>
  <si>
    <t>VPLEN</t>
  </si>
  <si>
    <t>Length of Detail Prize Data</t>
  </si>
  <si>
    <t>Constants</t>
  </si>
  <si>
    <t>Expanded Format for Validation Records</t>
  </si>
  <si>
    <t>VCASH</t>
  </si>
  <si>
    <t>VSTAT[n]</t>
  </si>
  <si>
    <t>APAD</t>
  </si>
  <si>
    <t>TPSTS</t>
  </si>
  <si>
    <t>VALREC</t>
  </si>
  <si>
    <t>TRABUF</t>
  </si>
  <si>
    <t>VBANK</t>
  </si>
  <si>
    <t>VDEL</t>
  </si>
  <si>
    <t>UTKT</t>
  </si>
  <si>
    <t>VCXL</t>
  </si>
  <si>
    <t>RTKT</t>
  </si>
  <si>
    <t>VUNCSH</t>
  </si>
  <si>
    <t>VPRPAY</t>
  </si>
  <si>
    <t>Draw Number</t>
  </si>
  <si>
    <t>WINPAS</t>
  </si>
  <si>
    <t>Y</t>
  </si>
  <si>
    <t>Fraction Number</t>
  </si>
  <si>
    <t>Y, Epassive only</t>
  </si>
  <si>
    <t>Y, Ppassive only</t>
  </si>
  <si>
    <t>Purge CDC</t>
  </si>
  <si>
    <t>Does WINPAS update it?</t>
  </si>
  <si>
    <t>VPNAMT</t>
  </si>
  <si>
    <t>Net Amount</t>
  </si>
  <si>
    <t>Usa a função GET_PAY_TYPE(VDETAIL,VALREC(VPZOFF),RECEMI,VALREC(VGAM)) para determinar se o pagamento deve ser feito ou não por um terminal privilegiado</t>
  </si>
  <si>
    <t>Module</t>
  </si>
  <si>
    <t>Note</t>
  </si>
  <si>
    <t>DESCRIPTION FOR PASSIVE VALIDATION FILE DISK RECORDS</t>
  </si>
  <si>
    <t>Record type</t>
  </si>
  <si>
    <t>6 bits</t>
  </si>
  <si>
    <t>2 bits</t>
  </si>
  <si>
    <t>3 bytes</t>
  </si>
  <si>
    <t>1 byte</t>
  </si>
  <si>
    <t>Cashing Serial</t>
  </si>
  <si>
    <t>Game #</t>
  </si>
  <si>
    <t>Record type/Status</t>
  </si>
  <si>
    <t>Free space</t>
  </si>
  <si>
    <t>Fraction #</t>
  </si>
  <si>
    <t>Ticket #</t>
  </si>
  <si>
    <t>Serie #</t>
  </si>
  <si>
    <t>Validation # / Serial #</t>
  </si>
  <si>
    <t>Expire Draw</t>
  </si>
  <si>
    <t>Cashing CDC</t>
  </si>
  <si>
    <t>GTYP/GIND</t>
  </si>
  <si>
    <t>Type / Ticket</t>
  </si>
  <si>
    <t>Selling CDC</t>
  </si>
  <si>
    <t>Prize data</t>
  </si>
  <si>
    <t># Fractions</t>
  </si>
  <si>
    <t>Free Space</t>
  </si>
  <si>
    <t>36 bytes
1-9 Wins</t>
  </si>
  <si>
    <t>Prize Index</t>
  </si>
  <si>
    <t>Offline Cash Terminal</t>
  </si>
  <si>
    <t>RECTYP = 0 (40 bytes)</t>
  </si>
  <si>
    <t>RECTYP = 1 (80 bytes)</t>
  </si>
  <si>
    <t>Pay Amount 1</t>
  </si>
  <si>
    <t>V4BUF_PAS(1)</t>
  </si>
  <si>
    <t>V4BUF_PAS(2)</t>
  </si>
  <si>
    <t>V4BUF_PAS(3)</t>
  </si>
  <si>
    <t>V4BUF_PAS(4)</t>
  </si>
  <si>
    <t>V4BUF_PAS(5)</t>
  </si>
  <si>
    <t>V4BUF_PAS(6)</t>
  </si>
  <si>
    <t>V4BUF_PAS(7)</t>
  </si>
  <si>
    <t>V4BUF_PAS(8)</t>
  </si>
  <si>
    <t>V4BUF_PAS(9)</t>
  </si>
  <si>
    <t>V4BUF_PAS(10)</t>
  </si>
  <si>
    <t>V4BUF_PAS(11)</t>
  </si>
  <si>
    <t>V4BUF_PAS(12)</t>
  </si>
  <si>
    <t>RECTYP = 0 (44 bytes)</t>
  </si>
  <si>
    <t>NEW VERSION WITH NET PAY AMOUNT</t>
  </si>
  <si>
    <t>Net Pay Amount</t>
  </si>
  <si>
    <t>Net Pay Amount 1</t>
  </si>
  <si>
    <t>V4BUF_PAS(13)</t>
  </si>
  <si>
    <t>=</t>
  </si>
  <si>
    <t>Last Wager</t>
  </si>
  <si>
    <t>Last Cancel</t>
  </si>
  <si>
    <t>Last Validation</t>
  </si>
  <si>
    <t>Last Instant Ticket Validation</t>
  </si>
  <si>
    <t>Last Passive Ticket Bank Validation</t>
  </si>
  <si>
    <t>Last Passive Ticket Validation</t>
  </si>
  <si>
    <t xml:space="preserve">Last Passive Ticket Returned </t>
  </si>
  <si>
    <t>Last IPS Supply Order</t>
  </si>
  <si>
    <t xml:space="preserve">= </t>
  </si>
  <si>
    <t>Last Bank Validation</t>
  </si>
  <si>
    <t>3153600000000</t>
  </si>
  <si>
    <t>1099511627776</t>
  </si>
  <si>
    <t>5 bytes</t>
  </si>
  <si>
    <t>281474976710656</t>
  </si>
  <si>
    <t>6 bytes</t>
  </si>
  <si>
    <t>mili segundos/dia</t>
  </si>
  <si>
    <t>3162240000000</t>
  </si>
  <si>
    <t>dias</t>
  </si>
  <si>
    <t>MAXLUN</t>
  </si>
  <si>
    <t>PARAMETER #</t>
  </si>
  <si>
    <t>PRMHSH.DEF</t>
  </si>
  <si>
    <t>HSHFIL SUBROUTINES PARAMETERS</t>
  </si>
  <si>
    <t>HIGHEST LUN THAT CAN BE USED (I.E, # OF FCB'S TO ALLOCATE)</t>
  </si>
  <si>
    <t>BUCSEC</t>
  </si>
  <si>
    <t># OF SECTORS IN 1 BUCKET</t>
  </si>
  <si>
    <t>I4BUCSIZ</t>
  </si>
  <si>
    <t>I*4 BUCKET SIZE</t>
  </si>
  <si>
    <t>I2BUCSIZ</t>
  </si>
  <si>
    <t>I*2 BUCKET SIZE</t>
  </si>
  <si>
    <t>I1BUCSIZ</t>
  </si>
  <si>
    <t>I*1 BUCKET SIZE</t>
  </si>
  <si>
    <t>BUCSIZ</t>
  </si>
  <si>
    <t>SAME AS I1BUCSIZ</t>
  </si>
  <si>
    <t>MAXREC</t>
  </si>
  <si>
    <t>BUFSIZ</t>
  </si>
  <si>
    <t>SIZE OF BIGBUF (IN BYTES)
Has been included only for compatibility with INDDATA.DEF.  It is not used by the hash file subsystem and, in my opinion, should not be used by any other program.  It was originally used to set a buffer size so that IINIBF could be called without a size.  Since IINIBF has been disabled (use IINIB instead), this parameter should eventually be removed.</t>
  </si>
  <si>
    <t>Is not actually used  by the hash subroutines.  It is, however, referenced by INTDATA.DEF.  Since is originally declared in INDDATA.DEF, it is also included here for compatability.
Set MAXREC to the maximum size (in I*4 words) of any record in an indirect file.</t>
  </si>
  <si>
    <t>ERRUNT</t>
  </si>
  <si>
    <t>ERRREQ</t>
  </si>
  <si>
    <t>ERROPN</t>
  </si>
  <si>
    <t>ERRSER</t>
  </si>
  <si>
    <t>ERRMOD</t>
  </si>
  <si>
    <t>ERRDAT</t>
  </si>
  <si>
    <t>!INVALID LOGICAL UNIT</t>
  </si>
  <si>
    <t>!INVALID REQUEST</t>
  </si>
  <si>
    <t>!INVALID OPEN</t>
  </si>
  <si>
    <t>!INVALID SERIAL #</t>
  </si>
  <si>
    <t>!INVALID MODE</t>
  </si>
  <si>
    <t>!INVALID DATA</t>
  </si>
  <si>
    <t>RETURN STATUS DEFINITIONS</t>
  </si>
  <si>
    <t>HASHING PARAMETERS</t>
  </si>
  <si>
    <t>Sectors</t>
  </si>
  <si>
    <t>TOTSERFRAC</t>
  </si>
  <si>
    <t>Número de séries</t>
  </si>
  <si>
    <t>Número de fracções</t>
  </si>
  <si>
    <t>TOTSERFRAC Corrigido</t>
  </si>
  <si>
    <t>record average size</t>
  </si>
  <si>
    <t>total shares</t>
  </si>
  <si>
    <t>V4BUF_PAS(14)</t>
  </si>
  <si>
    <t>V4BUF_PAS(15)</t>
  </si>
  <si>
    <t>V4BUF_PAS(16)</t>
  </si>
  <si>
    <t>V4BUF_PAS(17)</t>
  </si>
  <si>
    <t>V4BUF_PAS(18)</t>
  </si>
  <si>
    <t>V4BUF_PAS(19)</t>
  </si>
  <si>
    <t>V4BUF_PAS(20)</t>
  </si>
  <si>
    <t>V4BUF_PAS(21)</t>
  </si>
  <si>
    <t>V4BUF_PAS(22)</t>
  </si>
  <si>
    <t>V4BUF_PAS(23)</t>
  </si>
  <si>
    <t>V4BUF_PAS(24)</t>
  </si>
  <si>
    <t>V4BUF_PAS(25)</t>
  </si>
  <si>
    <t>V4BUF_PAS(26)</t>
  </si>
  <si>
    <t>V4BUF_PAS(27)</t>
  </si>
  <si>
    <t>V4BUF_PAS(28)</t>
  </si>
  <si>
    <t>V4BUF_PAS(29)</t>
  </si>
  <si>
    <t>40 bytes
10-19 Wins</t>
  </si>
  <si>
    <t>V4BUF_PAS(30)</t>
  </si>
  <si>
    <t>V4BUF_PAS(31)</t>
  </si>
  <si>
    <t>V4BUF_PAS(32)</t>
  </si>
  <si>
    <t>V4BUF_PAS(33)</t>
  </si>
  <si>
    <t>V4BUF_PAS(34)</t>
  </si>
  <si>
    <t>V4BUF_PAS(35)</t>
  </si>
  <si>
    <t>V4BUF_PAS(36)</t>
  </si>
  <si>
    <t>V4BUF_PAS(37)</t>
  </si>
  <si>
    <t>V4BUF_PAS(38)</t>
  </si>
  <si>
    <t>V4BUF_PAS(39)</t>
  </si>
  <si>
    <t>V4BUF_PAS(40)</t>
  </si>
  <si>
    <t>40 bytes
20-29 Wins</t>
  </si>
  <si>
    <t>V4BUF_PAS(41)</t>
  </si>
  <si>
    <t>V4BUF_PAS(42)</t>
  </si>
  <si>
    <t>V4BUF_PAS(43)</t>
  </si>
  <si>
    <t>V4BUF_PAS(44)</t>
  </si>
  <si>
    <t>RECTYP = 1 (176 bytes)</t>
  </si>
  <si>
    <t>Prize data (116 bytes)</t>
  </si>
  <si>
    <t>V2</t>
  </si>
  <si>
    <t>Cross Validation Message</t>
  </si>
  <si>
    <t>Start</t>
  </si>
  <si>
    <t>End</t>
  </si>
  <si>
    <t>Size</t>
  </si>
  <si>
    <t>Field Contents</t>
  </si>
  <si>
    <t>Message Length</t>
  </si>
  <si>
    <t>Buffer Number</t>
  </si>
  <si>
    <t>Cross Reference Number</t>
  </si>
  <si>
    <t>Transaction Type Code (=13)</t>
  </si>
  <si>
    <t>Ticket Indicator</t>
  </si>
  <si>
    <t>Retailer who gets the credit</t>
  </si>
  <si>
    <t>Validation Mode</t>
  </si>
  <si>
    <t>Validation Retailer Number</t>
  </si>
  <si>
    <t>Envelope ID</t>
  </si>
  <si>
    <t>Game Number 1</t>
  </si>
  <si>
    <t>Game Number 2</t>
  </si>
  <si>
    <t>Game Number 3</t>
  </si>
  <si>
    <t>Game Number 4</t>
  </si>
  <si>
    <t>Game Number 5</t>
  </si>
  <si>
    <t>Game Number 6</t>
  </si>
  <si>
    <t>Game Number 7</t>
  </si>
  <si>
    <t>Validation CDC 1</t>
  </si>
  <si>
    <t>Pack Number 1</t>
  </si>
  <si>
    <t>Virn Number 1</t>
  </si>
  <si>
    <t>Virn Check Digits 1</t>
  </si>
  <si>
    <t>Validation Time 1</t>
  </si>
  <si>
    <t>Validation CDC 2</t>
  </si>
  <si>
    <t>Pack Number 2</t>
  </si>
  <si>
    <t>Virn Number 2</t>
  </si>
  <si>
    <t>Virn Check Digits 2</t>
  </si>
  <si>
    <t>Validation Time 2</t>
  </si>
  <si>
    <t>Validation CDC 3</t>
  </si>
  <si>
    <t>Pack Number 3</t>
  </si>
  <si>
    <t>Virn Check Digits 3</t>
  </si>
  <si>
    <t>Virn Number 3</t>
  </si>
  <si>
    <t>Validation Time 3</t>
  </si>
  <si>
    <t>Validation CDC 4</t>
  </si>
  <si>
    <t>Pack Number 4</t>
  </si>
  <si>
    <t>Virn Number 4</t>
  </si>
  <si>
    <t>Virn Check Digits 4</t>
  </si>
  <si>
    <t>Validation Time 4</t>
  </si>
  <si>
    <t>Validation CDC 5</t>
  </si>
  <si>
    <t>Pack Number 5</t>
  </si>
  <si>
    <t>Virn Number 5</t>
  </si>
  <si>
    <t>Virn Check Digits 5</t>
  </si>
  <si>
    <t>Validation Time 5</t>
  </si>
  <si>
    <t>Validation CDC 6</t>
  </si>
  <si>
    <t>Pack Number 6</t>
  </si>
  <si>
    <t>Virn Number 6</t>
  </si>
  <si>
    <t>Virn Check Digits 6</t>
  </si>
  <si>
    <t>Validation Time 6</t>
  </si>
  <si>
    <t>Validation CDC 7</t>
  </si>
  <si>
    <t>Pack Number 7</t>
  </si>
  <si>
    <t>Virn Number 7</t>
  </si>
  <si>
    <t>Virn Check Digits 7</t>
  </si>
  <si>
    <t>Validation Time 7</t>
  </si>
  <si>
    <t>Millennium to IPS</t>
  </si>
  <si>
    <t>Field Value</t>
  </si>
  <si>
    <t>BUF</t>
  </si>
  <si>
    <t>TRABUF(TIXRF)</t>
  </si>
  <si>
    <t>TRABUF(TIIND)</t>
  </si>
  <si>
    <t>TRABUF(TIBCH)</t>
  </si>
  <si>
    <t xml:space="preserve">TRABUF(TIVAGT) ou TRABUF(TAGT) </t>
  </si>
  <si>
    <t>TRABUF(TIVALM)</t>
  </si>
  <si>
    <t>TRABUF(TAGT) ou TRABUF(TIVAGT)</t>
  </si>
  <si>
    <t>TRABUF(TIVENV)</t>
  </si>
  <si>
    <t>TRABUF(TIGAM1+0)</t>
  </si>
  <si>
    <t>TRABUF(TICDC1+0)</t>
  </si>
  <si>
    <t>TRABUF(TIPCK1+0)</t>
  </si>
  <si>
    <t>TRABUF(TIVRN1+0)</t>
  </si>
  <si>
    <t>TRABUF(TILTX1+0)</t>
  </si>
  <si>
    <t>TRABUF(TITIM1+0)</t>
  </si>
  <si>
    <t>TRABUF(TIGAM1+1)</t>
  </si>
  <si>
    <t>TRABUF(TICDC1+1)</t>
  </si>
  <si>
    <t>TRABUF(TIPCK1+1)</t>
  </si>
  <si>
    <t>TRABUF(TIVRN1+1)</t>
  </si>
  <si>
    <t>TRABUF(TILTX1+1)</t>
  </si>
  <si>
    <t>TRABUF(TITIM1+1)</t>
  </si>
  <si>
    <t>TRABUF(TIGAM1+2)</t>
  </si>
  <si>
    <t>TRABUF(TICDC1+2)</t>
  </si>
  <si>
    <t>TRABUF(TIPCK1+2)</t>
  </si>
  <si>
    <t>TRABUF(TIVRN1+2)</t>
  </si>
  <si>
    <t>TRABUF(TILTX1+2)</t>
  </si>
  <si>
    <t>TRABUF(TITIM1+2)</t>
  </si>
  <si>
    <t>TRABUF(TIGAM1+3)</t>
  </si>
  <si>
    <t>TRABUF(TICDC1+3)</t>
  </si>
  <si>
    <t>TRABUF(TIPCK1+3)</t>
  </si>
  <si>
    <t>TRABUF(TIVRN1+3)</t>
  </si>
  <si>
    <t>TRABUF(TILTX1+3)</t>
  </si>
  <si>
    <t>TRABUF(TITIM1+3)</t>
  </si>
  <si>
    <t>TRABUF(TIGAM1+4)</t>
  </si>
  <si>
    <t>TRABUF(TICDC1+4)</t>
  </si>
  <si>
    <t>TRABUF(TIPCK1+4)</t>
  </si>
  <si>
    <t>TRABUF(TIVRN1+4)</t>
  </si>
  <si>
    <t>TRABUF(TILTX1+4)</t>
  </si>
  <si>
    <t>TRABUF(TITIM1+4)</t>
  </si>
  <si>
    <t>TRABUF(TIGAM1+5)</t>
  </si>
  <si>
    <t>TRABUF(TICDC1+5)</t>
  </si>
  <si>
    <t>TRABUF(TIPCK1+5)</t>
  </si>
  <si>
    <t>TRABUF(TIVRN1+5)</t>
  </si>
  <si>
    <t>TRABUF(TILTX1+5)</t>
  </si>
  <si>
    <t>TRABUF(TITIM1+5)</t>
  </si>
  <si>
    <t>TRABUF(TIGAM1+6)</t>
  </si>
  <si>
    <t>TRABUF(TICDC1+6)</t>
  </si>
  <si>
    <t>TRABUF(TIPCK1+6)</t>
  </si>
  <si>
    <t>TRABUF(TIVRN1+6)</t>
  </si>
  <si>
    <t>TRABUF(TILTX1+6)</t>
  </si>
  <si>
    <t>TRABUF(TITIM1+6)</t>
  </si>
  <si>
    <t>Esta mensagem é colocada no buffer procom na área de trabalho, que começa no byte 321</t>
  </si>
  <si>
    <t>Procom Buffer</t>
  </si>
  <si>
    <t>Number of Tickets in Batch</t>
  </si>
  <si>
    <t>TRABUF(TIBVAL)</t>
  </si>
  <si>
    <t>Validation Mode Type</t>
  </si>
  <si>
    <t>TRABUF(TIPLIDTYP)</t>
  </si>
  <si>
    <t>Player ID Type</t>
  </si>
  <si>
    <t>Bank Branch</t>
  </si>
  <si>
    <t>Bank Office</t>
  </si>
  <si>
    <t>TRABUF(TINIBBO)</t>
  </si>
  <si>
    <t>TRABUF(TINIBBA2)</t>
  </si>
  <si>
    <t>TRABUF(TINIBBA1)</t>
  </si>
  <si>
    <t>TRABUF(TINIBBB)</t>
  </si>
  <si>
    <t>Check Digits</t>
  </si>
  <si>
    <t>TRABUF(TINIBCD)</t>
  </si>
  <si>
    <t>Bank Account Part 1</t>
  </si>
  <si>
    <t>Bank Account Part 2</t>
  </si>
  <si>
    <t>Player ID</t>
  </si>
  <si>
    <t>TRABUF(TIPLCARD)</t>
  </si>
  <si>
    <t>bytes</t>
  </si>
  <si>
    <t>Cross Validation Message Máx.</t>
  </si>
  <si>
    <t>28+22+TRABUF(TIBCH)*20</t>
  </si>
  <si>
    <t>TRABUF(TITYP)</t>
  </si>
  <si>
    <t>TRABUF(TIERR)</t>
  </si>
  <si>
    <t>TRABUF(TIVALT)</t>
  </si>
  <si>
    <t>TRABUF(TIVAGT)</t>
  </si>
  <si>
    <t>TRABUF(TIVTYP)</t>
  </si>
  <si>
    <t>TRABUF(TIPCK1)</t>
  </si>
  <si>
    <t>TRABUF(TISTS1)</t>
  </si>
  <si>
    <t>TRABUF(TIVRN1)</t>
  </si>
  <si>
    <t>TRABUF(TILTX1)</t>
  </si>
  <si>
    <t>TRABUF(TITIM1)/2</t>
  </si>
  <si>
    <t>TRABUF(TICDC1)</t>
  </si>
  <si>
    <t>TRABUF(TIPRZ1)</t>
  </si>
  <si>
    <t>TRABUF(TIPCK2)</t>
  </si>
  <si>
    <t>TRABUF(TISTS2)</t>
  </si>
  <si>
    <t>TRABUF(TIVRN2)</t>
  </si>
  <si>
    <t>TRABUF(TILTX2)</t>
  </si>
  <si>
    <t>TRABUF(TIPCK3)</t>
  </si>
  <si>
    <t>TRABUF(TISTS3)</t>
  </si>
  <si>
    <t>TRABUF(TIVRN3)</t>
  </si>
  <si>
    <t>TRABUF(TILTX3)</t>
  </si>
  <si>
    <t>TRABUF(TITIM3)/2</t>
  </si>
  <si>
    <t>TRABUF(TICDC3)</t>
  </si>
  <si>
    <t>TRABUF(TIPRZ3)</t>
  </si>
  <si>
    <t>TRABUF(TITIM2)/2</t>
  </si>
  <si>
    <t>TRABUF(TICDC2)</t>
  </si>
  <si>
    <t>TRABUF(TIPRZ2)</t>
  </si>
  <si>
    <t>TRABUF(TIPCK4)</t>
  </si>
  <si>
    <t>TRABUF(TISTS4)</t>
  </si>
  <si>
    <t>TRABUF(TIVRN4)</t>
  </si>
  <si>
    <t>TRABUF(TILTX4)</t>
  </si>
  <si>
    <t>TRABUF(TITIM4)/2</t>
  </si>
  <si>
    <t>TRABUF(TICDC4)</t>
  </si>
  <si>
    <t>TRABUF(TIPRZ4)</t>
  </si>
  <si>
    <t>Ticket #4</t>
  </si>
  <si>
    <t>Ticket #3</t>
  </si>
  <si>
    <t>Ticket #2</t>
  </si>
  <si>
    <t>Ticket #1</t>
  </si>
  <si>
    <t>TRABUF(TIPCK5)</t>
  </si>
  <si>
    <t>TRABUF(TISTS5)</t>
  </si>
  <si>
    <t>TRABUF(TIVRN5)</t>
  </si>
  <si>
    <t>TRABUF(TILTX5)</t>
  </si>
  <si>
    <t>Ticket #5</t>
  </si>
  <si>
    <t>TRABUF(TITIM5)/2</t>
  </si>
  <si>
    <t>TRABUF(TICDC5)</t>
  </si>
  <si>
    <t>TRABUF(TIPRZ5)</t>
  </si>
  <si>
    <t>Ticket #6</t>
  </si>
  <si>
    <t>Ticket #7</t>
  </si>
  <si>
    <t>Instant validation type</t>
  </si>
  <si>
    <t>Índice do LOGBUF</t>
  </si>
  <si>
    <t>TRABUF(TSTAT)</t>
  </si>
  <si>
    <t>TRABUF(TTYP) (4 bits) | TRABUF(TTRN) (4 bits)</t>
  </si>
  <si>
    <t>TRABUF(TGAMTYP) (5 bits) | TRABUF(TGAMIND) (3 bits)</t>
  </si>
  <si>
    <t>TRABUF(TIPCKSTS1) (4 bits) | TRABUF(TIGAM1) (12 bits)</t>
  </si>
  <si>
    <t>TRABUF(TIIND)|TRABUF(TIBCH)</t>
  </si>
  <si>
    <t>TRABUF(TIPCKSTS2) (4 bits) | TRABUF(TIGAM2) (12 bits)</t>
  </si>
  <si>
    <t>TRABUF(TIPCKSTS3) (4 bits) | TRABUF(TIGAM3) (12 bits)</t>
  </si>
  <si>
    <t>TRABUF(TIPCKSTS4) (4 bits) | TRABUF(TIGAM4) (12 bits)</t>
  </si>
  <si>
    <t>TRABUF(TIPCKSTS5) (4 bits) | TRABUF(TIGAM5) (12 bits)</t>
  </si>
  <si>
    <t>TRABUF(TIPCKSTS6) (4 bits) | TRABUF(TIGAM6) (12 bits)</t>
  </si>
  <si>
    <t>TRABUF(TIPCKSTS7) (4 bits) | TRABUF(TIGAM7) (12 bits)</t>
  </si>
  <si>
    <t>TRABUF(TSIZE) (4 bits) | TRABUF(TFIL) (3 bits)</t>
  </si>
  <si>
    <t>TRABUF(TCHK)</t>
  </si>
  <si>
    <t>LOGBUF(6)</t>
  </si>
  <si>
    <t>LOGBUF(5)</t>
  </si>
  <si>
    <t>LOGBUF(7)</t>
  </si>
  <si>
    <t>LOGBUF(8)</t>
  </si>
  <si>
    <t>LOGBUF(9)</t>
  </si>
  <si>
    <t>TRABUF(TERR)</t>
  </si>
  <si>
    <t>TRABUF(TGAM)</t>
  </si>
  <si>
    <t>LOGBUF(10)</t>
  </si>
  <si>
    <t>LOGBUF(11)</t>
  </si>
  <si>
    <t>TRABUF(TTIM)</t>
  </si>
  <si>
    <t>TRABUF(TTSTCS)</t>
  </si>
  <si>
    <t>LOGBUF(4)</t>
  </si>
  <si>
    <t>TRABUF(TAGT)</t>
  </si>
  <si>
    <t>TRABUF(TNFRAC)</t>
  </si>
  <si>
    <t>LOGBUF(3)</t>
  </si>
  <si>
    <t>TRABUF(TCDC)</t>
  </si>
  <si>
    <t>TRABUF(TTER)</t>
  </si>
  <si>
    <t>LOGBUF(2)</t>
  </si>
  <si>
    <t>TRABUF(TSER)</t>
  </si>
  <si>
    <t>LOGBUF(1)</t>
  </si>
  <si>
    <t>TRANSACTION HEADER</t>
  </si>
  <si>
    <t>LOGBUF(12)</t>
  </si>
  <si>
    <t>LOGBUF(13)</t>
  </si>
  <si>
    <t>IVAL</t>
  </si>
  <si>
    <t>LOGBUF(14)</t>
  </si>
  <si>
    <t>LOGBUF(15)</t>
  </si>
  <si>
    <t>LOGBUF(16)</t>
  </si>
  <si>
    <t>LOGBUF(17)</t>
  </si>
  <si>
    <t>LOGBUF(18)</t>
  </si>
  <si>
    <t>LOGBUF(19)</t>
  </si>
  <si>
    <t>LOGBUF(20)</t>
  </si>
  <si>
    <t>LOGBUF(21)</t>
  </si>
  <si>
    <t>LOGBUF(22)</t>
  </si>
  <si>
    <t>LOGBUF(23)</t>
  </si>
  <si>
    <t>LOGBUF(24)</t>
  </si>
  <si>
    <t>LOGBUF(25)</t>
  </si>
  <si>
    <t>LOGBUF(26)</t>
  </si>
  <si>
    <t>LOGBUF(27)</t>
  </si>
  <si>
    <t>LOGBUF(28)</t>
  </si>
  <si>
    <t>LOGBUF(29)</t>
  </si>
  <si>
    <t>LOGBUF(30)</t>
  </si>
  <si>
    <t>LOGBUF(31)</t>
  </si>
  <si>
    <t>LOGBUF(32)</t>
  </si>
  <si>
    <t>LOGBUF(33)</t>
  </si>
  <si>
    <t>LOGBUF(34)</t>
  </si>
  <si>
    <t>LOGBUF(35)</t>
  </si>
  <si>
    <t>LOGBUF(36)</t>
  </si>
  <si>
    <t>LOGBUF(37)</t>
  </si>
  <si>
    <t>LOGBUF(38)</t>
  </si>
  <si>
    <t>LOGBUF(39)</t>
  </si>
  <si>
    <t>LOGBUF(40)</t>
  </si>
  <si>
    <t>LOGBUF(41)</t>
  </si>
  <si>
    <t>LOGBUF(42)</t>
  </si>
  <si>
    <t>LOGBUF(43)</t>
  </si>
  <si>
    <t>LOGBUF(44)</t>
  </si>
  <si>
    <t>LOGBUF(45)</t>
  </si>
  <si>
    <t>LOGBUF(46)</t>
  </si>
  <si>
    <t>LOGBUF(47)</t>
  </si>
  <si>
    <t>LOGBUF(48)</t>
  </si>
  <si>
    <t>UNUSED</t>
  </si>
  <si>
    <t>Subtipo da mensagem de IPS = 13</t>
  </si>
  <si>
    <r>
      <t xml:space="preserve">OLD </t>
    </r>
    <r>
      <rPr>
        <sz val="11"/>
        <color rgb="FFFF0000"/>
        <rFont val="Calibri"/>
        <family val="2"/>
        <scheme val="minor"/>
      </rPr>
      <t>LOGBUF IVAL</t>
    </r>
  </si>
  <si>
    <r>
      <t xml:space="preserve">TRABUF(TIVMT) </t>
    </r>
    <r>
      <rPr>
        <b/>
        <sz val="11"/>
        <color rgb="FFFF0000"/>
        <rFont val="Calibri"/>
        <family val="2"/>
        <scheme val="minor"/>
      </rPr>
      <t>new!</t>
    </r>
  </si>
  <si>
    <r>
      <rPr>
        <b/>
        <sz val="11"/>
        <color rgb="FFFF0000"/>
        <rFont val="Calibri"/>
        <family val="2"/>
        <scheme val="minor"/>
      </rPr>
      <t>NEW</t>
    </r>
    <r>
      <rPr>
        <sz val="11"/>
        <color rgb="FFFF0000"/>
        <rFont val="Calibri"/>
        <family val="2"/>
        <scheme val="minor"/>
      </rPr>
      <t xml:space="preserve"> LOGBUF IVAL old layout</t>
    </r>
  </si>
  <si>
    <r>
      <rPr>
        <b/>
        <sz val="11"/>
        <color rgb="FFFF0000"/>
        <rFont val="Calibri"/>
        <family val="2"/>
        <scheme val="minor"/>
      </rPr>
      <t>NEW</t>
    </r>
    <r>
      <rPr>
        <sz val="11"/>
        <color rgb="FFFF0000"/>
        <rFont val="Calibri"/>
        <family val="2"/>
        <scheme val="minor"/>
      </rPr>
      <t xml:space="preserve"> LOGBUF IVAL new layout</t>
    </r>
  </si>
  <si>
    <t>TRABUF(TINETPRZ)</t>
  </si>
  <si>
    <t>New!</t>
  </si>
  <si>
    <t>pasrec status</t>
  </si>
  <si>
    <t>value</t>
  </si>
  <si>
    <t>description</t>
  </si>
  <si>
    <t>valrec status</t>
  </si>
  <si>
    <t>valrec status description</t>
  </si>
  <si>
    <t>valrec status set by</t>
  </si>
  <si>
    <t>pasrec status changed to</t>
  </si>
  <si>
    <t>electronic
tickets</t>
  </si>
  <si>
    <t>pbilnot</t>
  </si>
  <si>
    <t>Not defined/available</t>
  </si>
  <si>
    <t>deleted winner</t>
  </si>
  <si>
    <t xml:space="preserve">pbilonl </t>
  </si>
  <si>
    <t>Available for esale</t>
  </si>
  <si>
    <t>pbilson</t>
  </si>
  <si>
    <t>eSold</t>
  </si>
  <si>
    <t>VPRPAY or VUNCSH</t>
  </si>
  <si>
    <t>privileged pay/regular pay</t>
  </si>
  <si>
    <t>pbilwon</t>
  </si>
  <si>
    <t>pbilcon</t>
  </si>
  <si>
    <t>Cancelled</t>
  </si>
  <si>
    <t>cancelled winner</t>
  </si>
  <si>
    <t>pbilxon</t>
  </si>
  <si>
    <t>Sold online and winner</t>
  </si>
  <si>
    <t xml:space="preserve">pbilxon </t>
  </si>
  <si>
    <t>Cancelled online and winner</t>
  </si>
  <si>
    <t>offline
tickets</t>
  </si>
  <si>
    <t>pbiloff</t>
  </si>
  <si>
    <t>Available for offsale</t>
  </si>
  <si>
    <t>pbilsof</t>
  </si>
  <si>
    <t>Sold offline</t>
  </si>
  <si>
    <t>pbilwof</t>
  </si>
  <si>
    <t>pbilcof</t>
  </si>
  <si>
    <t>Returned offline</t>
  </si>
  <si>
    <t>pbilxof</t>
  </si>
  <si>
    <t>Sold offline and winner</t>
  </si>
  <si>
    <t>Returned offline and winner</t>
  </si>
  <si>
    <t>pbilrof</t>
  </si>
  <si>
    <t>Returned offline after draw</t>
  </si>
  <si>
    <t>pbilkof</t>
  </si>
  <si>
    <t>Returned offline after draw and winner</t>
  </si>
  <si>
    <t>TYPIGS</t>
  </si>
  <si>
    <t>IGS Transaction</t>
  </si>
  <si>
    <t>Added in Placard Project</t>
  </si>
  <si>
    <t>NUMAGT</t>
  </si>
  <si>
    <t>Valor</t>
  </si>
  <si>
    <t>NUMCLERK</t>
  </si>
  <si>
    <t>Número de Clerks por agente</t>
  </si>
  <si>
    <t>Número de Agentes</t>
  </si>
  <si>
    <t>AGAMLEN</t>
  </si>
  <si>
    <t>AINDLEN</t>
  </si>
  <si>
    <t>See end of file for the size</t>
  </si>
  <si>
    <t>ANUMDAY</t>
  </si>
  <si>
    <t>ASPELEN</t>
  </si>
  <si>
    <t>MAXMLTD_SEL</t>
  </si>
  <si>
    <t>Special Sales Length</t>
  </si>
  <si>
    <t>Número de dias para manter por facturação</t>
  </si>
  <si>
    <t>GUTLEN</t>
  </si>
  <si>
    <t>Tamanho da estrutura de dados GUTS</t>
  </si>
  <si>
    <t>AMISLEN</t>
  </si>
  <si>
    <t>PRM_NUMINS*2+PRM_NUMISAL+PRM_NUMIPTY</t>
  </si>
  <si>
    <t>Tamanho das vendas miscelâneas</t>
  </si>
  <si>
    <t>Cálculo do número de blocos de checkpoint baseado no AGTCOM</t>
  </si>
  <si>
    <t>AGT_LEN</t>
  </si>
  <si>
    <t>AGAMLEN*MAXGAM*NUMAGT</t>
  </si>
  <si>
    <t>AINDLEN*NUMAGT</t>
  </si>
  <si>
    <t>Tamanho da tabela AGTTAB</t>
  </si>
  <si>
    <t>Tamanho da tabela AGTGAM</t>
  </si>
  <si>
    <t>ASPELEN*MAXGAM*NUMAGT</t>
  </si>
  <si>
    <t>Tamanho da tabela AGTSPE</t>
  </si>
  <si>
    <t>Tamanho da tabela AGTCAR</t>
  </si>
  <si>
    <t>AMISLEN*NUMTOT*NUMAGT</t>
  </si>
  <si>
    <t>Tamanho da tabela AGTMIS</t>
  </si>
  <si>
    <t>Tamanho da tabela AGT_LOOKUP_TER</t>
  </si>
  <si>
    <t>Tamanho da tabela AGT_LOOKUP_AGT</t>
  </si>
  <si>
    <t>AGT_LOOKUP_CNT</t>
  </si>
  <si>
    <t>Tamanho da tabela AGTSAP</t>
  </si>
  <si>
    <t>AGTCSB</t>
  </si>
  <si>
    <t>AGT_LEN/2048+1</t>
  </si>
  <si>
    <t>Número de blocos de checkpoint</t>
  </si>
  <si>
    <t>AGT_FRE</t>
  </si>
  <si>
    <t>(AGTCSB*2048)-AGT_LEN</t>
  </si>
  <si>
    <t>GSCNT</t>
  </si>
  <si>
    <t>GSAMT</t>
  </si>
  <si>
    <t>GCCNT</t>
  </si>
  <si>
    <t>GCAMT</t>
  </si>
  <si>
    <t>GVCNT</t>
  </si>
  <si>
    <t>GVAMT</t>
  </si>
  <si>
    <t>Contador de transacções de venda</t>
  </si>
  <si>
    <t>Contador de transacções de cancelamento</t>
  </si>
  <si>
    <t>Contador de transacções de pagamento</t>
  </si>
  <si>
    <t>GCLCNT</t>
  </si>
  <si>
    <t>GCLAMT</t>
  </si>
  <si>
    <t>Valor total das transacções de venda</t>
  </si>
  <si>
    <t>Contador de transacções de devolução</t>
  </si>
  <si>
    <t>Valor total das transacções de pagamento</t>
  </si>
  <si>
    <t>Valor total das transacções de cancelamento</t>
  </si>
  <si>
    <t>Valor total de transacções de devolução</t>
  </si>
  <si>
    <t>GRCNT</t>
  </si>
  <si>
    <t>GRAMT</t>
  </si>
  <si>
    <t>GDCNT</t>
  </si>
  <si>
    <t>GDAMT</t>
  </si>
  <si>
    <t>Contador de transacções de reembolso</t>
  </si>
  <si>
    <t>Valor total de transacções de reembolso</t>
  </si>
  <si>
    <t>Contador de transacções de desconto</t>
  </si>
  <si>
    <t>Valor total de transacções de desconto</t>
  </si>
  <si>
    <t>GTKCHG</t>
  </si>
  <si>
    <t>GFLAGS</t>
  </si>
  <si>
    <t>Ticket Charge</t>
  </si>
  <si>
    <t>GAME FLAGS  (SAME AS AGTTYP)</t>
  </si>
  <si>
    <t>Offsets das "Vendas Especiais" dos Agentes</t>
  </si>
  <si>
    <t>APSNUM</t>
  </si>
  <si>
    <t>PASSNUMBERS (8 WORDS 1/CLERK)</t>
  </si>
  <si>
    <t>ARESERVED</t>
  </si>
  <si>
    <t>SLOT RESERVED FOR ENCRYPT. REASONS</t>
  </si>
  <si>
    <t>ALSTRA</t>
  </si>
  <si>
    <t>ALSCAN</t>
  </si>
  <si>
    <t>ALSWAG</t>
  </si>
  <si>
    <t>ALSVAL</t>
  </si>
  <si>
    <t>Número de série interno da última transacção de aposta</t>
  </si>
  <si>
    <t>Número de série interno da última transacção de validação</t>
  </si>
  <si>
    <t>Número de série interno da última transacção de cancelamento</t>
  </si>
  <si>
    <t>Número de série interno da última transacção</t>
  </si>
  <si>
    <t>AGTNUM</t>
  </si>
  <si>
    <t>Id do número do agente</t>
  </si>
  <si>
    <t>Último número do Joker (para retries)</t>
  </si>
  <si>
    <t>AGTLKN</t>
  </si>
  <si>
    <t>AGTTYP</t>
  </si>
  <si>
    <t>Tipo de agente</t>
  </si>
  <si>
    <t>AGTWAG</t>
  </si>
  <si>
    <t>Suprimir vendas do agente (AGTTYP,GFLAGS)</t>
  </si>
  <si>
    <t>AGTCAN</t>
  </si>
  <si>
    <t>Suprimir cancelamentos do agente (AGTTYP,GFLAGS)</t>
  </si>
  <si>
    <t>AGTVAL</t>
  </si>
  <si>
    <t>Suprimir validações do agente (AGTTYP,GFLAGS)</t>
  </si>
  <si>
    <t>AGTDIS</t>
  </si>
  <si>
    <t>Activar descontos (GFLAGS)</t>
  </si>
  <si>
    <t>AGTINS</t>
  </si>
  <si>
    <t>Activar instantânea (AGTTYP,GFLAGS)</t>
  </si>
  <si>
    <t>AGTISF</t>
  </si>
  <si>
    <t>AGTCBF</t>
  </si>
  <si>
    <t>AGTPRM</t>
  </si>
  <si>
    <t>AGTMXT</t>
  </si>
  <si>
    <t>AGTPRV</t>
  </si>
  <si>
    <t>Agente Privilegiado</t>
  </si>
  <si>
    <t>AGTCTM</t>
  </si>
  <si>
    <t>AGTDES</t>
  </si>
  <si>
    <t>AGTSPF</t>
  </si>
  <si>
    <t>AGTBNK</t>
  </si>
  <si>
    <t>Flag Bank Passive</t>
  </si>
  <si>
    <t>AGTTON</t>
  </si>
  <si>
    <t>AGTNCM</t>
  </si>
  <si>
    <t>AGTPST</t>
  </si>
  <si>
    <t>AGTTKM</t>
  </si>
  <si>
    <t>AGTXFR</t>
  </si>
  <si>
    <t>AGTSON</t>
  </si>
  <si>
    <t>AGTRAM</t>
  </si>
  <si>
    <t>AGTFRC</t>
  </si>
  <si>
    <t>AGTTOI</t>
  </si>
  <si>
    <t>AGTTRN</t>
  </si>
  <si>
    <t>AGTSUM</t>
  </si>
  <si>
    <t>AGTTBA</t>
  </si>
  <si>
    <t>AGTINV</t>
  </si>
  <si>
    <t>AGTPOS</t>
  </si>
  <si>
    <t>AGTSUB</t>
  </si>
  <si>
    <t>AGTPAY</t>
  </si>
  <si>
    <t>Post Terminal</t>
  </si>
  <si>
    <t>Nunca Usar o Bit 31!!</t>
  </si>
  <si>
    <t>AGTSC1</t>
  </si>
  <si>
    <t>AGTSC2</t>
  </si>
  <si>
    <t>AGTOCL</t>
  </si>
  <si>
    <t>AGTNCL</t>
  </si>
  <si>
    <t>AGTRMX</t>
  </si>
  <si>
    <t>AGTRMN</t>
  </si>
  <si>
    <t>AGTADU</t>
  </si>
  <si>
    <t>AGTADP</t>
  </si>
  <si>
    <t>SECURITY SERIAL NUMBER 1</t>
  </si>
  <si>
    <t>SECURITY SERIAL NUMBER 2</t>
  </si>
  <si>
    <t>OLD CLERK ID OFFSET</t>
  </si>
  <si>
    <t>NEW CLERK ID OFFSET</t>
  </si>
  <si>
    <t>AGENT REDMAX</t>
  </si>
  <si>
    <t>AGENT REDMIN</t>
  </si>
  <si>
    <t>NET ADJUSTMENTS (UNITS)</t>
  </si>
  <si>
    <t>NET ADJUSTMENTS (PENNIES)</t>
  </si>
  <si>
    <t>AGTLKN2</t>
  </si>
  <si>
    <t>LAST SECOND KICKER NUMBER(FOR RETRIES)</t>
  </si>
  <si>
    <t>LAST INSTANT VALIDATION SERIAL #</t>
  </si>
  <si>
    <t>ALSIVA</t>
  </si>
  <si>
    <t>AGTLANG</t>
  </si>
  <si>
    <t>27*2-1</t>
  </si>
  <si>
    <t>Língua do terminal</t>
  </si>
  <si>
    <t>AGTPASOFF</t>
  </si>
  <si>
    <t>27*2</t>
  </si>
  <si>
    <t>Offset da password do agente</t>
  </si>
  <si>
    <t>AOPSTS</t>
  </si>
  <si>
    <t>Estado Operacional</t>
  </si>
  <si>
    <t>28*2-1</t>
  </si>
  <si>
    <t>Acesso</t>
  </si>
  <si>
    <t>Bit offsets do AGTTYP</t>
  </si>
  <si>
    <t>Game independent fullword offsets for AGTTAB</t>
  </si>
  <si>
    <t>Game independent information halfword offsets for AGTHTB</t>
  </si>
  <si>
    <t>SIGNOF</t>
  </si>
  <si>
    <t>SIGNON</t>
  </si>
  <si>
    <t>NOTAVA</t>
  </si>
  <si>
    <t>SERSOF</t>
  </si>
  <si>
    <t>SERVFD</t>
  </si>
  <si>
    <t>Signed Off</t>
  </si>
  <si>
    <t>Signed On</t>
  </si>
  <si>
    <t>Not Avalable</t>
  </si>
  <si>
    <t>Security Violation Signoff</t>
  </si>
  <si>
    <t>Verified Overide On Security</t>
  </si>
  <si>
    <t>Gvt Install Flag</t>
  </si>
  <si>
    <t>Gvt Callback Scheduled Flag</t>
  </si>
  <si>
    <t>Premium Terminal</t>
  </si>
  <si>
    <t>Desactivação Do Limite De Tempo De Cancelamento</t>
  </si>
  <si>
    <t>Flag De Encriptação Des</t>
  </si>
  <si>
    <t>Flag De Serviços Especiais</t>
  </si>
  <si>
    <t>Terminal Online Da Santa Casa</t>
  </si>
  <si>
    <t>Flag "Sem Comissão"</t>
  </si>
  <si>
    <t>Ticket Message Flag</t>
  </si>
  <si>
    <t>Instant Pack Transfer Enable Flag</t>
  </si>
  <si>
    <t>Signe On Without Smart Card Present Flag</t>
  </si>
  <si>
    <t>Reset Ram For Text Requests.</t>
  </si>
  <si>
    <t>Wager Fractioning Function.</t>
  </si>
  <si>
    <t>On-Line Terminal Flag</t>
  </si>
  <si>
    <t>Training Mode Flag</t>
  </si>
  <si>
    <t>Disable Checksum</t>
  </si>
  <si>
    <t>Telephone Betting Agent</t>
  </si>
  <si>
    <t>Responsible For Invoice Flag</t>
  </si>
  <si>
    <t>Post Office</t>
  </si>
  <si>
    <t>Sub-Post Terminal</t>
  </si>
  <si>
    <t>Payment Type (On=Chaps,Off=Bacs)</t>
  </si>
  <si>
    <t>Valores  do AOPSTS</t>
  </si>
  <si>
    <t>ATRNUM</t>
  </si>
  <si>
    <t>ACHKSM</t>
  </si>
  <si>
    <t>ASONCT</t>
  </si>
  <si>
    <t>ASSTER</t>
  </si>
  <si>
    <t>ACHCOD</t>
  </si>
  <si>
    <t>ACHLNK</t>
  </si>
  <si>
    <t>AINRPT</t>
  </si>
  <si>
    <t>28*2</t>
  </si>
  <si>
    <t>29*2-1</t>
  </si>
  <si>
    <t>29*2</t>
  </si>
  <si>
    <t>30*2-1</t>
  </si>
  <si>
    <t>30*2</t>
  </si>
  <si>
    <t>31*2-1</t>
  </si>
  <si>
    <t>31*2</t>
  </si>
  <si>
    <t xml:space="preserve">Last Transaction Tr Num        </t>
  </si>
  <si>
    <t>Last Bet Checksum (For Retries)</t>
  </si>
  <si>
    <t xml:space="preserve">Signon Counter  (For G-Guard)  </t>
  </si>
  <si>
    <t xml:space="preserve">Post Associated Terminal       </t>
  </si>
  <si>
    <t xml:space="preserve">Chain Code                     </t>
  </si>
  <si>
    <t xml:space="preserve">Chain Termiinal Link           </t>
  </si>
  <si>
    <t xml:space="preserve">Invoice Report Flag            </t>
  </si>
  <si>
    <t>AGTCDC</t>
  </si>
  <si>
    <t>AGTFMR</t>
  </si>
  <si>
    <t>AGTCHN</t>
  </si>
  <si>
    <t>32*2-1</t>
  </si>
  <si>
    <t>32*2</t>
  </si>
  <si>
    <t>33*2-1</t>
  </si>
  <si>
    <t>33*2</t>
  </si>
  <si>
    <t>AGTOFFPAY</t>
  </si>
  <si>
    <t>AGTDIV</t>
  </si>
  <si>
    <t>AGTPASCDC</t>
  </si>
  <si>
    <t>34*2-1</t>
  </si>
  <si>
    <t>34*2</t>
  </si>
  <si>
    <t xml:space="preserve">Cdc Of Last Time Agent Talked To Us        </t>
  </si>
  <si>
    <t xml:space="preserve">Field Audit Cdc Date                       </t>
  </si>
  <si>
    <t xml:space="preserve">Head Chain Terminal #                      </t>
  </si>
  <si>
    <t xml:space="preserve">Offline Validations                        </t>
  </si>
  <si>
    <t xml:space="preserve">Division Head Terminal # (Instant)         </t>
  </si>
  <si>
    <t>Last Password Modification/Notification Cdc</t>
  </si>
  <si>
    <t>AGTCBT</t>
  </si>
  <si>
    <t>AGTFLS</t>
  </si>
  <si>
    <t>AGTNCDC</t>
  </si>
  <si>
    <t>AGTLCDC</t>
  </si>
  <si>
    <t>35*2-1</t>
  </si>
  <si>
    <t>35*2</t>
  </si>
  <si>
    <t>36*2-1</t>
  </si>
  <si>
    <t>36*2</t>
  </si>
  <si>
    <t>Next Call Cdc</t>
  </si>
  <si>
    <t>Last Call Cdc</t>
  </si>
  <si>
    <t xml:space="preserve">Calltime     </t>
  </si>
  <si>
    <t xml:space="preserve">Flushtime    </t>
  </si>
  <si>
    <t>AGTBSED</t>
  </si>
  <si>
    <t>AGTBBAS</t>
  </si>
  <si>
    <t>Bingo Seed       (For Retries)</t>
  </si>
  <si>
    <t xml:space="preserve">Bingo Base                    </t>
  </si>
  <si>
    <t>AGTSTA</t>
  </si>
  <si>
    <t>AGTFMRSCR</t>
  </si>
  <si>
    <t>ALSORD</t>
  </si>
  <si>
    <t>AGTROM</t>
  </si>
  <si>
    <t>ACCREG</t>
  </si>
  <si>
    <t>ACCLNK</t>
  </si>
  <si>
    <t>ALSPAS</t>
  </si>
  <si>
    <t>ALSUPA</t>
  </si>
  <si>
    <t>Statistical Transaction Number</t>
  </si>
  <si>
    <t>Field Audit Serial Number</t>
  </si>
  <si>
    <t>Last instant supply order (imnu) serial #</t>
  </si>
  <si>
    <t>Terminal App. Rom Rev</t>
  </si>
  <si>
    <t xml:space="preserve">Concessionnaire Region </t>
  </si>
  <si>
    <t>Concessionnaire Terminal Link</t>
  </si>
  <si>
    <t>Last Passive Lottery "Bunch" Validation</t>
  </si>
  <si>
    <t>Last Passive Return Transaction</t>
  </si>
  <si>
    <t>Game independent information byte offsets for AGTBTB</t>
  </si>
  <si>
    <t>AGTPHN</t>
  </si>
  <si>
    <t>AGTIVL</t>
  </si>
  <si>
    <t>AGTPAR</t>
  </si>
  <si>
    <t>50*4-3</t>
  </si>
  <si>
    <t>50*4-2</t>
  </si>
  <si>
    <t>50*4-1</t>
  </si>
  <si>
    <t>AGTDCH</t>
  </si>
  <si>
    <t>AGTFCH</t>
  </si>
  <si>
    <t>AGTRINV</t>
  </si>
  <si>
    <t>AGTPPAS</t>
  </si>
  <si>
    <t>AGTBF1</t>
  </si>
  <si>
    <t>50*4</t>
  </si>
  <si>
    <t>Bit offsets do AGTPAR</t>
  </si>
  <si>
    <t>*Byte Gvt 1St Phone Number Offset</t>
  </si>
  <si>
    <t>*Byte Gvt Invalid Validation Counter</t>
  </si>
  <si>
    <t xml:space="preserve">*Byte Agent Gols Parameters </t>
  </si>
  <si>
    <t>Head Of Division</t>
  </si>
  <si>
    <t>Franchise Head</t>
  </si>
  <si>
    <t>Request Invoice Report At Signon</t>
  </si>
  <si>
    <t>Password Protection Flag</t>
  </si>
  <si>
    <t>*Byte Available For Use</t>
  </si>
  <si>
    <t>AGTGVT1</t>
  </si>
  <si>
    <t>AGTGVT2</t>
  </si>
  <si>
    <t>ADLTIM</t>
  </si>
  <si>
    <t>AGTEPS</t>
  </si>
  <si>
    <t>AGTEPC</t>
  </si>
  <si>
    <t>GVTID Second Word</t>
  </si>
  <si>
    <t>GVTID First Word</t>
  </si>
  <si>
    <t>Down Line Load Time For GVT's To Call In</t>
  </si>
  <si>
    <t>Count Of Epassive Cancellations</t>
  </si>
  <si>
    <t>Bit offsets do GFLAGS</t>
  </si>
  <si>
    <t>Game fullword offsets for AGTGAM</t>
  </si>
  <si>
    <t>Este valor é igual ao do último parâmetro definido no ficheiro PRMAGT. Actualmente é igual ao AGTEPC = 55</t>
  </si>
  <si>
    <t>MAXGAM</t>
  </si>
  <si>
    <t>Definido no ficheiro GLOBAL.DEF</t>
  </si>
  <si>
    <t>Fullwords</t>
  </si>
  <si>
    <t>Bytes</t>
  </si>
  <si>
    <t>Total de fullwords  por cada jogo para cada agente</t>
  </si>
  <si>
    <t>Maximum Number of Multi Draws Selectable</t>
  </si>
  <si>
    <t>Total de Jogos</t>
  </si>
  <si>
    <t>PRM_NUMINS</t>
  </si>
  <si>
    <t>Definido no ficheiro PRMMIS.DEF</t>
  </si>
  <si>
    <t># Of Instant Ticket Games Sold</t>
  </si>
  <si>
    <t>PRM_NUMISAL</t>
  </si>
  <si>
    <t># Of Petty Cash Items</t>
  </si>
  <si>
    <t># Of Miscelanious Sales Items</t>
  </si>
  <si>
    <t>PRM_NUMIPTY</t>
  </si>
  <si>
    <t>NUMTOT</t>
  </si>
  <si>
    <t>Número de Totais</t>
  </si>
  <si>
    <t>Número de fullwords livres</t>
  </si>
  <si>
    <t>Número de fullwords</t>
  </si>
  <si>
    <t>Seed For Epassive Reservations</t>
  </si>
  <si>
    <t>GVT Install Flag</t>
  </si>
  <si>
    <t>GVT Callback Scheduled Flag</t>
  </si>
  <si>
    <t>AGTCOM.DEF</t>
  </si>
  <si>
    <t>AGTGAM(AGAMLEN,MAXGAM,NUMAGT)</t>
  </si>
  <si>
    <t>AGTTAB(AINDLEN,NUMAGT)</t>
  </si>
  <si>
    <t>AGTSPE(ASPELEN,MAXGAM,NUMAGT)</t>
  </si>
  <si>
    <t>AGTMIS(AMISLEN,NUMTOT,NUMAGT)</t>
  </si>
  <si>
    <t>AGTCAR(NUMAGT)</t>
  </si>
  <si>
    <t>AGT_LOOKUP_TER(NUMAGT)</t>
  </si>
  <si>
    <t>AGT_LOOKUP_AGT(NUMAGT)</t>
  </si>
  <si>
    <t>AGTSAP(NUMAGT)</t>
  </si>
  <si>
    <t>Agent special sales table ?</t>
  </si>
  <si>
    <t>Agent miscellaneous sales</t>
  </si>
  <si>
    <t>Cartel table</t>
  </si>
  <si>
    <t>Terminal lookup table</t>
  </si>
  <si>
    <t>Agent lookup tabel</t>
  </si>
  <si>
    <t>Agent lookup count</t>
  </si>
  <si>
    <t>Agent SAP table</t>
  </si>
  <si>
    <t>Agent game table</t>
  </si>
  <si>
    <t>Agent table</t>
  </si>
  <si>
    <t>see GLOBAL.DEF</t>
  </si>
  <si>
    <t>see PRMAGT.DEF</t>
  </si>
  <si>
    <t>see PRMMIS.DEF</t>
  </si>
  <si>
    <t>AGTTAB</t>
  </si>
  <si>
    <t>AGTHTB</t>
  </si>
  <si>
    <t>AGTBF1
byte free</t>
  </si>
  <si>
    <r>
      <rPr>
        <b/>
        <sz val="11"/>
        <color rgb="FF00B050"/>
        <rFont val="Calibri"/>
        <family val="2"/>
        <scheme val="minor"/>
      </rPr>
      <t>AGTTAB</t>
    </r>
    <r>
      <rPr>
        <b/>
        <sz val="11"/>
        <color theme="1"/>
        <rFont val="Calibri"/>
        <family val="2"/>
        <scheme val="minor"/>
      </rPr>
      <t>/</t>
    </r>
    <r>
      <rPr>
        <b/>
        <sz val="11"/>
        <color rgb="FFFF0000"/>
        <rFont val="Calibri"/>
        <family val="2"/>
        <scheme val="minor"/>
      </rPr>
      <t>AGTHTB</t>
    </r>
    <r>
      <rPr>
        <b/>
        <sz val="11"/>
        <color theme="1"/>
        <rFont val="Calibri"/>
        <family val="2"/>
        <scheme val="minor"/>
      </rPr>
      <t>/</t>
    </r>
    <r>
      <rPr>
        <b/>
        <sz val="11"/>
        <color rgb="FF0070C0"/>
        <rFont val="Calibri"/>
        <family val="2"/>
        <scheme val="minor"/>
      </rPr>
      <t>AGTBTB</t>
    </r>
  </si>
  <si>
    <t>AGTBTB</t>
  </si>
  <si>
    <t>full word parameters</t>
  </si>
  <si>
    <t>half word parameters</t>
  </si>
  <si>
    <t>byte parameters</t>
  </si>
  <si>
    <t>byte free</t>
  </si>
  <si>
    <t>AGTGAM</t>
  </si>
  <si>
    <t xml:space="preserve"> bit 1</t>
  </si>
  <si>
    <t>bit 2</t>
  </si>
  <si>
    <t xml:space="preserve"> bit 3</t>
  </si>
  <si>
    <t xml:space="preserve"> bit 4</t>
  </si>
  <si>
    <t xml:space="preserve"> bit 5</t>
  </si>
  <si>
    <t xml:space="preserve"> bit 6</t>
  </si>
  <si>
    <t xml:space="preserve"> bit 7</t>
  </si>
  <si>
    <t xml:space="preserve"> bit 8</t>
  </si>
  <si>
    <t xml:space="preserve"> bit 9</t>
  </si>
  <si>
    <t xml:space="preserve"> bit 10</t>
  </si>
  <si>
    <t xml:space="preserve"> bit 11</t>
  </si>
  <si>
    <t xml:space="preserve"> bit 12</t>
  </si>
  <si>
    <t xml:space="preserve"> bit 13</t>
  </si>
  <si>
    <t xml:space="preserve"> bit 14</t>
  </si>
  <si>
    <t xml:space="preserve"> bit 15</t>
  </si>
  <si>
    <t xml:space="preserve"> bit 16</t>
  </si>
  <si>
    <t xml:space="preserve"> bit 17</t>
  </si>
  <si>
    <t xml:space="preserve"> bit 18</t>
  </si>
  <si>
    <t xml:space="preserve"> bit 19</t>
  </si>
  <si>
    <t xml:space="preserve"> bit 20</t>
  </si>
  <si>
    <t xml:space="preserve"> bit 21</t>
  </si>
  <si>
    <t xml:space="preserve"> bit 22</t>
  </si>
  <si>
    <t xml:space="preserve"> bit 23</t>
  </si>
  <si>
    <t xml:space="preserve"> bit 24</t>
  </si>
  <si>
    <t xml:space="preserve"> bit 25</t>
  </si>
  <si>
    <t xml:space="preserve"> bit 26</t>
  </si>
  <si>
    <t xml:space="preserve"> bit 27</t>
  </si>
  <si>
    <t xml:space="preserve"> bit 28</t>
  </si>
  <si>
    <t xml:space="preserve"> bit 29</t>
  </si>
  <si>
    <t xml:space="preserve"> bit 30</t>
  </si>
  <si>
    <t>AGTSPE</t>
  </si>
  <si>
    <t>AGTMIS</t>
  </si>
  <si>
    <t>Agent n = 1, …, 12288</t>
  </si>
  <si>
    <t>Gam g = 1, …, 50, Agent n = 1, …, 12288</t>
  </si>
  <si>
    <t>Total t = 1, 2, Agent n = 1, …, 12288</t>
  </si>
  <si>
    <t>ASFLOK_OFF</t>
  </si>
  <si>
    <t>ASFINF_OFF</t>
  </si>
  <si>
    <t>ASFDAT_OFF</t>
  </si>
  <si>
    <t>ASFDAY_OFF</t>
  </si>
  <si>
    <t>ASFBIL_OFF</t>
  </si>
  <si>
    <t>ASFINV_OFF</t>
  </si>
  <si>
    <t>ALENGTH</t>
  </si>
  <si>
    <t>see AGTINF.DEF</t>
  </si>
  <si>
    <t>Byte</t>
  </si>
  <si>
    <t>ASFLGR_OFF</t>
  </si>
  <si>
    <t>AINVLEN</t>
  </si>
  <si>
    <t>see RECAGT.DEF</t>
  </si>
  <si>
    <t>ASFGFL_OFF</t>
  </si>
  <si>
    <t>ASFWCT_OFF</t>
  </si>
  <si>
    <t>ASFSC1_OFF</t>
  </si>
  <si>
    <t>ASFSC2_OFF</t>
  </si>
  <si>
    <t>ASFYTD_OFF</t>
  </si>
  <si>
    <t>ASFYTDINV_OFF</t>
  </si>
  <si>
    <t>ASFGUT_OFF</t>
  </si>
  <si>
    <t>ASFHWN_OFF</t>
  </si>
  <si>
    <t>ASFSPE_OFF</t>
  </si>
  <si>
    <t>ASFMIS_OFF</t>
  </si>
  <si>
    <t>ASFDNM_OFF</t>
  </si>
  <si>
    <t>ASFITINV_OFF</t>
  </si>
  <si>
    <t>ASFITGSAL_OFF</t>
  </si>
  <si>
    <t>AITINVLEN</t>
  </si>
  <si>
    <t>AITGAM</t>
  </si>
  <si>
    <t>ASFGVT_OFF</t>
  </si>
  <si>
    <t>ASFGVTIM_OFF</t>
  </si>
  <si>
    <t>ASFNCDC_OFF</t>
  </si>
  <si>
    <t>ASFLCDC_OFF</t>
  </si>
  <si>
    <t>ASFFRE_OFF</t>
  </si>
  <si>
    <t>SECSIZE</t>
  </si>
  <si>
    <t>see SYSDEFINE.DEF</t>
  </si>
  <si>
    <t>ASFSEC_VAX</t>
  </si>
  <si>
    <t>ASFSEC_NUM</t>
  </si>
  <si>
    <t>ASFLEN</t>
  </si>
  <si>
    <t>Even sector size</t>
  </si>
  <si>
    <t>ASFSEC</t>
  </si>
  <si>
    <t>ASFINF</t>
  </si>
  <si>
    <t>ASFDAT</t>
  </si>
  <si>
    <t>ASFDAY</t>
  </si>
  <si>
    <t>ASFBIL</t>
  </si>
  <si>
    <t>ASFINV</t>
  </si>
  <si>
    <t>ASFLGR</t>
  </si>
  <si>
    <t>ASFGFL</t>
  </si>
  <si>
    <t>Game Flags</t>
  </si>
  <si>
    <t>Ledger Table</t>
  </si>
  <si>
    <t>Invoice Data</t>
  </si>
  <si>
    <t>Invoice Sales</t>
  </si>
  <si>
    <t>Daily Sales</t>
  </si>
  <si>
    <t>Sales Dates</t>
  </si>
  <si>
    <t>Agent ID Information</t>
  </si>
  <si>
    <t>Record Lock Flag</t>
  </si>
  <si>
    <t>ASFLOK</t>
  </si>
  <si>
    <t>ASFWCT</t>
  </si>
  <si>
    <t>Weekly Update Count</t>
  </si>
  <si>
    <t>ASFSC1</t>
  </si>
  <si>
    <t>Security Number 1</t>
  </si>
  <si>
    <t>Security Number 2</t>
  </si>
  <si>
    <t>ASFSC2</t>
  </si>
  <si>
    <t>ASFYTD</t>
  </si>
  <si>
    <t>Year to Date Sales</t>
  </si>
  <si>
    <t>ASFYTDINV</t>
  </si>
  <si>
    <t>Year to Date Invoice Data</t>
  </si>
  <si>
    <t>ASFGUT</t>
  </si>
  <si>
    <t>GUTS Swap Info</t>
  </si>
  <si>
    <t>ASFHWN</t>
  </si>
  <si>
    <t>High Tier Wins Count/Amount</t>
  </si>
  <si>
    <t>ASFSPE</t>
  </si>
  <si>
    <t>Daily Sales Special</t>
  </si>
  <si>
    <t>ASFMIS</t>
  </si>
  <si>
    <t>Miscellaneous Sales</t>
  </si>
  <si>
    <t>ASFDNM</t>
  </si>
  <si>
    <t>Deleted Agent Number</t>
  </si>
  <si>
    <t>ASFITINV</t>
  </si>
  <si>
    <t>Instant Ticket Invoice</t>
  </si>
  <si>
    <t>ASFITGSAL</t>
  </si>
  <si>
    <t>Instant Game Sales</t>
  </si>
  <si>
    <t>ASFGVT</t>
  </si>
  <si>
    <t>First Sign On CDC</t>
  </si>
  <si>
    <t>ASFGVTIM</t>
  </si>
  <si>
    <t>Time for GVT to Call (DLL)</t>
  </si>
  <si>
    <t>ASFNCDC</t>
  </si>
  <si>
    <t>Next Callback CDC</t>
  </si>
  <si>
    <t>ASFLCDC</t>
  </si>
  <si>
    <t>Last Callback CDC</t>
  </si>
  <si>
    <t>ASFFRE</t>
  </si>
  <si>
    <t>Free Space Calculated</t>
  </si>
  <si>
    <t>Fullword</t>
  </si>
  <si>
    <t>(Fullwords)</t>
  </si>
  <si>
    <t>ASFREC - Agent Record Structure on Disk</t>
  </si>
  <si>
    <t>ASFINF - Agent ID Information</t>
  </si>
  <si>
    <t>SAGNO</t>
  </si>
  <si>
    <t>EAGNO</t>
  </si>
  <si>
    <t>LAGNO</t>
  </si>
  <si>
    <t>Agent Number</t>
  </si>
  <si>
    <t>SNAME</t>
  </si>
  <si>
    <t>ENAME</t>
  </si>
  <si>
    <t>Sales Place Name</t>
  </si>
  <si>
    <t>LNAME</t>
  </si>
  <si>
    <t>SCONT</t>
  </si>
  <si>
    <t>ECONT</t>
  </si>
  <si>
    <t>LCONT</t>
  </si>
  <si>
    <t>Contact Person</t>
  </si>
  <si>
    <t>SCCON</t>
  </si>
  <si>
    <t>SSTRT</t>
  </si>
  <si>
    <t>SCITY</t>
  </si>
  <si>
    <t>SSTTE</t>
  </si>
  <si>
    <t>SZIPC</t>
  </si>
  <si>
    <t>SSSNO</t>
  </si>
  <si>
    <t>STELE</t>
  </si>
  <si>
    <t>SPAS1</t>
  </si>
  <si>
    <t>SPAS2</t>
  </si>
  <si>
    <t>SPAS3</t>
  </si>
  <si>
    <t>SPAS4</t>
  </si>
  <si>
    <t>SPAS5</t>
  </si>
  <si>
    <t>SPAS6</t>
  </si>
  <si>
    <t>SPAS7</t>
  </si>
  <si>
    <t>SPAS8</t>
  </si>
  <si>
    <t>SPRIO</t>
  </si>
  <si>
    <t>SEKEY</t>
  </si>
  <si>
    <t>SEFLG</t>
  </si>
  <si>
    <t>STTYP</t>
  </si>
  <si>
    <t>SGAME</t>
  </si>
  <si>
    <t>SARED</t>
  </si>
  <si>
    <t>SARMN</t>
  </si>
  <si>
    <t>SDSTS</t>
  </si>
  <si>
    <t>SISTS</t>
  </si>
  <si>
    <t>SSDAT</t>
  </si>
  <si>
    <t>SEDAT</t>
  </si>
  <si>
    <t>ECCON</t>
  </si>
  <si>
    <t>ESTRT</t>
  </si>
  <si>
    <t>ECITY</t>
  </si>
  <si>
    <t>ESTTE</t>
  </si>
  <si>
    <t>EZIPC</t>
  </si>
  <si>
    <t>ESSNO</t>
  </si>
  <si>
    <t>ETELE</t>
  </si>
  <si>
    <t>EPAS1</t>
  </si>
  <si>
    <t>EPAS2</t>
  </si>
  <si>
    <t>EPAS3</t>
  </si>
  <si>
    <t>EPAS4</t>
  </si>
  <si>
    <t>EPAS5</t>
  </si>
  <si>
    <t>EPAS6</t>
  </si>
  <si>
    <t>EPAS7</t>
  </si>
  <si>
    <t>EPAS8</t>
  </si>
  <si>
    <t>EPRIO</t>
  </si>
  <si>
    <t>EEKEY</t>
  </si>
  <si>
    <t>EEFLG</t>
  </si>
  <si>
    <t>ETTYP</t>
  </si>
  <si>
    <t>EGAME</t>
  </si>
  <si>
    <t>EARED</t>
  </si>
  <si>
    <t>EARMN</t>
  </si>
  <si>
    <t>EDSTS</t>
  </si>
  <si>
    <t>EISTS</t>
  </si>
  <si>
    <t>ESDAT</t>
  </si>
  <si>
    <t>EEDAT</t>
  </si>
  <si>
    <t>LCCON</t>
  </si>
  <si>
    <t>LSTRT</t>
  </si>
  <si>
    <t>LCITY</t>
  </si>
  <si>
    <t>LSTTE</t>
  </si>
  <si>
    <t>LZIPC</t>
  </si>
  <si>
    <t>LSSNO</t>
  </si>
  <si>
    <t>LTELE</t>
  </si>
  <si>
    <t>LPAS1</t>
  </si>
  <si>
    <t>LPAS2</t>
  </si>
  <si>
    <t>LPAS3</t>
  </si>
  <si>
    <t>LPAS4</t>
  </si>
  <si>
    <t>LPAS5</t>
  </si>
  <si>
    <t>LPAS6</t>
  </si>
  <si>
    <t>LPAS7</t>
  </si>
  <si>
    <t>LPAS8</t>
  </si>
  <si>
    <t>LPRIO</t>
  </si>
  <si>
    <t>LEKEY</t>
  </si>
  <si>
    <t>LEFLG</t>
  </si>
  <si>
    <t>LTTYP</t>
  </si>
  <si>
    <t>LGAME</t>
  </si>
  <si>
    <t>LARED</t>
  </si>
  <si>
    <t>LARMN</t>
  </si>
  <si>
    <t>LDSTS</t>
  </si>
  <si>
    <t>LISTS</t>
  </si>
  <si>
    <t>LSDAT</t>
  </si>
  <si>
    <t>LEDAT</t>
  </si>
  <si>
    <t>Claims Contact Person</t>
  </si>
  <si>
    <t>Street/Sales Address</t>
  </si>
  <si>
    <t>City</t>
  </si>
  <si>
    <t>State</t>
  </si>
  <si>
    <t>Zip Code</t>
  </si>
  <si>
    <t>Social Security #/Tax Id</t>
  </si>
  <si>
    <t>Agent Telephone</t>
  </si>
  <si>
    <t>Pass Number 1</t>
  </si>
  <si>
    <t>Pass Number 2</t>
  </si>
  <si>
    <t>Pass Number 3</t>
  </si>
  <si>
    <t>Pass Number 4</t>
  </si>
  <si>
    <t>Pass Number 5</t>
  </si>
  <si>
    <t>Pass Number 6</t>
  </si>
  <si>
    <t>Pass Number 7</t>
  </si>
  <si>
    <t>Pass Number 8</t>
  </si>
  <si>
    <t>Agent Priority</t>
  </si>
  <si>
    <t>Encryption Key</t>
  </si>
  <si>
    <t>Encryption Flag</t>
  </si>
  <si>
    <t>Terminal Type</t>
  </si>
  <si>
    <t>Game Parameters</t>
  </si>
  <si>
    <t>Agent Redmax</t>
  </si>
  <si>
    <t>Agent Redmin</t>
  </si>
  <si>
    <t>Daily Status</t>
  </si>
  <si>
    <t>Instant Status</t>
  </si>
  <si>
    <t>Start Date</t>
  </si>
  <si>
    <t>End Date</t>
  </si>
  <si>
    <t>LZIPA</t>
  </si>
  <si>
    <t>Localidade Postal</t>
  </si>
  <si>
    <t>LWBSU</t>
  </si>
  <si>
    <t>Wagers Begin Suspension</t>
  </si>
  <si>
    <t>Wagers End Suspension</t>
  </si>
  <si>
    <t>LWESU</t>
  </si>
  <si>
    <t>LWBSA</t>
  </si>
  <si>
    <t>Wagers Begin Sales</t>
  </si>
  <si>
    <t>LWESA</t>
  </si>
  <si>
    <t>Wagers End Sales</t>
  </si>
  <si>
    <t>SPBSU</t>
  </si>
  <si>
    <t>SPESU</t>
  </si>
  <si>
    <t>SPBSA</t>
  </si>
  <si>
    <t>SPESA</t>
  </si>
  <si>
    <t>Passive Begin Suspension</t>
  </si>
  <si>
    <t>Passive End Suspension</t>
  </si>
  <si>
    <t>Passive Begin Sales</t>
  </si>
  <si>
    <t>Passive End Sales</t>
  </si>
  <si>
    <t>SSAPN</t>
  </si>
  <si>
    <t>Agent SAP #</t>
  </si>
  <si>
    <t>SMAIN</t>
  </si>
  <si>
    <t>ESAPN</t>
  </si>
  <si>
    <t>EPBSU</t>
  </si>
  <si>
    <t>EPESU</t>
  </si>
  <si>
    <t>EPBSA</t>
  </si>
  <si>
    <t>EPESA</t>
  </si>
  <si>
    <t>SWBSU</t>
  </si>
  <si>
    <t>SWESU</t>
  </si>
  <si>
    <t>SWBSA</t>
  </si>
  <si>
    <t>SWESA</t>
  </si>
  <si>
    <t>EWBSU</t>
  </si>
  <si>
    <t>EWESU</t>
  </si>
  <si>
    <t>EWBSA</t>
  </si>
  <si>
    <t>EWESA</t>
  </si>
  <si>
    <t>SZIPA</t>
  </si>
  <si>
    <t>EZIPA</t>
  </si>
  <si>
    <t>SINST</t>
  </si>
  <si>
    <t>SINSP</t>
  </si>
  <si>
    <t>SACPD</t>
  </si>
  <si>
    <t>SACPT</t>
  </si>
  <si>
    <t>SBRAK</t>
  </si>
  <si>
    <t>SCIRC</t>
  </si>
  <si>
    <t>SCKL</t>
  </si>
  <si>
    <t>SNOTR</t>
  </si>
  <si>
    <t>SHOUR</t>
  </si>
  <si>
    <t>EMAIN</t>
  </si>
  <si>
    <t>EINST</t>
  </si>
  <si>
    <t>EINSP</t>
  </si>
  <si>
    <t>EACPD</t>
  </si>
  <si>
    <t>EACPT</t>
  </si>
  <si>
    <t>EBRAK</t>
  </si>
  <si>
    <t>ECIRC</t>
  </si>
  <si>
    <t>ENOTR</t>
  </si>
  <si>
    <t>EHOUR</t>
  </si>
  <si>
    <t>ECKL</t>
  </si>
  <si>
    <t>LMAIN</t>
  </si>
  <si>
    <t>LINST</t>
  </si>
  <si>
    <t>LINSP</t>
  </si>
  <si>
    <t>LACPD</t>
  </si>
  <si>
    <t>LACPT</t>
  </si>
  <si>
    <t>LBRAK</t>
  </si>
  <si>
    <t>LCIRC</t>
  </si>
  <si>
    <t>LNOTR</t>
  </si>
  <si>
    <t>LHOUR</t>
  </si>
  <si>
    <t>LCKL</t>
  </si>
  <si>
    <t>Install Day</t>
  </si>
  <si>
    <t>Insp Day</t>
  </si>
  <si>
    <t>Acpt Day</t>
  </si>
  <si>
    <t>Acpt Type</t>
  </si>
  <si>
    <t>Break</t>
  </si>
  <si>
    <t>Circuit</t>
  </si>
  <si>
    <t>Ckl</t>
  </si>
  <si>
    <t>No Terminal</t>
  </si>
  <si>
    <t>Store Hours(Mon-Sun)</t>
  </si>
  <si>
    <t>HOTLINE</t>
  </si>
  <si>
    <t>IDENTIFICATION</t>
  </si>
  <si>
    <t>SPAYT</t>
  </si>
  <si>
    <t>SBDIS</t>
  </si>
  <si>
    <t>SBCOD</t>
  </si>
  <si>
    <t>SBACC</t>
  </si>
  <si>
    <t>EPAYT</t>
  </si>
  <si>
    <t>EBDIS</t>
  </si>
  <si>
    <t>EBCOD</t>
  </si>
  <si>
    <t>EBACC</t>
  </si>
  <si>
    <t>LPAYT</t>
  </si>
  <si>
    <t>LBDIS</t>
  </si>
  <si>
    <t>LBCOD</t>
  </si>
  <si>
    <t>LBACC</t>
  </si>
  <si>
    <t>Pay Type</t>
  </si>
  <si>
    <t>Bank District</t>
  </si>
  <si>
    <t>Bank Code</t>
  </si>
  <si>
    <t>Bank Account</t>
  </si>
  <si>
    <t>BANKING</t>
  </si>
  <si>
    <t>SWANB</t>
  </si>
  <si>
    <t>SPANB</t>
  </si>
  <si>
    <t>SBKOP</t>
  </si>
  <si>
    <t>SBROP</t>
  </si>
  <si>
    <t>EWANB</t>
  </si>
  <si>
    <t>EPANB</t>
  </si>
  <si>
    <t>EBKOP</t>
  </si>
  <si>
    <t>EBROP</t>
  </si>
  <si>
    <t>LWANB</t>
  </si>
  <si>
    <t>LPANB</t>
  </si>
  <si>
    <t>LBKOP</t>
  </si>
  <si>
    <t>LBROP</t>
  </si>
  <si>
    <t>Wagers NIB</t>
  </si>
  <si>
    <t>Passive NIB</t>
  </si>
  <si>
    <t>Bank for OP's</t>
  </si>
  <si>
    <t>Branch for OP's</t>
  </si>
  <si>
    <t>SATYP</t>
  </si>
  <si>
    <t>SBUSC</t>
  </si>
  <si>
    <t>SCMPT</t>
  </si>
  <si>
    <t>SRESR</t>
  </si>
  <si>
    <t>SRANK</t>
  </si>
  <si>
    <t>SCCDE</t>
  </si>
  <si>
    <t>STERR</t>
  </si>
  <si>
    <t>SCHAN</t>
  </si>
  <si>
    <t>EATYP</t>
  </si>
  <si>
    <t>EBUSC</t>
  </si>
  <si>
    <t>ECMPT</t>
  </si>
  <si>
    <t>ERESR</t>
  </si>
  <si>
    <t>ERANK</t>
  </si>
  <si>
    <t>ECCDE</t>
  </si>
  <si>
    <t>ETERR</t>
  </si>
  <si>
    <t>ECHAN</t>
  </si>
  <si>
    <t>LATYP</t>
  </si>
  <si>
    <t>LBUSC</t>
  </si>
  <si>
    <t>LCMPT</t>
  </si>
  <si>
    <t>LRESR</t>
  </si>
  <si>
    <t>LRANK</t>
  </si>
  <si>
    <t>LCCDE</t>
  </si>
  <si>
    <t>LTERR</t>
  </si>
  <si>
    <t>LCHAN</t>
  </si>
  <si>
    <t>MARKETING</t>
  </si>
  <si>
    <t>Agent Type</t>
  </si>
  <si>
    <t>Business Code</t>
  </si>
  <si>
    <t>Company Type</t>
  </si>
  <si>
    <t>Res Rate</t>
  </si>
  <si>
    <t>Sales Ranking</t>
  </si>
  <si>
    <t>County Code</t>
  </si>
  <si>
    <t>Territory</t>
  </si>
  <si>
    <t>Chain Code (Cartell)</t>
  </si>
  <si>
    <t>STERN</t>
  </si>
  <si>
    <t>SRENT</t>
  </si>
  <si>
    <t>SONLN</t>
  </si>
  <si>
    <t>STCDE</t>
  </si>
  <si>
    <t>SSTAT</t>
  </si>
  <si>
    <t>SACOK</t>
  </si>
  <si>
    <t>STLOK</t>
  </si>
  <si>
    <t>SLANG</t>
  </si>
  <si>
    <t>STSER</t>
  </si>
  <si>
    <t>SCNTY</t>
  </si>
  <si>
    <t>SDELD</t>
  </si>
  <si>
    <t>SGCTY</t>
  </si>
  <si>
    <t>SOSTE</t>
  </si>
  <si>
    <t>SFZON</t>
  </si>
  <si>
    <t>ETERN</t>
  </si>
  <si>
    <t>ERENT</t>
  </si>
  <si>
    <t>EONLN</t>
  </si>
  <si>
    <t>ETCDE</t>
  </si>
  <si>
    <t>ESTAT</t>
  </si>
  <si>
    <t>EACOK</t>
  </si>
  <si>
    <t>ETLOK</t>
  </si>
  <si>
    <t>ELANG</t>
  </si>
  <si>
    <t>ETSER</t>
  </si>
  <si>
    <t>ECNTY</t>
  </si>
  <si>
    <t>EDELD</t>
  </si>
  <si>
    <t>EGCTY</t>
  </si>
  <si>
    <t>EOSTE</t>
  </si>
  <si>
    <t>EFZON</t>
  </si>
  <si>
    <t>LTERN</t>
  </si>
  <si>
    <t>LRENT</t>
  </si>
  <si>
    <t>LONLN</t>
  </si>
  <si>
    <t>LTCDE</t>
  </si>
  <si>
    <t>LSTAT</t>
  </si>
  <si>
    <t>LACOK</t>
  </si>
  <si>
    <t>LTLOK</t>
  </si>
  <si>
    <t>LLANG</t>
  </si>
  <si>
    <t>LTSER</t>
  </si>
  <si>
    <t>LCNTY</t>
  </si>
  <si>
    <t>LDELD</t>
  </si>
  <si>
    <t>LGCTY</t>
  </si>
  <si>
    <t>LOSTE</t>
  </si>
  <si>
    <t>LFZON</t>
  </si>
  <si>
    <t>Terminal Number Assigned</t>
  </si>
  <si>
    <t>Terminal Rental Fee</t>
  </si>
  <si>
    <t>Online-Code</t>
  </si>
  <si>
    <t>Term Code(Tif-Post)</t>
  </si>
  <si>
    <t>Terminal Status</t>
  </si>
  <si>
    <t>Power Check Ok</t>
  </si>
  <si>
    <t>Telephone Ok</t>
  </si>
  <si>
    <t>Language Code</t>
  </si>
  <si>
    <t>Terminal Serial Number</t>
  </si>
  <si>
    <t>County Name</t>
  </si>
  <si>
    <t>Date Deleted</t>
  </si>
  <si>
    <t>Owner's City Location</t>
  </si>
  <si>
    <t>Owner's State Location</t>
  </si>
  <si>
    <t>Field Service Zone</t>
  </si>
  <si>
    <t>GTRACK</t>
  </si>
  <si>
    <t>SSCLS</t>
  </si>
  <si>
    <t>SXSTN</t>
  </si>
  <si>
    <t>SXPRT</t>
  </si>
  <si>
    <t>SDROP</t>
  </si>
  <si>
    <t>SGPHN</t>
  </si>
  <si>
    <t>ESCLS</t>
  </si>
  <si>
    <t>EXSTN</t>
  </si>
  <si>
    <t>EXPRT</t>
  </si>
  <si>
    <t>EDROP</t>
  </si>
  <si>
    <t>EGPHN</t>
  </si>
  <si>
    <t>LSCLS</t>
  </si>
  <si>
    <t>LXSTN</t>
  </si>
  <si>
    <t>LXPRT</t>
  </si>
  <si>
    <t>LDROP</t>
  </si>
  <si>
    <t>LGPHN</t>
  </si>
  <si>
    <t>Station Class</t>
  </si>
  <si>
    <t>Station Number</t>
  </si>
  <si>
    <t>Port Station</t>
  </si>
  <si>
    <t>Drop Address</t>
  </si>
  <si>
    <t>SGFID</t>
  </si>
  <si>
    <t>SGSER</t>
  </si>
  <si>
    <t>SGCKS</t>
  </si>
  <si>
    <t>GVT Phone Number</t>
  </si>
  <si>
    <t>LGFID</t>
  </si>
  <si>
    <t>LGSER</t>
  </si>
  <si>
    <t>LGCKS</t>
  </si>
  <si>
    <t>LXADR</t>
  </si>
  <si>
    <t>LXGRP</t>
  </si>
  <si>
    <t>EGFID</t>
  </si>
  <si>
    <t>EGSER</t>
  </si>
  <si>
    <t>EGCKS</t>
  </si>
  <si>
    <t>SXADR</t>
  </si>
  <si>
    <t>EXADR</t>
  </si>
  <si>
    <t>SXGRP</t>
  </si>
  <si>
    <t>EXGRP</t>
  </si>
  <si>
    <t>SLIND</t>
  </si>
  <si>
    <t>SCENR</t>
  </si>
  <si>
    <t>SSTTP</t>
  </si>
  <si>
    <t>ELIND</t>
  </si>
  <si>
    <t>ECENR</t>
  </si>
  <si>
    <t>ESTTP</t>
  </si>
  <si>
    <t>LLIND</t>
  </si>
  <si>
    <t>LCENR</t>
  </si>
  <si>
    <t>LSTTP</t>
  </si>
  <si>
    <t>Linha Distrib.</t>
  </si>
  <si>
    <t>Od. Central Recep.</t>
  </si>
  <si>
    <t>Status Transporte</t>
  </si>
  <si>
    <t>X2X Address</t>
  </si>
  <si>
    <t>X2X Group</t>
  </si>
  <si>
    <t>GVT Family ID</t>
  </si>
  <si>
    <t>GVT Family Number (GVTID)</t>
  </si>
  <si>
    <t>GVT Checksum</t>
  </si>
  <si>
    <t>COMMUNICATIONS</t>
  </si>
  <si>
    <t>New 
Parameters</t>
  </si>
  <si>
    <t>SFREE</t>
  </si>
  <si>
    <t>EFREE</t>
  </si>
  <si>
    <t>LFREE</t>
  </si>
  <si>
    <t>FREE</t>
  </si>
  <si>
    <t>Maintenance Company</t>
  </si>
  <si>
    <t>V10</t>
  </si>
  <si>
    <t>SPRES</t>
  </si>
  <si>
    <t>SPREA</t>
  </si>
  <si>
    <t>SINDP</t>
  </si>
  <si>
    <t>SINSC</t>
  </si>
  <si>
    <t>SINAC</t>
  </si>
  <si>
    <t>SLNGE</t>
  </si>
  <si>
    <t>STRLC</t>
  </si>
  <si>
    <t>STRSC</t>
  </si>
  <si>
    <t>STRTM</t>
  </si>
  <si>
    <t>STRCO</t>
  </si>
  <si>
    <t>STRAC</t>
  </si>
  <si>
    <t>STRAT</t>
  </si>
  <si>
    <t>STRNO</t>
  </si>
  <si>
    <t>STRNA</t>
  </si>
  <si>
    <t>STRD2</t>
  </si>
  <si>
    <t>STRT2</t>
  </si>
  <si>
    <t>STRN2</t>
  </si>
  <si>
    <t>STRNM</t>
  </si>
  <si>
    <t>EPRES</t>
  </si>
  <si>
    <t>EPREA</t>
  </si>
  <si>
    <t>EINDP</t>
  </si>
  <si>
    <t>EINSC</t>
  </si>
  <si>
    <t>EINAC</t>
  </si>
  <si>
    <t>ELNGE</t>
  </si>
  <si>
    <t>ETRLC</t>
  </si>
  <si>
    <t>ETRSC</t>
  </si>
  <si>
    <t>ETRTM</t>
  </si>
  <si>
    <t>ETRCO</t>
  </si>
  <si>
    <t>ETRAC</t>
  </si>
  <si>
    <t>ETRAT</t>
  </si>
  <si>
    <t>ETRNO</t>
  </si>
  <si>
    <t>ETRNA</t>
  </si>
  <si>
    <t>ETRD2</t>
  </si>
  <si>
    <t>ETRT2</t>
  </si>
  <si>
    <t>ETRN2</t>
  </si>
  <si>
    <t>ETRNM</t>
  </si>
  <si>
    <t>LPRES</t>
  </si>
  <si>
    <t>LPREA</t>
  </si>
  <si>
    <t>LINDP</t>
  </si>
  <si>
    <t>LINSC</t>
  </si>
  <si>
    <t>LINAC</t>
  </si>
  <si>
    <t>LLNGE</t>
  </si>
  <si>
    <t>LTRLC</t>
  </si>
  <si>
    <t>LTRSC</t>
  </si>
  <si>
    <t>LTRTM</t>
  </si>
  <si>
    <t>LTRCO</t>
  </si>
  <si>
    <t>LTRAC</t>
  </si>
  <si>
    <t>LTRAT</t>
  </si>
  <si>
    <t>LTRNO</t>
  </si>
  <si>
    <t>LTRNA</t>
  </si>
  <si>
    <t>LTRD2</t>
  </si>
  <si>
    <t>LTRT2</t>
  </si>
  <si>
    <t>LTRN2</t>
  </si>
  <si>
    <t>LTRNM</t>
  </si>
  <si>
    <t>Presite Schedule(Date)</t>
  </si>
  <si>
    <t>Presite Actual(Date)</t>
  </si>
  <si>
    <t>Installation Depot</t>
  </si>
  <si>
    <t>Installation Schedule</t>
  </si>
  <si>
    <t>Installation Actual</t>
  </si>
  <si>
    <t>Training Location Code</t>
  </si>
  <si>
    <t>Training Schedue(Date)</t>
  </si>
  <si>
    <t>Training Class Code</t>
  </si>
  <si>
    <t>Training Confirmation</t>
  </si>
  <si>
    <t>Training Actual(Date)</t>
  </si>
  <si>
    <t>Training Actual Class</t>
  </si>
  <si>
    <t>Number Trained</t>
  </si>
  <si>
    <t>Name Trained</t>
  </si>
  <si>
    <t>Addition Training(Date)</t>
  </si>
  <si>
    <t>Addition Training(Class)</t>
  </si>
  <si>
    <t>Additional Number Trained</t>
  </si>
  <si>
    <t>Additional Names Trained</t>
  </si>
  <si>
    <t>TRAINING/INSTALLATION</t>
  </si>
  <si>
    <r>
      <t>Este campo armazena o valor do AGTTAB(AGTTYP,</t>
    </r>
    <r>
      <rPr>
        <i/>
        <sz val="11"/>
        <color theme="1"/>
        <rFont val="Calibri"/>
        <family val="2"/>
        <scheme val="minor"/>
      </rPr>
      <t>número_terminal</t>
    </r>
    <r>
      <rPr>
        <sz val="11"/>
        <color theme="1"/>
        <rFont val="Calibri"/>
        <family val="2"/>
        <scheme val="minor"/>
      </rPr>
      <t>)</t>
    </r>
  </si>
  <si>
    <t>AGTMIL_REC.AGENT</t>
  </si>
  <si>
    <t>AGTMIL_REC.BUSINESS_TYPE</t>
  </si>
  <si>
    <t>AGTMIL_REC.ZIP_CODE</t>
  </si>
  <si>
    <t>AGTMIL_REC.SAP_NUMBER</t>
  </si>
  <si>
    <t>AGTMIL_REC.AGENT_PASSWORD</t>
  </si>
  <si>
    <t>AGTMIL_REC.LINHA_DISTRIBUICAO</t>
  </si>
  <si>
    <t>AGTMIL_REC.CENTRAL_RECEPCAO</t>
  </si>
  <si>
    <t>AGTMIL_REC.STATUS_TRANSPORTE</t>
  </si>
  <si>
    <t>WRKTAB=97</t>
  </si>
  <si>
    <t>ALTERADO NO ÂMBITO DO IGS</t>
  </si>
  <si>
    <t>PARA WRKTAB=97</t>
  </si>
  <si>
    <t>Novo fim do worktab modificado no âmbito</t>
  </si>
  <si>
    <t>do projeto do IGS</t>
  </si>
  <si>
    <t>TAB(OFFSET)</t>
  </si>
  <si>
    <t>P(NXTTRA)</t>
  </si>
  <si>
    <t>Where it is set</t>
  </si>
  <si>
    <t>GETSER subroutine</t>
  </si>
  <si>
    <t>DAYTYP(TRACNT,1,2 ) + DAYTYP(TRACNT,2,2 ) + DAYTYP(TRACNT,3,2 ) + DAYTYP(TRACNT,4,2 ) + DAYTYP(TRACNT,5,2 ) + DAYTYP(TRACNT,6,2 )</t>
  </si>
  <si>
    <t>DAYTYP(TRACNT,1,3 ) + DAYTYP(TRACNT,2,3 ) + DAYTYP(TRACNT,3,3 ) + DAYTYP(TRACNT,4,3 ) + DAYTYP(TRACNT,5,3 ) + DAYTYP(TRACNT,6,3 )</t>
  </si>
  <si>
    <t>DAYTYP(TRACNT,1,4 ) + DAYTYP(TRACNT,2,4 ) + DAYTYP(TRACNT,3,4 ) + DAYTYP(TRACNT,4,4 ) + DAYTYP(TRACNT,5,4 ) + DAYTYP(TRACNT,6,4 )</t>
  </si>
  <si>
    <t>DAYTYP(TRACNT,1,5 ) + DAYTYP(TRACNT,2,5 ) + DAYTYP(TRACNT,3,5 ) + DAYTYP(TRACNT,4,5 ) + DAYTYP(TRACNT,5,5 ) + DAYTYP(TRACNT,6,5 )</t>
  </si>
  <si>
    <t>DAYTYP(TRACNT,1,6 ) + DAYTYP(TRACNT,2,6 ) + DAYTYP(TRACNT,3,6 ) + DAYTYP(TRACNT,4,6 ) + DAYTYP(TRACNT,5,6 ) + DAYTYP(TRACNT,6,6 )</t>
  </si>
  <si>
    <t>DAYTYP(TRACNT,1,7 ) + DAYTYP(TRACNT,2,7 ) + DAYTYP(TRACNT,3,7 ) + DAYTYP(TRACNT,4,7 ) + DAYTYP(TRACNT,5,7 ) + DAYTYP(TRACNT,6,7 )</t>
  </si>
  <si>
    <t>DAYTYP(TRACNT,1,8 ) + DAYTYP(TRACNT,2,8 ) + DAYTYP(TRACNT,3,8 ) + DAYTYP(TRACNT,4,8 ) + DAYTYP(TRACNT,5,8 ) + DAYTYP(TRACNT,6,8 )</t>
  </si>
  <si>
    <t>DAYTYP(TRACNT,1,9 ) + DAYTYP(TRACNT,2,9 ) + DAYTYP(TRACNT,3,9 ) + DAYTYP(TRACNT,4,9 ) + DAYTYP(TRACNT,5,9 ) + DAYTYP(TRACNT,6,9 )</t>
  </si>
  <si>
    <t>DAYTYP(TRACNT,1,10) + DAYTYP(TRACNT,2,10) + DAYTYP(TRACNT,3,10) + DAYTYP(TRACNT,4,10) + DAYTYP(TRACNT,5,10) + DAYTYP(TRACNT,6,10)</t>
  </si>
  <si>
    <t>DAYTYP(TRACNT,1,11) + DAYTYP(TRACNT,2,11) + DAYTYP(TRACNT,3,11) + DAYTYP(TRACNT,4,11) + DAYTYP(TRACNT,5,11) + DAYTYP(TRACNT,6,11)</t>
  </si>
  <si>
    <t>DAYTYP(TRACNT,1,12) + DAYTYP(TRACNT,2,12) + DAYTYP(TRACNT,3,12) + DAYTYP(TRACNT,4,12) + DAYTYP(TRACNT,5,12) + DAYTYP(TRACNT,6,12)</t>
  </si>
  <si>
    <t>DAYTYP(TRACNT,1,13) + DAYTYP(TRACNT,2,13) + DAYTYP(TRACNT,3,13) + DAYTYP(TRACNT,4,13) + DAYTYP(TRACNT,5,13) + DAYTYP(TRACNT,6,13)</t>
  </si>
  <si>
    <t>DAYTYP(TRACNT,1,14) + DAYTYP(TRACNT,2,14) + DAYTYP(TRACNT,3,14) + DAYTYP(TRACNT,4,14) + DAYTYP(TRACNT,5,14) + DAYTYP(TRACNT,6,14)</t>
  </si>
  <si>
    <t>DAYTYP(TRACNT,1,15) + DAYTYP(TRACNT,2,15) + DAYTYP(TRACNT,3,15) + DAYTYP(TRACNT,4,15) + DAYTYP(TRACNT,5,15) + DAYTYP(TRACNT,6,15)</t>
  </si>
  <si>
    <t>DAYTYP(TRACNT,1,16) + DAYTYP(TRACNT,2,16) + DAYTYP(TRACNT,3,16) + DAYTYP(TRACNT,4,16) + DAYTYP(TRACNT,5,16) + DAYTYP(TRACNT,6,16)</t>
  </si>
  <si>
    <t>DAYTYP(TRACNT,1,17) + DAYTYP(TRACNT,2,17) + DAYTYP(TRACNT,3,17) + DAYTYP(TRACNT,4,17) + DAYTYP(TRACNT,5,17) + DAYTYP(TRACNT,6,17)</t>
  </si>
  <si>
    <t>DAYTYP(TRACNT,1,18) + DAYTYP(TRACNT,2,18) + DAYTYP(TRACNT,3,18) + DAYTYP(TRACNT,4,18) + DAYTYP(TRACNT,5,18) + DAYTYP(TRACNT,6,18)</t>
  </si>
  <si>
    <t>DAYTYP(TRACNT,1,19) + DAYTYP(TRACNT,2,19) + DAYTYP(TRACNT,3,19) + DAYTYP(TRACNT,4,19) + DAYTYP(TRACNT,5,19) + DAYTYP(TRACNT,6,19)</t>
  </si>
  <si>
    <t>DAYTYP(TRACNT,1,20) + DAYTYP(TRACNT,2,20) + DAYTYP(TRACNT,3,20) + DAYTYP(TRACNT,4,20) + DAYTYP(TRACNT,5,20) + DAYTYP(TRACNT,6,20)</t>
  </si>
  <si>
    <t>DAYTYP(TRACNT,1,21) + DAYTYP(TRACNT,2,21) + DAYTYP(TRACNT,3,21) + DAYTYP(TRACNT,4,21) + DAYTYP(TRACNT,5,21) + DAYTYP(TRACNT,6,21)</t>
  </si>
  <si>
    <t>DAYTYP(TRACNT,1,22) + DAYTYP(TRACNT,2,22) + DAYTYP(TRACNT,3,22) + DAYTYP(TRACNT,4,22) + DAYTYP(TRACNT,5,22) + DAYTYP(TRACNT,6,22)</t>
  </si>
  <si>
    <t>DAYTYP(TRACNT,1,23) + DAYTYP(TRACNT,2,23) + DAYTYP(TRACNT,3,23) + DAYTYP(TRACNT,4,23) + DAYTYP(TRACNT,5,23) + DAYTYP(TRACNT,6,23)</t>
  </si>
  <si>
    <t>DAYTYP(TRACNT,1,24) + DAYTYP(TRACNT,2,24) + DAYTYP(TRACNT,3,24) + DAYTYP(TRACNT,4,24) + DAYTYP(TRACNT,5,24) + DAYTYP(TRACNT,6,24)</t>
  </si>
  <si>
    <t>DAYTYP(TRACNT,1,25) + DAYTYP(TRACNT,2,25) + DAYTYP(TRACNT,3,25) + DAYTYP(TRACNT,4,25) + DAYTYP(TRACNT,5,25) + DAYTYP(TRACNT,6,25)</t>
  </si>
  <si>
    <t>DAYTYP(TRACNT,1,26) + DAYTYP(TRACNT,2,26) + DAYTYP(TRACNT,3,26) + DAYTYP(TRACNT,4,26) + DAYTYP(TRACNT,5,26) + DAYTYP(TRACNT,6,26)</t>
  </si>
  <si>
    <t>DAYTYP(TRACNT,1,27) + DAYTYP(TRACNT,2,27) + DAYTYP(TRACNT,3,27) + DAYTYP(TRACNT,4,27) + DAYTYP(TRACNT,5,27) + DAYTYP(TRACNT,6,27)</t>
  </si>
  <si>
    <t>DAYTYP(TRACNT,1,28) + DAYTYP(TRACNT,2,28) + DAYTYP(TRACNT,3,28) + DAYTYP(TRACNT,4,28) + DAYTYP(TRACNT,5,28) + DAYTYP(TRACNT,6,28)</t>
  </si>
  <si>
    <t>DAYTYP(TRACNT,1,29) + DAYTYP(TRACNT,2,29) + DAYTYP(TRACNT,3,29) + DAYTYP(TRACNT,4,29) + DAYTYP(TRACNT,5,29) + DAYTYP(TRACNT,6,29)</t>
  </si>
  <si>
    <t>DAYTYP(TRACNT,1,30) + DAYTYP(TRACNT,2,30) + DAYTYP(TRACNT,3,30) + DAYTYP(TRACNT,4,30) + DAYTYP(TRACNT,5,30) + DAYTYP(TRACNT,6,30)</t>
  </si>
  <si>
    <t>DAYTYP(TRACNT,1,31) + DAYTYP(TRACNT,2,31) + DAYTYP(TRACNT,3,31) + DAYTYP(TRACNT,4,31) + DAYTYP(TRACNT,5,31) + DAYTYP(TRACNT,6,31)</t>
  </si>
  <si>
    <t>DAYTYP(TRACNT,1,32) + DAYTYP(TRACNT,2,32) + DAYTYP(TRACNT,3,32) + DAYTYP(TRACNT,4,32) + DAYTYP(TRACNT,5,32) + DAYTYP(TRACNT,6,32)</t>
  </si>
  <si>
    <t>DAYTYP(TRACNT,1,33) + DAYTYP(TRACNT,2,33) + DAYTYP(TRACNT,3,33) + DAYTYP(TRACNT,4,33) + DAYTYP(TRACNT,5,33) + DAYTYP(TRACNT,6,33)</t>
  </si>
  <si>
    <t>DAYTYP(TRACNT,1,34) + DAYTYP(TRACNT,2,34) + DAYTYP(TRACNT,3,34) + DAYTYP(TRACNT,4,34) + DAYTYP(TRACNT,5,34) + DAYTYP(TRACNT,6,34)</t>
  </si>
  <si>
    <t>DAYTYP(TRACNT,1,35) + DAYTYP(TRACNT,2,35) + DAYTYP(TRACNT,3,35) + DAYTYP(TRACNT,4,35) + DAYTYP(TRACNT,5,35) + DAYTYP(TRACNT,6,35)</t>
  </si>
  <si>
    <t>DAYTYP(TRACNT,1,36) + DAYTYP(TRACNT,2,36) + DAYTYP(TRACNT,3,36) + DAYTYP(TRACNT,4,36) + DAYTYP(TRACNT,5,36) + DAYTYP(TRACNT,6,36)</t>
  </si>
  <si>
    <t>DAYTYP(TRACNT,1,37) + DAYTYP(TRACNT,2,37) + DAYTYP(TRACNT,3,37) + DAYTYP(TRACNT,4,37) + DAYTYP(TRACNT,5,37) + DAYTYP(TRACNT,6,37)</t>
  </si>
  <si>
    <t>DAYTYP(TRACNT,1,38) + DAYTYP(TRACNT,2,38) + DAYTYP(TRACNT,3,38) + DAYTYP(TRACNT,4,38) + DAYTYP(TRACNT,5,38) + DAYTYP(TRACNT,6,38)</t>
  </si>
  <si>
    <t>DAYTYP(TRACNT,1,39) + DAYTYP(TRACNT,2,39) + DAYTYP(TRACNT,3,39) + DAYTYP(TRACNT,4,39) + DAYTYP(TRACNT,5,39) + DAYTYP(TRACNT,6,39)</t>
  </si>
  <si>
    <t>DAYTYP(TRACNT,1,40) + DAYTYP(TRACNT,2,40) + DAYTYP(TRACNT,3,40) + DAYTYP(TRACNT,4,40) + DAYTYP(TRACNT,5,40) + DAYTYP(TRACNT,6,40)</t>
  </si>
  <si>
    <t>DAYTYP(TRACNT,1,41) + DAYTYP(TRACNT,2,41) + DAYTYP(TRACNT,3,41) + DAYTYP(TRACNT,4,41) + DAYTYP(TRACNT,5,41) + DAYTYP(TRACNT,6,41)</t>
  </si>
  <si>
    <t>DAYTYP(TRACNT,1,42) + DAYTYP(TRACNT,2,42) + DAYTYP(TRACNT,3,42) + DAYTYP(TRACNT,4,42) + DAYTYP(TRACNT,5,42) + DAYTYP(TRACNT,6,42)</t>
  </si>
  <si>
    <t>DAYTYP(TRACNT,1,43) + DAYTYP(TRACNT,2,43) + DAYTYP(TRACNT,3,43) + DAYTYP(TRACNT,4,43) + DAYTYP(TRACNT,5,43) + DAYTYP(TRACNT,6,43)</t>
  </si>
  <si>
    <t>DAYTYP(TRACNT,1,44) + DAYTYP(TRACNT,2,44) + DAYTYP(TRACNT,3,44) + DAYTYP(TRACNT,4,44) + DAYTYP(TRACNT,5,44) + DAYTYP(TRACNT,6,44)</t>
  </si>
  <si>
    <t>DAYTYP(TRACNT,1,45) + DAYTYP(TRACNT,2,45) + DAYTYP(TRACNT,3,45) + DAYTYP(TRACNT,4,45) + DAYTYP(TRACNT,5,45) + DAYTYP(TRACNT,6,45)</t>
  </si>
  <si>
    <t>DAYTYP(TRACNT,1,46) + DAYTYP(TRACNT,2,46) + DAYTYP(TRACNT,3,46) + DAYTYP(TRACNT,4,46) + DAYTYP(TRACNT,5,46) + DAYTYP(TRACNT,6,46)</t>
  </si>
  <si>
    <t>DAYTYP(TRACNT,1,47) + DAYTYP(TRACNT,2,47) + DAYTYP(TRACNT,3,47) + DAYTYP(TRACNT,4,47) + DAYTYP(TRACNT,5,47) + DAYTYP(TRACNT,6,47)</t>
  </si>
  <si>
    <t>DAYTYP(TRACNT,1,48) + DAYTYP(TRACNT,2,48) + DAYTYP(TRACNT,3,48) + DAYTYP(TRACNT,4,48) + DAYTYP(TRACNT,5,48) + DAYTYP(TRACNT,6,48)</t>
  </si>
  <si>
    <t>DAYTYP(TRACNT,1,49) + DAYTYP(TRACNT,2,49) + DAYTYP(TRACNT,3,49) + DAYTYP(TRACNT,4,49) + DAYTYP(TRACNT,5,49) + DAYTYP(TRACNT,6,49)</t>
  </si>
  <si>
    <t>DAYTYP(TRACNT,1,50) + DAYTYP(TRACNT,2,50) + DAYTYP(TRACNT,3,50) + DAYTYP(TRACNT,4,50) + DAYTYP(TRACNT,5,50) + DAYTYP(TRACNT,6,50)</t>
  </si>
  <si>
    <t>DAYTYP(TRACNT,1,1 ) + DAYTYP(TRACNT,2,1 ) + DAYTYP(TRACNT,3,1 ) + DAYTYP(TRACNT,4,1 ) + DAYTYP(TRACNT,5,1 ) + DAYTYP(TRACNT,6,1 )</t>
  </si>
  <si>
    <t>DAYTYP(DOLAMT,1,1 ) + DAYTYP(DOLAMT,2,1 ) + DAYTYP(DOLAMT,3,1 ) + DAYTYP(DOLAMT,4,1 ) + DAYTYP(DOLAMT,5,1 ) + DAYTYP(DOLAMT,6,1 )</t>
  </si>
  <si>
    <t>DAYTYP(DOLAMT,1,2 ) + DAYTYP(DOLAMT,2,2 ) + DAYTYP(DOLAMT,3,2 ) + DAYTYP(DOLAMT,4,2 ) + DAYTYP(DOLAMT,5,2 ) + DAYTYP(DOLAMT,6,2 )</t>
  </si>
  <si>
    <t>DAYTYP(DOLAMT,1,3 ) + DAYTYP(DOLAMT,2,3 ) + DAYTYP(DOLAMT,3,3 ) + DAYTYP(DOLAMT,4,3 ) + DAYTYP(DOLAMT,5,3 ) + DAYTYP(DOLAMT,6,3 )</t>
  </si>
  <si>
    <t>DAYTYP(DOLAMT,1,4 ) + DAYTYP(DOLAMT,2,4 ) + DAYTYP(DOLAMT,3,4 ) + DAYTYP(DOLAMT,4,4 ) + DAYTYP(DOLAMT,5,4 ) + DAYTYP(DOLAMT,6,4 )</t>
  </si>
  <si>
    <t>DAYTYP(DOLAMT,1,5 ) + DAYTYP(DOLAMT,2,5 ) + DAYTYP(DOLAMT,3,5 ) + DAYTYP(DOLAMT,4,5 ) + DAYTYP(DOLAMT,5,5 ) + DAYTYP(DOLAMT,6,5 )</t>
  </si>
  <si>
    <t>DAYTYP(DOLAMT,1,6 ) + DAYTYP(DOLAMT,2,6 ) + DAYTYP(DOLAMT,3,6 ) + DAYTYP(DOLAMT,4,6 ) + DAYTYP(DOLAMT,5,6 ) + DAYTYP(DOLAMT,6,6 )</t>
  </si>
  <si>
    <t>DAYTYP(DOLAMT,1,7 ) + DAYTYP(DOLAMT,2,7 ) + DAYTYP(DOLAMT,3,7 ) + DAYTYP(DOLAMT,4,7 ) + DAYTYP(DOLAMT,5,7 ) + DAYTYP(DOLAMT,6,7 )</t>
  </si>
  <si>
    <t>DAYTYP(DOLAMT,1,8 ) + DAYTYP(DOLAMT,2,8 ) + DAYTYP(DOLAMT,3,8 ) + DAYTYP(DOLAMT,4,8 ) + DAYTYP(DOLAMT,5,8 ) + DAYTYP(DOLAMT,6,8 )</t>
  </si>
  <si>
    <t>DAYTYP(DOLAMT,1,9 ) + DAYTYP(DOLAMT,2,9 ) + DAYTYP(DOLAMT,3,9 ) + DAYTYP(DOLAMT,4,9 ) + DAYTYP(DOLAMT,5,9 ) + DAYTYP(DOLAMT,6,9 )</t>
  </si>
  <si>
    <t>DAYTYP(DOLAMT,1,10) + DAYTYP(DOLAMT,2,10) + DAYTYP(DOLAMT,3,10) + DAYTYP(DOLAMT,4,10) + DAYTYP(DOLAMT,5,10) + DAYTYP(DOLAMT,6,10)</t>
  </si>
  <si>
    <t>DAYTYP(DOLAMT,1,11) + DAYTYP(DOLAMT,2,11) + DAYTYP(DOLAMT,3,11) + DAYTYP(DOLAMT,4,11) + DAYTYP(DOLAMT,5,11) + DAYTYP(DOLAMT,6,11)</t>
  </si>
  <si>
    <t>DAYTYP(DOLAMT,1,12) + DAYTYP(DOLAMT,2,12) + DAYTYP(DOLAMT,3,12) + DAYTYP(DOLAMT,4,12) + DAYTYP(DOLAMT,5,12) + DAYTYP(DOLAMT,6,12)</t>
  </si>
  <si>
    <t>DAYTYP(DOLAMT,1,13) + DAYTYP(DOLAMT,2,13) + DAYTYP(DOLAMT,3,13) + DAYTYP(DOLAMT,4,13) + DAYTYP(DOLAMT,5,13) + DAYTYP(DOLAMT,6,13)</t>
  </si>
  <si>
    <t>DAYTYP(DOLAMT,1,14) + DAYTYP(DOLAMT,2,14) + DAYTYP(DOLAMT,3,14) + DAYTYP(DOLAMT,4,14) + DAYTYP(DOLAMT,5,14) + DAYTYP(DOLAMT,6,14)</t>
  </si>
  <si>
    <t>DAYTYP(DOLAMT,1,15) + DAYTYP(DOLAMT,2,15) + DAYTYP(DOLAMT,3,15) + DAYTYP(DOLAMT,4,15) + DAYTYP(DOLAMT,5,15) + DAYTYP(DOLAMT,6,15)</t>
  </si>
  <si>
    <t>DAYTYP(DOLAMT,1,16) + DAYTYP(DOLAMT,2,16) + DAYTYP(DOLAMT,3,16) + DAYTYP(DOLAMT,4,16) + DAYTYP(DOLAMT,5,16) + DAYTYP(DOLAMT,6,16)</t>
  </si>
  <si>
    <t>DAYTYP(DOLAMT,1,17) + DAYTYP(DOLAMT,2,17) + DAYTYP(DOLAMT,3,17) + DAYTYP(DOLAMT,4,17) + DAYTYP(DOLAMT,5,17) + DAYTYP(DOLAMT,6,17)</t>
  </si>
  <si>
    <t>DAYTYP(DOLAMT,1,18) + DAYTYP(DOLAMT,2,18) + DAYTYP(DOLAMT,3,18) + DAYTYP(DOLAMT,4,18) + DAYTYP(DOLAMT,5,18) + DAYTYP(DOLAMT,6,18)</t>
  </si>
  <si>
    <t>DAYTYP(DOLAMT,1,19) + DAYTYP(DOLAMT,2,19) + DAYTYP(DOLAMT,3,19) + DAYTYP(DOLAMT,4,19) + DAYTYP(DOLAMT,5,19) + DAYTYP(DOLAMT,6,19)</t>
  </si>
  <si>
    <t>DAYTYP(DOLAMT,1,20) + DAYTYP(DOLAMT,2,20) + DAYTYP(DOLAMT,3,20) + DAYTYP(DOLAMT,4,20) + DAYTYP(DOLAMT,5,20) + DAYTYP(DOLAMT,6,20)</t>
  </si>
  <si>
    <t>DAYTYP(DOLAMT,1,21) + DAYTYP(DOLAMT,2,21) + DAYTYP(DOLAMT,3,21) + DAYTYP(DOLAMT,4,21) + DAYTYP(DOLAMT,5,21) + DAYTYP(DOLAMT,6,21)</t>
  </si>
  <si>
    <t>DAYTYP(DOLAMT,1,22) + DAYTYP(DOLAMT,2,22) + DAYTYP(DOLAMT,3,22) + DAYTYP(DOLAMT,4,22) + DAYTYP(DOLAMT,5,22) + DAYTYP(DOLAMT,6,22)</t>
  </si>
  <si>
    <t>DAYTYP(DOLAMT,1,23) + DAYTYP(DOLAMT,2,23) + DAYTYP(DOLAMT,3,23) + DAYTYP(DOLAMT,4,23) + DAYTYP(DOLAMT,5,23) + DAYTYP(DOLAMT,6,23)</t>
  </si>
  <si>
    <t>DAYTYP(DOLAMT,1,24) + DAYTYP(DOLAMT,2,24) + DAYTYP(DOLAMT,3,24) + DAYTYP(DOLAMT,4,24) + DAYTYP(DOLAMT,5,24) + DAYTYP(DOLAMT,6,24)</t>
  </si>
  <si>
    <t>DAYTYP(DOLAMT,1,25) + DAYTYP(DOLAMT,2,25) + DAYTYP(DOLAMT,3,25) + DAYTYP(DOLAMT,4,25) + DAYTYP(DOLAMT,5,25) + DAYTYP(DOLAMT,6,25)</t>
  </si>
  <si>
    <t>DAYTYP(DOLAMT,1,26) + DAYTYP(DOLAMT,2,26) + DAYTYP(DOLAMT,3,26) + DAYTYP(DOLAMT,4,26) + DAYTYP(DOLAMT,5,26) + DAYTYP(DOLAMT,6,26)</t>
  </si>
  <si>
    <t>DAYTYP(DOLAMT,1,27) + DAYTYP(DOLAMT,2,27) + DAYTYP(DOLAMT,3,27) + DAYTYP(DOLAMT,4,27) + DAYTYP(DOLAMT,5,27) + DAYTYP(DOLAMT,6,27)</t>
  </si>
  <si>
    <t>DAYTYP(DOLAMT,1,28) + DAYTYP(DOLAMT,2,28) + DAYTYP(DOLAMT,3,28) + DAYTYP(DOLAMT,4,28) + DAYTYP(DOLAMT,5,28) + DAYTYP(DOLAMT,6,28)</t>
  </si>
  <si>
    <t>DAYTYP(DOLAMT,1,29) + DAYTYP(DOLAMT,2,29) + DAYTYP(DOLAMT,3,29) + DAYTYP(DOLAMT,4,29) + DAYTYP(DOLAMT,5,29) + DAYTYP(DOLAMT,6,29)</t>
  </si>
  <si>
    <t>DAYTYP(DOLAMT,1,30) + DAYTYP(DOLAMT,2,30) + DAYTYP(DOLAMT,3,30) + DAYTYP(DOLAMT,4,30) + DAYTYP(DOLAMT,5,30) + DAYTYP(DOLAMT,6,30)</t>
  </si>
  <si>
    <t>DAYTYP(DOLAMT,1,31) + DAYTYP(DOLAMT,2,31) + DAYTYP(DOLAMT,3,31) + DAYTYP(DOLAMT,4,31) + DAYTYP(DOLAMT,5,31) + DAYTYP(DOLAMT,6,31)</t>
  </si>
  <si>
    <t>DAYTYP(DOLAMT,1,32) + DAYTYP(DOLAMT,2,32) + DAYTYP(DOLAMT,3,32) + DAYTYP(DOLAMT,4,32) + DAYTYP(DOLAMT,5,32) + DAYTYP(DOLAMT,6,32)</t>
  </si>
  <si>
    <t>DAYTYP(DOLAMT,1,33) + DAYTYP(DOLAMT,2,33) + DAYTYP(DOLAMT,3,33) + DAYTYP(DOLAMT,4,33) + DAYTYP(DOLAMT,5,33) + DAYTYP(DOLAMT,6,33)</t>
  </si>
  <si>
    <t>DAYTYP(DOLAMT,1,34) + DAYTYP(DOLAMT,2,34) + DAYTYP(DOLAMT,3,34) + DAYTYP(DOLAMT,4,34) + DAYTYP(DOLAMT,5,34) + DAYTYP(DOLAMT,6,34)</t>
  </si>
  <si>
    <t>DAYTYP(DOLAMT,1,35) + DAYTYP(DOLAMT,2,35) + DAYTYP(DOLAMT,3,35) + DAYTYP(DOLAMT,4,35) + DAYTYP(DOLAMT,5,35) + DAYTYP(DOLAMT,6,35)</t>
  </si>
  <si>
    <t>DAYTYP(DOLAMT,1,36) + DAYTYP(DOLAMT,2,36) + DAYTYP(DOLAMT,3,36) + DAYTYP(DOLAMT,4,36) + DAYTYP(DOLAMT,5,36) + DAYTYP(DOLAMT,6,36)</t>
  </si>
  <si>
    <t>DAYTYP(DOLAMT,1,37) + DAYTYP(DOLAMT,2,37) + DAYTYP(DOLAMT,3,37) + DAYTYP(DOLAMT,4,37) + DAYTYP(DOLAMT,5,37) + DAYTYP(DOLAMT,6,37)</t>
  </si>
  <si>
    <t>DAYTYP(DOLAMT,1,38) + DAYTYP(DOLAMT,2,38) + DAYTYP(DOLAMT,3,38) + DAYTYP(DOLAMT,4,38) + DAYTYP(DOLAMT,5,38) + DAYTYP(DOLAMT,6,38)</t>
  </si>
  <si>
    <t>DAYTYP(DOLAMT,1,39) + DAYTYP(DOLAMT,2,39) + DAYTYP(DOLAMT,3,39) + DAYTYP(DOLAMT,4,39) + DAYTYP(DOLAMT,5,39) + DAYTYP(DOLAMT,6,39)</t>
  </si>
  <si>
    <t>DAYTYP(DOLAMT,1,40) + DAYTYP(DOLAMT,2,40) + DAYTYP(DOLAMT,3,40) + DAYTYP(DOLAMT,4,40) + DAYTYP(DOLAMT,5,40) + DAYTYP(DOLAMT,6,40)</t>
  </si>
  <si>
    <t>DAYTYP(DOLAMT,1,41) + DAYTYP(DOLAMT,2,41) + DAYTYP(DOLAMT,3,41) + DAYTYP(DOLAMT,4,41) + DAYTYP(DOLAMT,5,41) + DAYTYP(DOLAMT,6,41)</t>
  </si>
  <si>
    <t>DAYTYP(DOLAMT,1,42) + DAYTYP(DOLAMT,2,42) + DAYTYP(DOLAMT,3,42) + DAYTYP(DOLAMT,4,42) + DAYTYP(DOLAMT,5,42) + DAYTYP(DOLAMT,6,42)</t>
  </si>
  <si>
    <t>DAYTYP(DOLAMT,1,43) + DAYTYP(DOLAMT,2,43) + DAYTYP(DOLAMT,3,43) + DAYTYP(DOLAMT,4,43) + DAYTYP(DOLAMT,5,43) + DAYTYP(DOLAMT,6,43)</t>
  </si>
  <si>
    <t>DAYTYP(DOLAMT,1,44) + DAYTYP(DOLAMT,2,44) + DAYTYP(DOLAMT,3,44) + DAYTYP(DOLAMT,4,44) + DAYTYP(DOLAMT,5,44) + DAYTYP(DOLAMT,6,44)</t>
  </si>
  <si>
    <t>DAYTYP(DOLAMT,1,45) + DAYTYP(DOLAMT,2,45) + DAYTYP(DOLAMT,3,45) + DAYTYP(DOLAMT,4,45) + DAYTYP(DOLAMT,5,45) + DAYTYP(DOLAMT,6,45)</t>
  </si>
  <si>
    <t>DAYTYP(DOLAMT,1,46) + DAYTYP(DOLAMT,2,46) + DAYTYP(DOLAMT,3,46) + DAYTYP(DOLAMT,4,46) + DAYTYP(DOLAMT,5,46) + DAYTYP(DOLAMT,6,46)</t>
  </si>
  <si>
    <t>DAYTYP(DOLAMT,1,47) + DAYTYP(DOLAMT,2,47) + DAYTYP(DOLAMT,3,47) + DAYTYP(DOLAMT,4,47) + DAYTYP(DOLAMT,5,47) + DAYTYP(DOLAMT,6,47)</t>
  </si>
  <si>
    <t>DAYTYP(DOLAMT,1,48) + DAYTYP(DOLAMT,2,48) + DAYTYP(DOLAMT,3,48) + DAYTYP(DOLAMT,4,48) + DAYTYP(DOLAMT,5,48) + DAYTYP(DOLAMT,6,48)</t>
  </si>
  <si>
    <t>DAYTYP(DOLAMT,1,49) + DAYTYP(DOLAMT,2,49) + DAYTYP(DOLAMT,3,49) + DAYTYP(DOLAMT,4,49) + DAYTYP(DOLAMT,5,49) + DAYTYP(DOLAMT,6,49)</t>
  </si>
  <si>
    <t>DAYTYP(DOLAMT,1,50) + DAYTYP(DOLAMT,2,50) + DAYTYP(DOLAMT,3,50) + DAYTYP(DOLAMT,4,50) + DAYTYP(DOLAMT,5,50) + DAYTYP(DOLAMT,6,50)</t>
  </si>
  <si>
    <t>Total amount of transactions of JOKER</t>
  </si>
  <si>
    <t># of transactions of JOKER</t>
  </si>
  <si>
    <t>Total amount of transactions of LOTO2</t>
  </si>
  <si>
    <t># of transactions of LOTO2</t>
  </si>
  <si>
    <t>Total amount of transactions of TOTOBOLA EXTRA 2</t>
  </si>
  <si>
    <t>Total amount of transactions of TOTOLOTO</t>
  </si>
  <si>
    <t>Total amount of transactions of TOTOBOLA NORMAL</t>
  </si>
  <si>
    <t># of transactions of TOTOBOLA NORMAL</t>
  </si>
  <si>
    <t>Total amount of transactions of TOTOLOTO SÁBADO</t>
  </si>
  <si>
    <t>Total amount of transactions of TOTOLOTO QUARTA</t>
  </si>
  <si>
    <t>Total amount of transactions of CLÁSSICA</t>
  </si>
  <si>
    <t>Total amount of transactions of POPULAR</t>
  </si>
  <si>
    <t>Total amount of transactions of TOTOBOLA EXTRA 1</t>
  </si>
  <si>
    <t>GAME #</t>
  </si>
  <si>
    <t>GAME NOT ACTIVE</t>
  </si>
  <si>
    <t># of transactions + 1</t>
  </si>
  <si>
    <t>Command Name Types</t>
  </si>
  <si>
    <t>Command Type #</t>
  </si>
  <si>
    <t>PARAMS</t>
  </si>
  <si>
    <t>GENERAL</t>
  </si>
  <si>
    <t>NOFREEZE</t>
  </si>
  <si>
    <t>NETWORK</t>
  </si>
  <si>
    <t>COMMUN</t>
  </si>
  <si>
    <t>AGENT</t>
  </si>
  <si>
    <t>LOTTO</t>
  </si>
  <si>
    <t>SPORTS</t>
  </si>
  <si>
    <t>JOKER</t>
  </si>
  <si>
    <t>X2XCOM</t>
  </si>
  <si>
    <t>NUMBERS</t>
  </si>
  <si>
    <t>MSCMGR</t>
  </si>
  <si>
    <t>SCORE</t>
  </si>
  <si>
    <t>WINTIP</t>
  </si>
  <si>
    <t>LANGEN</t>
  </si>
  <si>
    <t>BINGO</t>
  </si>
  <si>
    <t>SUPER D</t>
  </si>
  <si>
    <t>TODAYS C</t>
  </si>
  <si>
    <t>SUPER S</t>
  </si>
  <si>
    <t>TODAYS T</t>
  </si>
  <si>
    <t>SUPER T</t>
  </si>
  <si>
    <t>TOTOGOLO</t>
  </si>
  <si>
    <t>PASSIVE</t>
  </si>
  <si>
    <t>Source: GXSRC:NAMCMD.DEF</t>
  </si>
  <si>
    <t>Command Type "PARAMS"</t>
  </si>
  <si>
    <t>System PARAMS Command Names</t>
  </si>
  <si>
    <t>PARAM #</t>
  </si>
  <si>
    <t>CMDFRZ</t>
  </si>
  <si>
    <t>CHKTIM</t>
  </si>
  <si>
    <t>MAXTRA</t>
  </si>
  <si>
    <t>DPTTIM</t>
  </si>
  <si>
    <t>RCHECK</t>
  </si>
  <si>
    <t>CHKFLG</t>
  </si>
  <si>
    <t>REPFLG</t>
  </si>
  <si>
    <t>n.d.</t>
  </si>
  <si>
    <t>LOGTIM</t>
  </si>
  <si>
    <t>LOGBLO</t>
  </si>
  <si>
    <t>TAPESW</t>
  </si>
  <si>
    <t>DISKSW</t>
  </si>
  <si>
    <t>TSLICE</t>
  </si>
  <si>
    <t>LOGFLG</t>
  </si>
  <si>
    <t>LOGSTP</t>
  </si>
  <si>
    <t>MESLOG</t>
  </si>
  <si>
    <t>MAXMES</t>
  </si>
  <si>
    <t>MESFUL</t>
  </si>
  <si>
    <t>SYSTYP</t>
  </si>
  <si>
    <t>SYSNAM</t>
  </si>
  <si>
    <t>LSTCMD</t>
  </si>
  <si>
    <t>PPISR3</t>
  </si>
  <si>
    <t>NETFLU</t>
  </si>
  <si>
    <t>SUPWAG</t>
  </si>
  <si>
    <t>SUPCAN</t>
  </si>
  <si>
    <t>SUPVAL</t>
  </si>
  <si>
    <t>SUPSPE</t>
  </si>
  <si>
    <t>SUPCOM</t>
  </si>
  <si>
    <t>SUPFIL</t>
  </si>
  <si>
    <t>SUPSUM</t>
  </si>
  <si>
    <t>SUPRET</t>
  </si>
  <si>
    <t>SUPPUD</t>
  </si>
  <si>
    <t>SUPSYN</t>
  </si>
  <si>
    <t>SUPSWI</t>
  </si>
  <si>
    <t>SUPGRE</t>
  </si>
  <si>
    <t>SUPGWA</t>
  </si>
  <si>
    <t>SUPGCA</t>
  </si>
  <si>
    <t>SUPGVA</t>
  </si>
  <si>
    <t>CHSDAY</t>
  </si>
  <si>
    <t>NXTTRA</t>
  </si>
  <si>
    <t>SYSSTS</t>
  </si>
  <si>
    <t>ROMREV</t>
  </si>
  <si>
    <t>CANTIM</t>
  </si>
  <si>
    <t>DESFLG</t>
  </si>
  <si>
    <t>ACTTIM</t>
  </si>
  <si>
    <t>POOLACT</t>
  </si>
  <si>
    <t>COMSER</t>
  </si>
  <si>
    <t>POLSER</t>
  </si>
  <si>
    <t>ODSUPD</t>
  </si>
  <si>
    <t>DESACT</t>
  </si>
  <si>
    <t>DEBUG1</t>
  </si>
  <si>
    <t>DEBUG2</t>
  </si>
  <si>
    <t>MAXSPT</t>
  </si>
  <si>
    <t>SUPTSP</t>
  </si>
  <si>
    <t>TSPMIN</t>
  </si>
  <si>
    <t>TSPPER</t>
  </si>
  <si>
    <t>TSLIAB</t>
  </si>
  <si>
    <t>JAKUPD</t>
  </si>
  <si>
    <t>TXTBRO</t>
  </si>
  <si>
    <t>TVNUPD</t>
  </si>
  <si>
    <t>TSLWRN</t>
  </si>
  <si>
    <t>TSTLIM</t>
  </si>
  <si>
    <t>TSLMAX</t>
  </si>
  <si>
    <t>CANDRW</t>
  </si>
  <si>
    <t>REDDEF</t>
  </si>
  <si>
    <t>PCANTIM</t>
  </si>
  <si>
    <t>PMAXCAN</t>
  </si>
  <si>
    <t>PMAXRTM</t>
  </si>
  <si>
    <t>PMAXLOP</t>
  </si>
  <si>
    <t>PMAXSEK</t>
  </si>
  <si>
    <t>PASTHRO</t>
  </si>
  <si>
    <t>PSUPRSL</t>
  </si>
  <si>
    <t>DSPBDET</t>
  </si>
  <si>
    <t>TSWMAX</t>
  </si>
  <si>
    <t>TVTIME</t>
  </si>
  <si>
    <t>TSMXLI</t>
  </si>
  <si>
    <t>TSMXODD</t>
  </si>
  <si>
    <t>REM_LOG</t>
  </si>
  <si>
    <t>SUPINS</t>
  </si>
  <si>
    <t>SUPFPT</t>
  </si>
  <si>
    <t>FPTTIM</t>
  </si>
  <si>
    <t>GVTREV</t>
  </si>
  <si>
    <t>GVTFLG</t>
  </si>
  <si>
    <t>GVTSUP</t>
  </si>
  <si>
    <t>GVTGPL</t>
  </si>
  <si>
    <t>GVTRST</t>
  </si>
  <si>
    <t>GVTDFL</t>
  </si>
  <si>
    <t>PRMSTR</t>
  </si>
  <si>
    <t>REDIMN</t>
  </si>
  <si>
    <t>EUMILF</t>
  </si>
  <si>
    <t>EUSPWAG</t>
  </si>
  <si>
    <t>EUSPCAN</t>
  </si>
  <si>
    <t>EUSPVAL</t>
  </si>
  <si>
    <t>EUTIMOUT</t>
  </si>
  <si>
    <t>EUSPGRR</t>
  </si>
  <si>
    <t>EUSPBIR</t>
  </si>
  <si>
    <t>IGSCONF</t>
  </si>
  <si>
    <t>IGSPPLA</t>
  </si>
  <si>
    <t>IGSPWAG</t>
  </si>
  <si>
    <t>IGSPCAN</t>
  </si>
  <si>
    <t>IGSPVAL</t>
  </si>
  <si>
    <t>IGSTOUT</t>
  </si>
  <si>
    <t>IGSPREP</t>
  </si>
  <si>
    <t>IGSPFIN</t>
  </si>
  <si>
    <t>IGSPRNT</t>
  </si>
  <si>
    <t>IGSPGWAG</t>
  </si>
  <si>
    <t>IGSPGCAN</t>
  </si>
  <si>
    <t>IGSPGVAL</t>
  </si>
  <si>
    <t>IGSPGREP</t>
  </si>
  <si>
    <t>IGSPGFIN</t>
  </si>
  <si>
    <t>IGSPGRNT</t>
  </si>
  <si>
    <t>PLAFINTO</t>
  </si>
  <si>
    <t>EUFINTO</t>
  </si>
  <si>
    <t>IGSPICAN</t>
  </si>
  <si>
    <t>IGSPGICA</t>
  </si>
  <si>
    <t>EUSPICA</t>
  </si>
  <si>
    <t>EUSPFIR</t>
  </si>
  <si>
    <t>EUSPGWAG</t>
  </si>
  <si>
    <t>EUSPGGRR</t>
  </si>
  <si>
    <t>EUSPGICA</t>
  </si>
  <si>
    <t># of transactions of TOTOLOTO</t>
  </si>
  <si>
    <t># of transactions of TOTOBOLA EXTRA 2</t>
  </si>
  <si>
    <t># of transactions of TOTOLOTO SÁBADO</t>
  </si>
  <si>
    <t># of transactions of TOTOLOTO QUARTA</t>
  </si>
  <si>
    <t># of transactions of CLÁSSICA</t>
  </si>
  <si>
    <t># of transactions of POPULAR</t>
  </si>
  <si>
    <t># of transactions of TOTOBOLA EXTRA 1</t>
  </si>
  <si>
    <t>SCML -Not used</t>
  </si>
  <si>
    <t>SCML - Used</t>
  </si>
  <si>
    <t>SCML - Used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</si>
</sst>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8"/>
      <color theme="1"/>
      <name val="Calibri"/>
      <family val="2"/>
      <scheme val="minor"/>
    </font>
    <font>
      <sz val="6"/>
      <color theme="1"/>
      <name val="Calibri"/>
      <family val="2"/>
      <scheme val="minor"/>
    </font>
    <font>
      <u/>
      <sz val="11"/>
      <color theme="1"/>
      <name val="Calibri"/>
      <family val="2"/>
      <scheme val="minor"/>
    </font>
    <font>
      <i/>
      <sz val="11"/>
      <color theme="1"/>
      <name val="Calibri"/>
      <family val="2"/>
      <scheme val="minor"/>
    </font>
    <font>
      <sz val="14"/>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b/>
      <sz val="11"/>
      <name val="Calibri"/>
      <family val="2"/>
      <scheme val="minor"/>
    </font>
    <font>
      <sz val="11"/>
      <name val="Calibri"/>
      <family val="2"/>
      <scheme val="minor"/>
    </font>
    <font>
      <b/>
      <sz val="11"/>
      <color rgb="FFFF0000"/>
      <name val="Calibri"/>
      <family val="2"/>
      <scheme val="minor"/>
    </font>
    <font>
      <sz val="10"/>
      <color theme="1"/>
      <name val="Times New Roman"/>
      <family val="1"/>
    </font>
    <font>
      <b/>
      <sz val="10"/>
      <color rgb="FFFF0000"/>
      <name val="Times New Roman"/>
      <family val="1"/>
    </font>
    <font>
      <sz val="10"/>
      <color theme="1"/>
      <name val="Calibri"/>
      <family val="2"/>
      <scheme val="minor"/>
    </font>
    <font>
      <i/>
      <sz val="9"/>
      <color theme="1"/>
      <name val="Calibri"/>
      <family val="2"/>
      <scheme val="minor"/>
    </font>
    <font>
      <i/>
      <sz val="8"/>
      <color theme="1"/>
      <name val="Calibri"/>
      <family val="2"/>
      <scheme val="minor"/>
    </font>
    <font>
      <i/>
      <sz val="8"/>
      <name val="Calibri"/>
      <family val="2"/>
      <scheme val="minor"/>
    </font>
    <font>
      <b/>
      <sz val="11"/>
      <color rgb="FF00B050"/>
      <name val="Calibri"/>
      <family val="2"/>
      <scheme val="minor"/>
    </font>
    <font>
      <sz val="8"/>
      <color rgb="FF00B050"/>
      <name val="Calibri"/>
      <family val="2"/>
      <scheme val="minor"/>
    </font>
    <font>
      <b/>
      <sz val="11"/>
      <color rgb="FF0070C0"/>
      <name val="Calibri"/>
      <family val="2"/>
      <scheme val="minor"/>
    </font>
    <font>
      <sz val="8"/>
      <color rgb="FFFF0000"/>
      <name val="Calibri"/>
      <family val="2"/>
      <scheme val="minor"/>
    </font>
    <font>
      <sz val="8"/>
      <color rgb="FF0070C0"/>
      <name val="Calibri"/>
      <family val="2"/>
      <scheme val="minor"/>
    </font>
    <font>
      <sz val="11"/>
      <color rgb="FF00B050"/>
      <name val="Calibri"/>
      <family val="2"/>
      <scheme val="minor"/>
    </font>
    <font>
      <i/>
      <sz val="8"/>
      <color rgb="FF0099CC"/>
      <name val="Calibri"/>
      <family val="2"/>
      <scheme val="minor"/>
    </font>
    <font>
      <sz val="8"/>
      <name val="Calibri"/>
      <family val="2"/>
      <scheme val="minor"/>
    </font>
    <font>
      <sz val="7"/>
      <color theme="1"/>
      <name val="Calibri"/>
      <family val="2"/>
      <scheme val="minor"/>
    </font>
    <font>
      <sz val="11"/>
      <color theme="1"/>
      <name val="Lucida Console"/>
      <family val="3"/>
    </font>
    <font>
      <b/>
      <sz val="9"/>
      <color theme="1"/>
      <name val="Lucida Console"/>
      <family val="3"/>
    </font>
    <font>
      <sz val="9"/>
      <color theme="1"/>
      <name val="Lucida Console"/>
      <family val="3"/>
    </font>
  </fonts>
  <fills count="1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0" tint="-0.14999847407452621"/>
        <bgColor indexed="64"/>
      </patternFill>
    </fill>
  </fills>
  <borders count="7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double">
        <color indexed="64"/>
      </bottom>
      <diagonal/>
    </border>
    <border>
      <left style="medium">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1">
    <xf numFmtId="0" fontId="0" fillId="0" borderId="0"/>
  </cellStyleXfs>
  <cellXfs count="614">
    <xf numFmtId="0" fontId="0" fillId="0" borderId="0" xfId="0"/>
    <xf numFmtId="0" fontId="1" fillId="0" borderId="0" xfId="0" applyFont="1"/>
    <xf numFmtId="0" fontId="2" fillId="0" borderId="0" xfId="0" applyFont="1"/>
    <xf numFmtId="0" fontId="0" fillId="0" borderId="2" xfId="0" applyBorder="1" applyAlignment="1">
      <alignment vertical="center" wrapText="1"/>
    </xf>
    <xf numFmtId="0" fontId="0" fillId="0" borderId="4" xfId="0" applyBorder="1"/>
    <xf numFmtId="0" fontId="0" fillId="0" borderId="6" xfId="0" applyBorder="1"/>
    <xf numFmtId="0" fontId="0" fillId="0" borderId="2" xfId="0" applyBorder="1"/>
    <xf numFmtId="0" fontId="0" fillId="2" borderId="2" xfId="0" applyFill="1" applyBorder="1"/>
    <xf numFmtId="0" fontId="0" fillId="2" borderId="4" xfId="0" applyFill="1" applyBorder="1"/>
    <xf numFmtId="0" fontId="0" fillId="2" borderId="6" xfId="0" applyFill="1" applyBorder="1"/>
    <xf numFmtId="0" fontId="0" fillId="0" borderId="0" xfId="0" applyAlignment="1">
      <alignment horizontal="center" vertical="center"/>
    </xf>
    <xf numFmtId="0" fontId="0" fillId="2" borderId="2" xfId="0" applyFill="1" applyBorder="1" applyAlignment="1">
      <alignment vertical="center" wrapText="1"/>
    </xf>
    <xf numFmtId="0" fontId="3" fillId="0" borderId="0" xfId="0" applyFont="1"/>
    <xf numFmtId="0" fontId="0" fillId="5" borderId="2" xfId="0" applyFill="1" applyBorder="1"/>
    <xf numFmtId="0" fontId="0" fillId="5" borderId="4" xfId="0" applyFill="1" applyBorder="1" applyAlignment="1">
      <alignment horizontal="center" vertical="center"/>
    </xf>
    <xf numFmtId="0" fontId="4" fillId="5" borderId="6" xfId="0" applyFont="1" applyFill="1" applyBorder="1" applyAlignment="1">
      <alignment horizontal="center" vertical="center"/>
    </xf>
    <xf numFmtId="0" fontId="4" fillId="5" borderId="4" xfId="0" applyFont="1" applyFill="1" applyBorder="1" applyAlignment="1">
      <alignment horizontal="center" vertical="center"/>
    </xf>
    <xf numFmtId="0" fontId="4" fillId="4" borderId="2" xfId="0" applyFont="1" applyFill="1" applyBorder="1" applyAlignment="1">
      <alignment horizontal="center" vertical="center" wrapText="1"/>
    </xf>
    <xf numFmtId="0" fontId="0" fillId="3" borderId="2" xfId="0" applyFill="1" applyBorder="1" applyAlignment="1">
      <alignment vertical="center" wrapText="1"/>
    </xf>
    <xf numFmtId="0" fontId="0" fillId="3" borderId="4" xfId="0" applyFill="1" applyBorder="1" applyAlignment="1">
      <alignment vertical="center" wrapText="1"/>
    </xf>
    <xf numFmtId="0" fontId="0" fillId="3" borderId="4" xfId="0"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xf>
    <xf numFmtId="0" fontId="0" fillId="4" borderId="6" xfId="0" applyFill="1" applyBorder="1" applyAlignment="1">
      <alignment horizontal="center" vertical="center"/>
    </xf>
    <xf numFmtId="0" fontId="1" fillId="3" borderId="1" xfId="0" applyFont="1" applyFill="1" applyBorder="1" applyAlignment="1">
      <alignment horizontal="right" vertical="center"/>
    </xf>
    <xf numFmtId="0" fontId="1" fillId="3" borderId="3" xfId="0" applyFont="1" applyFill="1" applyBorder="1" applyAlignment="1">
      <alignment horizontal="right" vertical="center"/>
    </xf>
    <xf numFmtId="0" fontId="1" fillId="4" borderId="1" xfId="0" applyFont="1" applyFill="1" applyBorder="1" applyAlignment="1">
      <alignment horizontal="right" vertical="center"/>
    </xf>
    <xf numFmtId="0" fontId="1" fillId="4" borderId="3" xfId="0" applyFont="1" applyFill="1" applyBorder="1" applyAlignment="1">
      <alignment horizontal="right" vertical="center"/>
    </xf>
    <xf numFmtId="0" fontId="1" fillId="4" borderId="5" xfId="0" applyFont="1" applyFill="1" applyBorder="1" applyAlignment="1">
      <alignment horizontal="right" vertical="center"/>
    </xf>
    <xf numFmtId="0" fontId="1" fillId="0" borderId="1" xfId="0" applyFont="1" applyBorder="1" applyAlignment="1">
      <alignment horizontal="right" vertical="center"/>
    </xf>
    <xf numFmtId="0" fontId="1" fillId="0" borderId="3" xfId="0" applyFont="1" applyBorder="1" applyAlignment="1">
      <alignment horizontal="right" vertical="center"/>
    </xf>
    <xf numFmtId="0" fontId="1" fillId="0" borderId="5" xfId="0" applyFont="1" applyBorder="1" applyAlignment="1">
      <alignment horizontal="right" vertical="center"/>
    </xf>
    <xf numFmtId="0" fontId="1" fillId="2" borderId="1" xfId="0" applyFont="1" applyFill="1" applyBorder="1" applyAlignment="1">
      <alignment horizontal="right" vertical="center"/>
    </xf>
    <xf numFmtId="0" fontId="1" fillId="2" borderId="3" xfId="0" applyFont="1" applyFill="1" applyBorder="1" applyAlignment="1">
      <alignment horizontal="right" vertical="center"/>
    </xf>
    <xf numFmtId="0" fontId="1" fillId="2" borderId="5" xfId="0" applyFont="1" applyFill="1" applyBorder="1" applyAlignment="1">
      <alignment horizontal="right" vertical="center"/>
    </xf>
    <xf numFmtId="0" fontId="1" fillId="5" borderId="1" xfId="0" applyFont="1" applyFill="1" applyBorder="1" applyAlignment="1">
      <alignment horizontal="right" vertical="center"/>
    </xf>
    <xf numFmtId="0" fontId="1" fillId="5" borderId="3" xfId="0" applyFont="1" applyFill="1" applyBorder="1" applyAlignment="1">
      <alignment horizontal="right" vertical="center"/>
    </xf>
    <xf numFmtId="0" fontId="1" fillId="5" borderId="5" xfId="0" applyFont="1" applyFill="1" applyBorder="1" applyAlignment="1">
      <alignment horizontal="right" vertical="center"/>
    </xf>
    <xf numFmtId="0" fontId="0" fillId="0" borderId="0" xfId="0" applyAlignment="1">
      <alignment horizontal="right" vertical="center"/>
    </xf>
    <xf numFmtId="0" fontId="6" fillId="0" borderId="0" xfId="0" applyFont="1" applyAlignment="1">
      <alignment horizontal="center" vertical="center"/>
    </xf>
    <xf numFmtId="0" fontId="6" fillId="0" borderId="7" xfId="0" applyFont="1" applyBorder="1" applyAlignment="1">
      <alignment horizontal="center" vertical="center"/>
    </xf>
    <xf numFmtId="0" fontId="6" fillId="0" borderId="14" xfId="0" applyFont="1" applyBorder="1" applyAlignment="1">
      <alignment horizontal="center" vertical="center"/>
    </xf>
    <xf numFmtId="0" fontId="0" fillId="0" borderId="14" xfId="0" applyBorder="1"/>
    <xf numFmtId="3" fontId="0" fillId="0" borderId="0" xfId="0" applyNumberFormat="1"/>
    <xf numFmtId="0" fontId="4" fillId="0" borderId="0" xfId="0" applyFont="1"/>
    <xf numFmtId="0" fontId="0" fillId="0" borderId="8" xfId="0" applyBorder="1" applyAlignment="1">
      <alignment horizontal="left" vertical="center"/>
    </xf>
    <xf numFmtId="0" fontId="0" fillId="0" borderId="10" xfId="0" applyBorder="1" applyAlignment="1">
      <alignment horizontal="left" vertical="center"/>
    </xf>
    <xf numFmtId="0" fontId="0" fillId="0" borderId="12" xfId="0" applyBorder="1" applyAlignment="1">
      <alignment horizontal="left" vertical="center"/>
    </xf>
    <xf numFmtId="3" fontId="0" fillId="0" borderId="9" xfId="0" applyNumberFormat="1" applyBorder="1" applyAlignment="1">
      <alignment horizontal="right" vertical="center"/>
    </xf>
    <xf numFmtId="3" fontId="0" fillId="0" borderId="11" xfId="0" applyNumberFormat="1" applyBorder="1" applyAlignment="1">
      <alignment horizontal="right" vertical="center"/>
    </xf>
    <xf numFmtId="3" fontId="0" fillId="0" borderId="13" xfId="0" applyNumberFormat="1" applyBorder="1" applyAlignment="1">
      <alignment horizontal="right" vertical="center"/>
    </xf>
    <xf numFmtId="3" fontId="0" fillId="0" borderId="0" xfId="0" applyNumberFormat="1" applyAlignment="1">
      <alignment horizontal="right" vertical="center"/>
    </xf>
    <xf numFmtId="3" fontId="0" fillId="0" borderId="7" xfId="0" applyNumberFormat="1" applyBorder="1" applyAlignment="1">
      <alignment horizontal="right" vertical="center"/>
    </xf>
    <xf numFmtId="0" fontId="7" fillId="0" borderId="0" xfId="0" applyFont="1"/>
    <xf numFmtId="0" fontId="4" fillId="0" borderId="0" xfId="0" applyFont="1" applyFill="1" applyBorder="1"/>
    <xf numFmtId="0" fontId="6" fillId="0" borderId="0" xfId="0" applyFont="1" applyBorder="1" applyAlignment="1">
      <alignment horizontal="center" vertical="center"/>
    </xf>
    <xf numFmtId="3" fontId="0" fillId="0" borderId="0" xfId="0" applyNumberFormat="1" applyBorder="1" applyAlignment="1">
      <alignment horizontal="right" vertical="center"/>
    </xf>
    <xf numFmtId="0" fontId="0" fillId="0" borderId="0" xfId="0" applyFill="1" applyBorder="1" applyAlignment="1">
      <alignment horizontal="left" vertical="center"/>
    </xf>
    <xf numFmtId="0" fontId="0" fillId="2" borderId="4" xfId="0" applyFill="1" applyBorder="1" applyAlignment="1">
      <alignment vertical="center"/>
    </xf>
    <xf numFmtId="0" fontId="0" fillId="2" borderId="4" xfId="0"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2" borderId="2" xfId="0" applyFill="1" applyBorder="1" applyAlignment="1">
      <alignment horizontal="center" vertical="center" wrapText="1"/>
    </xf>
    <xf numFmtId="0" fontId="0" fillId="6" borderId="4" xfId="0" applyFill="1" applyBorder="1" applyAlignment="1">
      <alignment horizontal="center" vertical="center"/>
    </xf>
    <xf numFmtId="0" fontId="0" fillId="6" borderId="6" xfId="0" applyFill="1" applyBorder="1"/>
    <xf numFmtId="0" fontId="0" fillId="7" borderId="4" xfId="0" applyFill="1" applyBorder="1" applyAlignment="1">
      <alignment horizontal="center" vertical="center"/>
    </xf>
    <xf numFmtId="0" fontId="0" fillId="7" borderId="2" xfId="0" applyFill="1" applyBorder="1" applyAlignment="1">
      <alignment horizontal="center" vertical="center"/>
    </xf>
    <xf numFmtId="0" fontId="0" fillId="7" borderId="4" xfId="0" applyFill="1" applyBorder="1"/>
    <xf numFmtId="0" fontId="0" fillId="6" borderId="6" xfId="0" applyFill="1" applyBorder="1" applyAlignment="1">
      <alignment horizontal="center" vertical="center"/>
    </xf>
    <xf numFmtId="0" fontId="4" fillId="0" borderId="0" xfId="0" applyFont="1" applyAlignment="1">
      <alignment vertical="center"/>
    </xf>
    <xf numFmtId="0" fontId="0" fillId="6" borderId="4" xfId="0" applyFill="1" applyBorder="1" applyAlignment="1">
      <alignment horizontal="center"/>
    </xf>
    <xf numFmtId="3" fontId="0" fillId="0" borderId="0" xfId="0" applyNumberFormat="1" applyFill="1" applyBorder="1" applyAlignment="1">
      <alignment horizontal="right" vertical="center"/>
    </xf>
    <xf numFmtId="0" fontId="1" fillId="8" borderId="5" xfId="0" applyFont="1" applyFill="1" applyBorder="1" applyAlignment="1">
      <alignment horizontal="right" vertical="center"/>
    </xf>
    <xf numFmtId="0" fontId="0" fillId="8" borderId="6" xfId="0" applyFill="1" applyBorder="1"/>
    <xf numFmtId="0" fontId="6" fillId="0" borderId="15" xfId="0" applyFont="1" applyBorder="1" applyAlignment="1">
      <alignment horizontal="center" vertical="center"/>
    </xf>
    <xf numFmtId="3" fontId="0" fillId="0" borderId="16" xfId="0" applyNumberFormat="1" applyBorder="1" applyAlignment="1">
      <alignment horizontal="right" vertical="center"/>
    </xf>
    <xf numFmtId="3" fontId="0" fillId="0" borderId="17" xfId="0" applyNumberFormat="1" applyBorder="1" applyAlignment="1">
      <alignment horizontal="right" vertical="center"/>
    </xf>
    <xf numFmtId="3" fontId="0" fillId="0" borderId="18" xfId="0" applyNumberFormat="1" applyBorder="1" applyAlignment="1">
      <alignment horizontal="right" vertical="center"/>
    </xf>
    <xf numFmtId="3" fontId="0" fillId="0" borderId="21" xfId="0" applyNumberFormat="1" applyBorder="1" applyAlignment="1">
      <alignment horizontal="right" vertical="center"/>
    </xf>
    <xf numFmtId="0" fontId="6" fillId="0" borderId="19" xfId="0" applyFont="1" applyBorder="1" applyAlignment="1">
      <alignment horizontal="center" vertical="center"/>
    </xf>
    <xf numFmtId="3" fontId="0" fillId="0" borderId="20" xfId="0" applyNumberFormat="1" applyBorder="1" applyAlignment="1">
      <alignment horizontal="right" vertical="center"/>
    </xf>
    <xf numFmtId="3" fontId="0" fillId="0" borderId="22" xfId="0" applyNumberFormat="1" applyBorder="1" applyAlignment="1">
      <alignment horizontal="right" vertical="center"/>
    </xf>
    <xf numFmtId="3" fontId="0" fillId="0" borderId="19" xfId="0" applyNumberFormat="1" applyBorder="1" applyAlignment="1">
      <alignment horizontal="right" vertical="center"/>
    </xf>
    <xf numFmtId="0" fontId="1" fillId="0" borderId="1" xfId="0" applyFont="1" applyFill="1" applyBorder="1" applyAlignment="1">
      <alignment horizontal="right" vertical="center"/>
    </xf>
    <xf numFmtId="0" fontId="1" fillId="0" borderId="3" xfId="0" applyFont="1" applyFill="1" applyBorder="1" applyAlignment="1">
      <alignment horizontal="right" vertical="center"/>
    </xf>
    <xf numFmtId="0" fontId="1" fillId="0" borderId="5" xfId="0" applyFont="1" applyFill="1" applyBorder="1" applyAlignment="1">
      <alignment horizontal="right" vertical="center"/>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xf numFmtId="0" fontId="0" fillId="0" borderId="23" xfId="0" applyBorder="1" applyAlignment="1">
      <alignment horizontal="center" vertical="center"/>
    </xf>
    <xf numFmtId="0" fontId="0" fillId="0" borderId="23" xfId="0" applyFill="1" applyBorder="1" applyAlignment="1">
      <alignment horizontal="center" vertical="center"/>
    </xf>
    <xf numFmtId="0" fontId="0" fillId="7" borderId="23" xfId="0" applyFill="1" applyBorder="1" applyAlignment="1">
      <alignment horizontal="center" vertical="center"/>
    </xf>
    <xf numFmtId="0" fontId="0" fillId="0" borderId="28"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1" xfId="0" applyFill="1" applyBorder="1" applyAlignment="1">
      <alignment horizontal="center" vertical="center"/>
    </xf>
    <xf numFmtId="0" fontId="0" fillId="7" borderId="11" xfId="0" applyFill="1" applyBorder="1" applyAlignment="1">
      <alignment horizontal="center" vertical="center"/>
    </xf>
    <xf numFmtId="0" fontId="0" fillId="0" borderId="29" xfId="0" applyBorder="1" applyAlignment="1">
      <alignment horizontal="center" vertical="center"/>
    </xf>
    <xf numFmtId="0" fontId="0" fillId="0" borderId="13" xfId="0" applyFill="1" applyBorder="1" applyAlignment="1">
      <alignment horizontal="center" vertical="center"/>
    </xf>
    <xf numFmtId="0" fontId="9" fillId="9" borderId="26" xfId="0" applyFont="1" applyFill="1" applyBorder="1" applyAlignment="1">
      <alignment horizontal="center" vertical="center"/>
    </xf>
    <xf numFmtId="0" fontId="9" fillId="9" borderId="27" xfId="0" applyFont="1" applyFill="1" applyBorder="1" applyAlignment="1">
      <alignment horizontal="center" vertical="center"/>
    </xf>
    <xf numFmtId="0" fontId="0" fillId="0" borderId="13"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2" xfId="0" applyFill="1" applyBorder="1" applyAlignment="1">
      <alignment horizontal="center" vertical="center"/>
    </xf>
    <xf numFmtId="0" fontId="0" fillId="7" borderId="32" xfId="0" applyFill="1" applyBorder="1" applyAlignment="1">
      <alignment horizontal="center" vertical="center"/>
    </xf>
    <xf numFmtId="0" fontId="0" fillId="0" borderId="33"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9" fillId="9" borderId="30" xfId="0" applyFont="1" applyFill="1" applyBorder="1" applyAlignment="1">
      <alignment horizontal="center" vertical="center"/>
    </xf>
    <xf numFmtId="0" fontId="0" fillId="0" borderId="36" xfId="0" applyBorder="1" applyAlignment="1">
      <alignment horizontal="center" vertical="center"/>
    </xf>
    <xf numFmtId="0" fontId="9" fillId="9" borderId="19" xfId="0" applyFont="1" applyFill="1" applyBorder="1" applyAlignment="1">
      <alignment horizontal="center" vertical="center"/>
    </xf>
    <xf numFmtId="0" fontId="0" fillId="0" borderId="20" xfId="0" applyBorder="1" applyAlignment="1">
      <alignment horizontal="center" vertical="center"/>
    </xf>
    <xf numFmtId="0" fontId="0" fillId="0" borderId="25" xfId="0" applyBorder="1" applyAlignment="1">
      <alignment horizontal="center" vertical="center" wrapText="1"/>
    </xf>
    <xf numFmtId="0" fontId="0" fillId="0" borderId="0" xfId="0" applyAlignment="1">
      <alignment horizontal="left" vertical="center"/>
    </xf>
    <xf numFmtId="0" fontId="0" fillId="0" borderId="8" xfId="0" applyBorder="1" applyAlignment="1">
      <alignment horizontal="center" vertical="center"/>
    </xf>
    <xf numFmtId="0" fontId="0" fillId="0" borderId="10" xfId="0"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0" fillId="0" borderId="10" xfId="0" applyBorder="1"/>
    <xf numFmtId="0" fontId="0" fillId="0" borderId="12" xfId="0" applyBorder="1"/>
    <xf numFmtId="0" fontId="4" fillId="0" borderId="0" xfId="0" applyFont="1" applyAlignment="1">
      <alignment horizontal="left" vertical="center"/>
    </xf>
    <xf numFmtId="0" fontId="0" fillId="0" borderId="0" xfId="0" applyAlignment="1">
      <alignment horizontal="center" vertical="center"/>
    </xf>
    <xf numFmtId="0" fontId="0" fillId="0" borderId="40" xfId="0" applyBorder="1" applyAlignment="1">
      <alignment horizontal="center" vertical="center"/>
    </xf>
    <xf numFmtId="16" fontId="0" fillId="0" borderId="23" xfId="0" applyNumberFormat="1" applyBorder="1" applyAlignment="1">
      <alignment horizontal="center" vertical="center"/>
    </xf>
    <xf numFmtId="0" fontId="0" fillId="0" borderId="25" xfId="0" applyBorder="1" applyAlignment="1">
      <alignment horizontal="center" vertical="center"/>
    </xf>
    <xf numFmtId="16" fontId="0" fillId="0" borderId="25" xfId="0" applyNumberFormat="1" applyBorder="1" applyAlignment="1">
      <alignment horizontal="center" vertical="center"/>
    </xf>
    <xf numFmtId="0" fontId="0" fillId="3" borderId="23" xfId="0" applyFill="1" applyBorder="1" applyAlignment="1">
      <alignment horizontal="center" vertical="center"/>
    </xf>
    <xf numFmtId="0" fontId="0" fillId="3" borderId="23" xfId="0" applyFont="1" applyFill="1" applyBorder="1" applyAlignment="1">
      <alignment horizontal="center" vertical="center"/>
    </xf>
    <xf numFmtId="0" fontId="0" fillId="3" borderId="17" xfId="0" applyFill="1" applyBorder="1" applyAlignment="1">
      <alignment vertical="center"/>
    </xf>
    <xf numFmtId="0" fontId="0" fillId="3" borderId="40" xfId="0" applyFill="1" applyBorder="1" applyAlignment="1">
      <alignment vertical="center"/>
    </xf>
    <xf numFmtId="0" fontId="0" fillId="3" borderId="32" xfId="0" applyFill="1" applyBorder="1"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0" fillId="3" borderId="17" xfId="0" applyFill="1" applyBorder="1" applyAlignment="1">
      <alignment horizontal="center" vertical="center"/>
    </xf>
    <xf numFmtId="0" fontId="0" fillId="0" borderId="0" xfId="0" applyBorder="1" applyAlignment="1">
      <alignment horizontal="center" vertical="center"/>
    </xf>
    <xf numFmtId="0" fontId="0" fillId="3" borderId="17" xfId="0" applyFont="1" applyFill="1" applyBorder="1" applyAlignment="1">
      <alignment horizontal="center" vertical="center"/>
    </xf>
    <xf numFmtId="0" fontId="0" fillId="7" borderId="41" xfId="0" applyFill="1" applyBorder="1" applyAlignment="1">
      <alignment horizontal="center" vertical="center"/>
    </xf>
    <xf numFmtId="0" fontId="0" fillId="7" borderId="43" xfId="0" applyFill="1" applyBorder="1" applyAlignment="1">
      <alignment horizontal="center" vertical="center"/>
    </xf>
    <xf numFmtId="0" fontId="0" fillId="7" borderId="44" xfId="0" applyFill="1" applyBorder="1" applyAlignment="1">
      <alignment horizontal="center" vertical="center"/>
    </xf>
    <xf numFmtId="0" fontId="0" fillId="7" borderId="31" xfId="0" applyFill="1" applyBorder="1" applyAlignment="1">
      <alignment horizontal="center" vertical="center"/>
    </xf>
    <xf numFmtId="0" fontId="0" fillId="7" borderId="46" xfId="0" applyFill="1" applyBorder="1" applyAlignment="1">
      <alignment horizontal="center" vertical="center"/>
    </xf>
    <xf numFmtId="0" fontId="0" fillId="7" borderId="25" xfId="0" applyFill="1" applyBorder="1" applyAlignment="1">
      <alignment horizontal="center" vertical="center"/>
    </xf>
    <xf numFmtId="0" fontId="0" fillId="3" borderId="23" xfId="0" applyFill="1" applyBorder="1" applyAlignment="1">
      <alignment vertical="center"/>
    </xf>
    <xf numFmtId="0" fontId="0" fillId="3" borderId="25" xfId="0" applyFont="1" applyFill="1" applyBorder="1" applyAlignment="1">
      <alignment horizontal="center" vertical="center"/>
    </xf>
    <xf numFmtId="0" fontId="0" fillId="3" borderId="25" xfId="0" applyFill="1" applyBorder="1" applyAlignment="1">
      <alignment horizontal="center" vertical="center"/>
    </xf>
    <xf numFmtId="0" fontId="0" fillId="0" borderId="0" xfId="0" applyFill="1" applyBorder="1" applyAlignment="1">
      <alignment vertical="center"/>
    </xf>
    <xf numFmtId="0" fontId="0" fillId="2" borderId="41" xfId="0" applyFill="1" applyBorder="1" applyAlignment="1">
      <alignment vertical="center"/>
    </xf>
    <xf numFmtId="0" fontId="0" fillId="2" borderId="44" xfId="0" applyFill="1" applyBorder="1" applyAlignment="1">
      <alignment horizontal="center" vertical="center"/>
    </xf>
    <xf numFmtId="0" fontId="0" fillId="3" borderId="24" xfId="0" applyFill="1" applyBorder="1" applyAlignment="1">
      <alignment horizontal="center" vertical="center"/>
    </xf>
    <xf numFmtId="0" fontId="0" fillId="3" borderId="24" xfId="0" applyFont="1" applyFill="1" applyBorder="1" applyAlignment="1">
      <alignment horizontal="center" vertical="center"/>
    </xf>
    <xf numFmtId="0" fontId="0" fillId="3" borderId="46" xfId="0" applyFont="1" applyFill="1" applyBorder="1" applyAlignment="1">
      <alignment horizontal="center" vertical="center"/>
    </xf>
    <xf numFmtId="0" fontId="0" fillId="3" borderId="46" xfId="0" applyFill="1" applyBorder="1" applyAlignment="1">
      <alignment horizontal="center" vertical="center"/>
    </xf>
    <xf numFmtId="0" fontId="0" fillId="3" borderId="41" xfId="0" applyFill="1" applyBorder="1" applyAlignment="1">
      <alignment horizontal="center" vertical="center"/>
    </xf>
    <xf numFmtId="0" fontId="0" fillId="7" borderId="24" xfId="0" applyFill="1" applyBorder="1" applyAlignment="1">
      <alignment horizontal="center" vertical="center"/>
    </xf>
    <xf numFmtId="0" fontId="0" fillId="7" borderId="45" xfId="0" applyFill="1" applyBorder="1" applyAlignment="1">
      <alignment horizontal="center" vertical="center"/>
    </xf>
    <xf numFmtId="0" fontId="10" fillId="7" borderId="32" xfId="0" applyFont="1" applyFill="1" applyBorder="1" applyAlignment="1">
      <alignment horizontal="center" vertical="center"/>
    </xf>
    <xf numFmtId="0" fontId="10" fillId="7" borderId="34" xfId="0" applyFont="1" applyFill="1" applyBorder="1" applyAlignment="1">
      <alignment horizontal="center" vertical="center"/>
    </xf>
    <xf numFmtId="0" fontId="10" fillId="7" borderId="23" xfId="0" applyFont="1" applyFill="1" applyBorder="1" applyAlignment="1">
      <alignment horizontal="center" vertical="center"/>
    </xf>
    <xf numFmtId="0" fontId="10" fillId="7" borderId="11" xfId="0" applyFont="1" applyFill="1" applyBorder="1" applyAlignment="1">
      <alignment horizontal="center" vertical="center"/>
    </xf>
    <xf numFmtId="0" fontId="0" fillId="7" borderId="0" xfId="0"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Border="1" applyAlignment="1">
      <alignment horizontal="center" vertical="center"/>
    </xf>
    <xf numFmtId="0" fontId="0" fillId="10" borderId="23" xfId="0" applyFill="1" applyBorder="1" applyAlignment="1">
      <alignment horizontal="center" vertical="center"/>
    </xf>
    <xf numFmtId="0" fontId="0" fillId="10" borderId="23" xfId="0" applyFill="1" applyBorder="1"/>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0" fillId="0" borderId="9" xfId="0" applyBorder="1"/>
    <xf numFmtId="0" fontId="0" fillId="0" borderId="11" xfId="0" applyBorder="1"/>
    <xf numFmtId="0" fontId="0" fillId="0" borderId="12" xfId="0" applyBorder="1" applyAlignment="1">
      <alignment horizontal="center" vertical="center"/>
    </xf>
    <xf numFmtId="0" fontId="0" fillId="0" borderId="13" xfId="0" applyBorder="1"/>
    <xf numFmtId="0" fontId="6" fillId="10" borderId="14" xfId="0" applyFont="1" applyFill="1" applyBorder="1" applyAlignment="1">
      <alignment horizontal="center" vertical="center"/>
    </xf>
    <xf numFmtId="0" fontId="6" fillId="10" borderId="26" xfId="0" applyFont="1" applyFill="1" applyBorder="1" applyAlignment="1">
      <alignment horizontal="center" vertical="center"/>
    </xf>
    <xf numFmtId="0" fontId="6" fillId="10" borderId="27" xfId="0" applyFont="1" applyFill="1" applyBorder="1" applyAlignment="1">
      <alignment horizontal="center" vertical="center"/>
    </xf>
    <xf numFmtId="0" fontId="0" fillId="0" borderId="0" xfId="0" applyBorder="1"/>
    <xf numFmtId="0" fontId="0" fillId="0" borderId="0" xfId="0" applyFill="1" applyBorder="1"/>
    <xf numFmtId="0" fontId="0" fillId="0" borderId="9" xfId="0" applyFill="1" applyBorder="1"/>
    <xf numFmtId="0" fontId="0" fillId="0" borderId="11" xfId="0" applyFill="1" applyBorder="1"/>
    <xf numFmtId="0" fontId="0" fillId="0" borderId="29" xfId="0" applyFill="1" applyBorder="1" applyAlignment="1">
      <alignment horizontal="center" vertical="center"/>
    </xf>
    <xf numFmtId="0" fontId="0" fillId="0" borderId="13" xfId="0" applyFill="1" applyBorder="1"/>
    <xf numFmtId="0" fontId="0" fillId="0" borderId="0" xfId="0" applyBorder="1" applyAlignment="1">
      <alignment horizontal="left" vertical="center"/>
    </xf>
    <xf numFmtId="0" fontId="0" fillId="0" borderId="28" xfId="0" applyBorder="1"/>
    <xf numFmtId="0" fontId="0" fillId="0" borderId="29" xfId="0" applyBorder="1"/>
    <xf numFmtId="0" fontId="0" fillId="0" borderId="11" xfId="0" applyBorder="1" applyAlignment="1">
      <alignment horizontal="left" vertical="center"/>
    </xf>
    <xf numFmtId="0" fontId="0" fillId="0" borderId="13" xfId="0" applyBorder="1" applyAlignment="1">
      <alignment horizontal="left" vertical="center"/>
    </xf>
    <xf numFmtId="0" fontId="6" fillId="0" borderId="0" xfId="0" applyFont="1"/>
    <xf numFmtId="0" fontId="0" fillId="3" borderId="11" xfId="0" applyFill="1" applyBorder="1"/>
    <xf numFmtId="0" fontId="0" fillId="3" borderId="10" xfId="0" applyFill="1" applyBorder="1" applyAlignment="1">
      <alignment horizontal="center" vertical="center"/>
    </xf>
    <xf numFmtId="0" fontId="6" fillId="10" borderId="0" xfId="0" applyFont="1" applyFill="1" applyBorder="1" applyAlignment="1">
      <alignment horizontal="center" vertical="center"/>
    </xf>
    <xf numFmtId="0" fontId="0" fillId="3" borderId="17" xfId="0" applyFill="1" applyBorder="1"/>
    <xf numFmtId="0" fontId="0" fillId="0" borderId="17" xfId="0" applyBorder="1" applyAlignment="1">
      <alignment horizontal="left" vertical="center"/>
    </xf>
    <xf numFmtId="0" fontId="0" fillId="0" borderId="18" xfId="0" applyBorder="1" applyAlignment="1">
      <alignment horizontal="left" vertical="center"/>
    </xf>
    <xf numFmtId="0" fontId="0" fillId="3" borderId="47" xfId="0" applyFill="1" applyBorder="1" applyAlignment="1">
      <alignment horizontal="center" vertical="center"/>
    </xf>
    <xf numFmtId="0" fontId="0" fillId="0" borderId="16" xfId="0" applyBorder="1" applyAlignment="1">
      <alignment horizontal="left" vertical="center"/>
    </xf>
    <xf numFmtId="0" fontId="0" fillId="0" borderId="17" xfId="0" applyFill="1" applyBorder="1"/>
    <xf numFmtId="0" fontId="0" fillId="3" borderId="17" xfId="0" applyFill="1" applyBorder="1" applyAlignment="1">
      <alignment horizontal="left"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3" borderId="48" xfId="0" applyFill="1" applyBorder="1"/>
    <xf numFmtId="0" fontId="0" fillId="11" borderId="7" xfId="0" applyFill="1" applyBorder="1" applyAlignment="1">
      <alignment horizontal="center" vertical="center"/>
    </xf>
    <xf numFmtId="0" fontId="8" fillId="0" borderId="10" xfId="0" applyFont="1" applyBorder="1" applyAlignment="1">
      <alignment horizontal="center" vertical="center"/>
    </xf>
    <xf numFmtId="0" fontId="8" fillId="0" borderId="23" xfId="0" applyFont="1" applyBorder="1" applyAlignment="1">
      <alignment horizontal="center" vertical="center"/>
    </xf>
    <xf numFmtId="0" fontId="8" fillId="0" borderId="17" xfId="0" applyFont="1" applyBorder="1" applyAlignment="1">
      <alignment horizontal="left" vertical="center"/>
    </xf>
    <xf numFmtId="0" fontId="8" fillId="0" borderId="34" xfId="0" applyFont="1" applyBorder="1" applyAlignment="1">
      <alignment horizontal="center" vertical="center"/>
    </xf>
    <xf numFmtId="0" fontId="0" fillId="0" borderId="0" xfId="0" applyFont="1"/>
    <xf numFmtId="0" fontId="6" fillId="9" borderId="52" xfId="0" applyFont="1" applyFill="1" applyBorder="1" applyAlignment="1">
      <alignment horizontal="center" vertical="center"/>
    </xf>
    <xf numFmtId="0" fontId="6" fillId="9" borderId="19" xfId="0" applyFont="1" applyFill="1" applyBorder="1" applyAlignment="1">
      <alignment horizontal="center" vertical="center"/>
    </xf>
    <xf numFmtId="0" fontId="0" fillId="5" borderId="23" xfId="0" applyFill="1" applyBorder="1" applyAlignment="1">
      <alignment horizontal="center" vertical="center"/>
    </xf>
    <xf numFmtId="0" fontId="6" fillId="5" borderId="23" xfId="0" applyFont="1" applyFill="1" applyBorder="1" applyAlignment="1">
      <alignment horizontal="center" vertical="center"/>
    </xf>
    <xf numFmtId="0" fontId="6" fillId="9" borderId="23" xfId="0" applyFont="1" applyFill="1" applyBorder="1" applyAlignment="1">
      <alignment horizontal="center" vertical="center"/>
    </xf>
    <xf numFmtId="0" fontId="6" fillId="9" borderId="17" xfId="0" applyFont="1" applyFill="1" applyBorder="1" applyAlignment="1">
      <alignment horizontal="center" vertical="center"/>
    </xf>
    <xf numFmtId="0" fontId="0" fillId="0" borderId="0" xfId="0" applyAlignment="1">
      <alignment horizontal="left"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23" xfId="0" applyBorder="1"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xf>
    <xf numFmtId="0" fontId="0" fillId="12" borderId="23" xfId="0" applyFill="1" applyBorder="1" applyAlignment="1">
      <alignment horizontal="center" vertical="center"/>
    </xf>
    <xf numFmtId="0" fontId="0" fillId="13" borderId="23" xfId="0" applyFill="1" applyBorder="1" applyAlignment="1">
      <alignment horizontal="center" vertical="center"/>
    </xf>
    <xf numFmtId="0" fontId="0" fillId="13" borderId="17" xfId="0" applyFill="1" applyBorder="1" applyAlignment="1">
      <alignment horizontal="center" vertical="center"/>
    </xf>
    <xf numFmtId="0" fontId="0" fillId="0" borderId="23" xfId="0" applyBorder="1" applyAlignment="1">
      <alignment horizontal="center" vertical="center"/>
    </xf>
    <xf numFmtId="0" fontId="0" fillId="0" borderId="0" xfId="0" applyFill="1" applyBorder="1" applyAlignment="1">
      <alignment horizontal="center" vertical="center"/>
    </xf>
    <xf numFmtId="0" fontId="11"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23" xfId="0" applyBorder="1" applyAlignment="1">
      <alignment horizontal="center" vertical="center"/>
    </xf>
    <xf numFmtId="0" fontId="12" fillId="0" borderId="0" xfId="0" applyFont="1"/>
    <xf numFmtId="0" fontId="13" fillId="0" borderId="0" xfId="0" applyFont="1"/>
    <xf numFmtId="0" fontId="12" fillId="3" borderId="0" xfId="0" applyFont="1" applyFill="1"/>
    <xf numFmtId="0" fontId="0" fillId="0" borderId="0" xfId="0" quotePrefix="1"/>
    <xf numFmtId="0" fontId="0" fillId="0" borderId="0" xfId="0" quotePrefix="1" applyAlignment="1">
      <alignment horizontal="center" vertical="center"/>
    </xf>
    <xf numFmtId="0" fontId="0" fillId="0" borderId="0" xfId="0" quotePrefix="1" applyAlignment="1">
      <alignment horizontal="left" vertical="center"/>
    </xf>
    <xf numFmtId="0" fontId="0" fillId="0" borderId="32" xfId="0" applyBorder="1"/>
    <xf numFmtId="0" fontId="0" fillId="0" borderId="23" xfId="0" applyBorder="1" applyAlignment="1">
      <alignment horizontal="left" vertical="center" wrapText="1"/>
    </xf>
    <xf numFmtId="0" fontId="0" fillId="0" borderId="0" xfId="0" applyAlignment="1">
      <alignment vertical="center"/>
    </xf>
    <xf numFmtId="0" fontId="11" fillId="0" borderId="0" xfId="0" applyFont="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3" xfId="0" applyBorder="1"/>
    <xf numFmtId="0" fontId="6" fillId="14" borderId="23" xfId="0" applyFont="1" applyFill="1" applyBorder="1" applyAlignment="1">
      <alignment horizontal="center" vertical="center"/>
    </xf>
    <xf numFmtId="0" fontId="0" fillId="0" borderId="25" xfId="0" applyBorder="1"/>
    <xf numFmtId="0" fontId="0" fillId="0" borderId="23" xfId="0" applyBorder="1" applyAlignment="1">
      <alignment horizontal="right" vertical="center"/>
    </xf>
    <xf numFmtId="0" fontId="0" fillId="0" borderId="25" xfId="0" applyBorder="1" applyAlignment="1">
      <alignment horizontal="right" vertical="center"/>
    </xf>
    <xf numFmtId="0" fontId="0" fillId="0" borderId="29" xfId="0" applyBorder="1" applyAlignment="1">
      <alignment horizontal="right" vertical="center"/>
    </xf>
    <xf numFmtId="0" fontId="6" fillId="14" borderId="25" xfId="0" applyFont="1" applyFill="1" applyBorder="1" applyAlignment="1">
      <alignment horizontal="center" vertical="center"/>
    </xf>
    <xf numFmtId="0" fontId="0" fillId="0" borderId="54" xfId="0" applyBorder="1"/>
    <xf numFmtId="0" fontId="0" fillId="2" borderId="23" xfId="0" applyFill="1" applyBorder="1"/>
    <xf numFmtId="0" fontId="0" fillId="4" borderId="23" xfId="0" applyFill="1" applyBorder="1"/>
    <xf numFmtId="0" fontId="0" fillId="4" borderId="23" xfId="0" applyFill="1" applyBorder="1" applyAlignment="1">
      <alignment horizontal="right" vertical="center"/>
    </xf>
    <xf numFmtId="0" fontId="0" fillId="4" borderId="46" xfId="0" applyFill="1" applyBorder="1" applyAlignment="1">
      <alignment horizontal="right" vertical="center"/>
    </xf>
    <xf numFmtId="0" fontId="0" fillId="4" borderId="29" xfId="0" applyFill="1" applyBorder="1"/>
    <xf numFmtId="0" fontId="0" fillId="4" borderId="29" xfId="0" applyFill="1" applyBorder="1" applyAlignment="1">
      <alignment horizontal="right" vertical="center"/>
    </xf>
    <xf numFmtId="0" fontId="6" fillId="0" borderId="0" xfId="0" applyFont="1" applyAlignment="1">
      <alignment horizontal="left" vertical="center"/>
    </xf>
    <xf numFmtId="0" fontId="0" fillId="4" borderId="33" xfId="0" applyFill="1" applyBorder="1"/>
    <xf numFmtId="0" fontId="0" fillId="0" borderId="31" xfId="0" applyBorder="1"/>
    <xf numFmtId="0" fontId="0" fillId="4" borderId="32" xfId="0" applyFill="1" applyBorder="1"/>
    <xf numFmtId="0" fontId="0" fillId="0" borderId="33" xfId="0" applyBorder="1"/>
    <xf numFmtId="0" fontId="6" fillId="14" borderId="47" xfId="0" applyFont="1" applyFill="1" applyBorder="1" applyAlignment="1">
      <alignment horizontal="center" vertical="center"/>
    </xf>
    <xf numFmtId="0" fontId="6" fillId="14" borderId="48" xfId="0" applyFont="1" applyFill="1" applyBorder="1" applyAlignment="1">
      <alignment horizontal="center" vertical="center"/>
    </xf>
    <xf numFmtId="0" fontId="0" fillId="4" borderId="12" xfId="0" applyFill="1" applyBorder="1"/>
    <xf numFmtId="0" fontId="0" fillId="4" borderId="13" xfId="0" applyFill="1" applyBorder="1"/>
    <xf numFmtId="0" fontId="0" fillId="0" borderId="47" xfId="0" applyBorder="1"/>
    <xf numFmtId="0" fontId="0" fillId="0" borderId="48" xfId="0" applyBorder="1"/>
    <xf numFmtId="0" fontId="0" fillId="4" borderId="10" xfId="0" applyFill="1" applyBorder="1"/>
    <xf numFmtId="0" fontId="0" fillId="4" borderId="11" xfId="0" applyFill="1" applyBorder="1"/>
    <xf numFmtId="0" fontId="0" fillId="4" borderId="55" xfId="0" applyFill="1" applyBorder="1"/>
    <xf numFmtId="0" fontId="6" fillId="14" borderId="32" xfId="0" applyFont="1" applyFill="1" applyBorder="1" applyAlignment="1">
      <alignment horizontal="center" vertical="center"/>
    </xf>
    <xf numFmtId="0" fontId="0" fillId="4" borderId="43" xfId="0" applyFill="1" applyBorder="1"/>
    <xf numFmtId="0" fontId="6" fillId="14" borderId="11" xfId="0" applyFont="1" applyFill="1" applyBorder="1" applyAlignment="1">
      <alignment horizontal="center" vertical="center"/>
    </xf>
    <xf numFmtId="0" fontId="0" fillId="7" borderId="23" xfId="0" applyFill="1" applyBorder="1"/>
    <xf numFmtId="0" fontId="0" fillId="3" borderId="23" xfId="0" applyFill="1" applyBorder="1"/>
    <xf numFmtId="0" fontId="0" fillId="7" borderId="10" xfId="0" applyFill="1" applyBorder="1"/>
    <xf numFmtId="0" fontId="0" fillId="3" borderId="10" xfId="0" applyFill="1" applyBorder="1"/>
    <xf numFmtId="0" fontId="0" fillId="3" borderId="11" xfId="0" applyFill="1" applyBorder="1" applyAlignment="1">
      <alignment horizontal="center" vertical="center"/>
    </xf>
    <xf numFmtId="0" fontId="0" fillId="2" borderId="10" xfId="0" applyFill="1" applyBorder="1"/>
    <xf numFmtId="0" fontId="0" fillId="2" borderId="11" xfId="0" applyFill="1" applyBorder="1" applyAlignment="1">
      <alignment horizontal="center" vertical="center"/>
    </xf>
    <xf numFmtId="0" fontId="0" fillId="7" borderId="0" xfId="0" applyFill="1" applyBorder="1"/>
    <xf numFmtId="0" fontId="0" fillId="7" borderId="0" xfId="0" applyFill="1" applyBorder="1" applyAlignment="1">
      <alignment horizontal="center" vertical="center"/>
    </xf>
    <xf numFmtId="0" fontId="0" fillId="3" borderId="0" xfId="0" applyFill="1" applyBorder="1"/>
    <xf numFmtId="0" fontId="0" fillId="3" borderId="0" xfId="0" applyFill="1" applyBorder="1" applyAlignment="1">
      <alignment horizontal="center" vertical="center"/>
    </xf>
    <xf numFmtId="0" fontId="0" fillId="6" borderId="0" xfId="0" applyFill="1" applyBorder="1"/>
    <xf numFmtId="0" fontId="0" fillId="6" borderId="0" xfId="0" applyFill="1" applyBorder="1" applyAlignment="1">
      <alignment horizontal="center" vertical="center"/>
    </xf>
    <xf numFmtId="0" fontId="0" fillId="4" borderId="0" xfId="0" applyFill="1" applyBorder="1"/>
    <xf numFmtId="0" fontId="0" fillId="4" borderId="0" xfId="0" applyFill="1" applyBorder="1" applyAlignment="1">
      <alignment horizontal="center" vertical="center"/>
    </xf>
    <xf numFmtId="0" fontId="0" fillId="6" borderId="57" xfId="0" applyFill="1" applyBorder="1"/>
    <xf numFmtId="0" fontId="0" fillId="3" borderId="58" xfId="0" applyFill="1" applyBorder="1"/>
    <xf numFmtId="0" fontId="0" fillId="2" borderId="46" xfId="0" applyFill="1" applyBorder="1"/>
    <xf numFmtId="0" fontId="0" fillId="0" borderId="8" xfId="0" applyBorder="1"/>
    <xf numFmtId="0" fontId="0" fillId="0" borderId="48" xfId="0" applyBorder="1" applyAlignment="1">
      <alignment horizontal="center" vertical="center"/>
    </xf>
    <xf numFmtId="0" fontId="0" fillId="0" borderId="22" xfId="0" applyBorder="1" applyAlignment="1">
      <alignment horizontal="center" vertical="center"/>
    </xf>
    <xf numFmtId="0" fontId="0" fillId="0" borderId="61" xfId="0" applyBorder="1"/>
    <xf numFmtId="0" fontId="0" fillId="0" borderId="62" xfId="0" applyBorder="1" applyAlignment="1">
      <alignment horizontal="center" vertical="center"/>
    </xf>
    <xf numFmtId="0" fontId="6" fillId="14" borderId="26" xfId="0" applyFont="1" applyFill="1" applyBorder="1" applyAlignment="1">
      <alignment horizontal="center" vertical="center"/>
    </xf>
    <xf numFmtId="0" fontId="6" fillId="14" borderId="27" xfId="0" applyFont="1" applyFill="1" applyBorder="1" applyAlignment="1">
      <alignment horizontal="center" vertical="center"/>
    </xf>
    <xf numFmtId="0" fontId="0" fillId="0" borderId="30" xfId="0" applyBorder="1"/>
    <xf numFmtId="0" fontId="6" fillId="14" borderId="19" xfId="0" applyFont="1" applyFill="1" applyBorder="1" applyAlignment="1">
      <alignment horizontal="center" vertical="center"/>
    </xf>
    <xf numFmtId="0" fontId="0" fillId="0" borderId="53" xfId="0" applyBorder="1"/>
    <xf numFmtId="0" fontId="0" fillId="7" borderId="40" xfId="0" applyFill="1" applyBorder="1"/>
    <xf numFmtId="0" fontId="0" fillId="2" borderId="17" xfId="0" applyFill="1" applyBorder="1"/>
    <xf numFmtId="0" fontId="0" fillId="2" borderId="41" xfId="0" applyFill="1" applyBorder="1"/>
    <xf numFmtId="0" fontId="0" fillId="2" borderId="56" xfId="0" applyFill="1" applyBorder="1"/>
    <xf numFmtId="0" fontId="0" fillId="2" borderId="55" xfId="0" applyFill="1" applyBorder="1" applyAlignment="1">
      <alignment horizontal="center" vertical="center"/>
    </xf>
    <xf numFmtId="0" fontId="0" fillId="6" borderId="57" xfId="0" applyFill="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3" borderId="58" xfId="0" applyFill="1" applyBorder="1" applyAlignment="1">
      <alignment horizontal="center" vertical="center"/>
    </xf>
    <xf numFmtId="0" fontId="8" fillId="0" borderId="0" xfId="0" applyFont="1" applyBorder="1"/>
    <xf numFmtId="0" fontId="8" fillId="0" borderId="52" xfId="0" applyFont="1" applyFill="1" applyBorder="1" applyAlignment="1">
      <alignment horizontal="center" vertical="center"/>
    </xf>
    <xf numFmtId="0" fontId="8" fillId="0" borderId="15" xfId="0" applyFont="1" applyFill="1" applyBorder="1"/>
    <xf numFmtId="0" fontId="8" fillId="0" borderId="7" xfId="0" applyFont="1" applyFill="1" applyBorder="1" applyAlignment="1">
      <alignment horizontal="center" vertical="center"/>
    </xf>
    <xf numFmtId="0" fontId="8" fillId="0" borderId="5" xfId="0" applyFont="1" applyBorder="1" applyAlignment="1">
      <alignment horizontal="center" vertical="center"/>
    </xf>
    <xf numFmtId="0" fontId="8" fillId="0" borderId="58" xfId="0" applyFont="1" applyBorder="1"/>
    <xf numFmtId="0" fontId="8" fillId="0" borderId="6" xfId="0" applyFont="1" applyBorder="1" applyAlignment="1">
      <alignment horizontal="center" vertical="center"/>
    </xf>
    <xf numFmtId="0" fontId="0" fillId="9" borderId="0" xfId="0" applyFill="1" applyBorder="1"/>
    <xf numFmtId="0" fontId="0" fillId="9" borderId="57" xfId="0" applyFill="1" applyBorder="1"/>
    <xf numFmtId="0" fontId="0" fillId="9" borderId="2" xfId="0" applyFill="1" applyBorder="1" applyAlignment="1">
      <alignment horizontal="center" vertical="center"/>
    </xf>
    <xf numFmtId="0" fontId="0" fillId="9" borderId="4" xfId="0" applyFill="1" applyBorder="1" applyAlignment="1">
      <alignment horizontal="center" vertical="center"/>
    </xf>
    <xf numFmtId="0" fontId="0" fillId="9" borderId="58" xfId="0" applyFill="1" applyBorder="1"/>
    <xf numFmtId="0" fontId="0" fillId="9" borderId="6" xfId="0" applyFill="1" applyBorder="1" applyAlignment="1">
      <alignment horizontal="center" vertical="center"/>
    </xf>
    <xf numFmtId="0" fontId="8" fillId="0" borderId="0" xfId="0" applyFont="1"/>
    <xf numFmtId="0" fontId="0" fillId="0" borderId="0"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2"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8" fillId="0" borderId="0" xfId="0" applyFont="1" applyAlignment="1">
      <alignment horizontal="left" vertical="center"/>
    </xf>
    <xf numFmtId="0" fontId="0" fillId="7" borderId="53" xfId="0" applyFill="1" applyBorder="1"/>
    <xf numFmtId="0" fontId="0" fillId="0" borderId="2" xfId="0" applyBorder="1" applyAlignment="1">
      <alignment vertical="center"/>
    </xf>
    <xf numFmtId="0" fontId="0" fillId="0" borderId="6" xfId="0" applyBorder="1" applyAlignment="1">
      <alignment vertical="center"/>
    </xf>
    <xf numFmtId="0" fontId="0" fillId="0" borderId="57" xfId="0" applyFill="1" applyBorder="1"/>
    <xf numFmtId="0" fontId="0" fillId="0" borderId="58" xfId="0" applyFill="1" applyBorder="1"/>
    <xf numFmtId="0" fontId="0" fillId="0" borderId="6" xfId="0" applyFill="1" applyBorder="1" applyAlignment="1">
      <alignment horizontal="center" vertical="center"/>
    </xf>
    <xf numFmtId="0" fontId="0" fillId="6" borderId="2" xfId="0" applyFill="1" applyBorder="1" applyAlignment="1">
      <alignment horizontal="center" vertical="center"/>
    </xf>
    <xf numFmtId="0" fontId="0" fillId="6" borderId="58" xfId="0" applyFill="1" applyBorder="1"/>
    <xf numFmtId="0" fontId="0" fillId="0" borderId="52" xfId="0" applyBorder="1" applyAlignment="1">
      <alignment horizontal="center" vertical="center"/>
    </xf>
    <xf numFmtId="0" fontId="0" fillId="4" borderId="15" xfId="0" applyFill="1" applyBorder="1"/>
    <xf numFmtId="0" fontId="0" fillId="4" borderId="7" xfId="0" applyFill="1" applyBorder="1" applyAlignment="1">
      <alignment horizontal="center" vertical="center"/>
    </xf>
    <xf numFmtId="0" fontId="0" fillId="0" borderId="57" xfId="0" applyBorder="1"/>
    <xf numFmtId="0" fontId="0" fillId="0" borderId="58" xfId="0" applyBorder="1"/>
    <xf numFmtId="0" fontId="0" fillId="7" borderId="57" xfId="0" applyFill="1" applyBorder="1"/>
    <xf numFmtId="0" fontId="0" fillId="7" borderId="58" xfId="0" applyFill="1" applyBorder="1"/>
    <xf numFmtId="0" fontId="0" fillId="7" borderId="6" xfId="0" applyFill="1" applyBorder="1" applyAlignment="1">
      <alignment horizontal="center" vertical="center"/>
    </xf>
    <xf numFmtId="0" fontId="0" fillId="0" borderId="52" xfId="0" applyBorder="1" applyAlignment="1">
      <alignment vertical="center"/>
    </xf>
    <xf numFmtId="0" fontId="0" fillId="7" borderId="15" xfId="0" applyFill="1" applyBorder="1"/>
    <xf numFmtId="0" fontId="0" fillId="7" borderId="7" xfId="0" applyFill="1" applyBorder="1" applyAlignment="1">
      <alignment horizontal="center" vertical="center"/>
    </xf>
    <xf numFmtId="0" fontId="0" fillId="3" borderId="15" xfId="0" applyFill="1" applyBorder="1"/>
    <xf numFmtId="0" fontId="0" fillId="3" borderId="7" xfId="0" applyFill="1" applyBorder="1" applyAlignment="1">
      <alignment horizontal="center" vertical="center"/>
    </xf>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 xfId="0" applyBorder="1" applyAlignment="1">
      <alignment horizontal="center" vertical="center"/>
    </xf>
    <xf numFmtId="0" fontId="0" fillId="0" borderId="0" xfId="0"/>
    <xf numFmtId="0" fontId="0" fillId="0" borderId="23" xfId="0" applyBorder="1" applyAlignment="1">
      <alignment horizontal="center" vertical="center"/>
    </xf>
    <xf numFmtId="0" fontId="0" fillId="0" borderId="23" xfId="0" applyBorder="1"/>
    <xf numFmtId="0" fontId="6" fillId="0" borderId="14" xfId="0" applyFont="1" applyBorder="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0" fillId="0" borderId="8" xfId="0" applyBorder="1" applyAlignment="1">
      <alignment horizontal="center" vertical="center"/>
    </xf>
    <xf numFmtId="0" fontId="0" fillId="0" borderId="28" xfId="0" applyBorder="1" applyAlignment="1">
      <alignment horizontal="center" vertical="center"/>
    </xf>
    <xf numFmtId="0" fontId="0" fillId="0" borderId="28" xfId="0" applyBorder="1"/>
    <xf numFmtId="0" fontId="0" fillId="0" borderId="9" xfId="0" applyBorder="1"/>
    <xf numFmtId="0" fontId="0" fillId="0" borderId="10" xfId="0" applyBorder="1" applyAlignment="1">
      <alignment horizontal="center" vertical="center"/>
    </xf>
    <xf numFmtId="0" fontId="0" fillId="0" borderId="11" xfId="0" applyBorder="1"/>
    <xf numFmtId="0" fontId="0" fillId="3" borderId="11" xfId="0" applyFill="1" applyBorder="1" applyAlignment="1">
      <alignment horizontal="center" vertical="center"/>
    </xf>
    <xf numFmtId="0" fontId="0" fillId="7" borderId="11" xfId="0" applyFill="1" applyBorder="1" applyAlignment="1">
      <alignment horizontal="center" vertical="center"/>
    </xf>
    <xf numFmtId="0" fontId="0" fillId="3" borderId="10" xfId="0" applyFill="1" applyBorder="1" applyAlignment="1">
      <alignment horizontal="center" vertical="center"/>
    </xf>
    <xf numFmtId="0" fontId="0" fillId="2" borderId="11" xfId="0" applyFill="1" applyBorder="1" applyAlignment="1">
      <alignment horizontal="center" vertical="center"/>
    </xf>
    <xf numFmtId="0" fontId="0" fillId="4" borderId="11" xfId="0" applyFill="1" applyBorder="1" applyAlignment="1">
      <alignment horizontal="center" vertical="center"/>
    </xf>
    <xf numFmtId="0" fontId="0" fillId="2" borderId="10" xfId="0" applyFill="1" applyBorder="1" applyAlignment="1">
      <alignment horizontal="center" vertical="center"/>
    </xf>
    <xf numFmtId="0" fontId="0" fillId="4" borderId="10" xfId="0"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0" fillId="0" borderId="29" xfId="0" applyBorder="1" applyAlignment="1">
      <alignment horizontal="center" vertical="center"/>
    </xf>
    <xf numFmtId="0" fontId="0" fillId="0" borderId="29" xfId="0" applyBorder="1"/>
    <xf numFmtId="0" fontId="0" fillId="0" borderId="13" xfId="0" applyBorder="1"/>
    <xf numFmtId="0" fontId="0" fillId="7" borderId="56" xfId="0" applyFill="1" applyBorder="1" applyAlignment="1">
      <alignment horizontal="center" vertical="center"/>
    </xf>
    <xf numFmtId="0" fontId="0" fillId="0" borderId="46" xfId="0" applyBorder="1" applyAlignment="1">
      <alignment horizontal="center" vertical="center"/>
    </xf>
    <xf numFmtId="0" fontId="0" fillId="0" borderId="46" xfId="0" applyBorder="1"/>
    <xf numFmtId="0" fontId="0" fillId="0" borderId="55" xfId="0" applyBorder="1"/>
    <xf numFmtId="0" fontId="0" fillId="0" borderId="0" xfId="0" applyAlignment="1">
      <alignment horizontal="center" vertical="center"/>
    </xf>
    <xf numFmtId="0" fontId="0" fillId="0" borderId="4" xfId="0" applyBorder="1" applyAlignment="1">
      <alignment horizontal="center" vertical="center"/>
    </xf>
    <xf numFmtId="0" fontId="0" fillId="2" borderId="0" xfId="0" applyFill="1" applyAlignment="1">
      <alignment horizontal="center" vertical="center"/>
    </xf>
    <xf numFmtId="0" fontId="0" fillId="2" borderId="45" xfId="0" applyFill="1" applyBorder="1" applyAlignment="1">
      <alignment horizontal="center" vertical="center"/>
    </xf>
    <xf numFmtId="0" fontId="0" fillId="2" borderId="63" xfId="0" applyFill="1" applyBorder="1" applyAlignment="1">
      <alignment horizontal="center" vertical="center"/>
    </xf>
    <xf numFmtId="0" fontId="0" fillId="0" borderId="0" xfId="0" applyAlignment="1">
      <alignment horizontal="left"/>
    </xf>
    <xf numFmtId="0" fontId="0" fillId="2" borderId="0" xfId="0" applyFill="1"/>
    <xf numFmtId="0" fontId="0" fillId="0" borderId="0" xfId="0" applyFill="1"/>
    <xf numFmtId="0" fontId="6" fillId="0" borderId="0" xfId="0" applyFont="1" applyAlignment="1">
      <alignment vertical="center"/>
    </xf>
    <xf numFmtId="0" fontId="16" fillId="0" borderId="0" xfId="0" applyFont="1" applyAlignment="1">
      <alignment horizontal="left" indent="2"/>
    </xf>
    <xf numFmtId="0" fontId="16" fillId="0" borderId="0" xfId="0" applyFont="1"/>
    <xf numFmtId="0" fontId="16" fillId="5" borderId="0" xfId="0" applyFont="1" applyFill="1" applyAlignment="1">
      <alignment horizontal="left" indent="2"/>
    </xf>
    <xf numFmtId="0" fontId="16" fillId="5" borderId="0" xfId="0" applyFont="1" applyFill="1"/>
    <xf numFmtId="0" fontId="7" fillId="0" borderId="64" xfId="0" applyFont="1" applyBorder="1"/>
    <xf numFmtId="0" fontId="0" fillId="0" borderId="64" xfId="0" applyBorder="1"/>
    <xf numFmtId="0" fontId="15" fillId="0" borderId="0" xfId="0" applyFont="1" applyAlignment="1">
      <alignment horizontal="left" vertical="center" indent="2"/>
    </xf>
    <xf numFmtId="0" fontId="0" fillId="0" borderId="0" xfId="0" applyAlignment="1">
      <alignment horizontal="right"/>
    </xf>
    <xf numFmtId="0" fontId="8" fillId="0" borderId="0" xfId="0" applyFont="1" applyAlignment="1">
      <alignment horizontal="right" vertical="center"/>
    </xf>
    <xf numFmtId="0" fontId="17" fillId="5" borderId="0" xfId="0" applyFont="1" applyFill="1"/>
    <xf numFmtId="0" fontId="10" fillId="5" borderId="0" xfId="0" applyFont="1" applyFill="1"/>
    <xf numFmtId="0" fontId="17" fillId="5" borderId="0" xfId="0" applyFont="1" applyFill="1" applyAlignment="1">
      <alignment horizontal="left" indent="2"/>
    </xf>
    <xf numFmtId="0" fontId="0" fillId="0" borderId="0" xfId="0" applyBorder="1" applyAlignment="1"/>
    <xf numFmtId="0" fontId="6" fillId="0" borderId="0" xfId="0" applyFont="1" applyAlignment="1">
      <alignment horizontal="right"/>
    </xf>
    <xf numFmtId="0" fontId="0" fillId="3" borderId="0" xfId="0" applyFill="1"/>
    <xf numFmtId="0" fontId="16" fillId="7" borderId="0" xfId="0" applyFont="1" applyFill="1" applyAlignment="1">
      <alignment horizontal="left" indent="2"/>
    </xf>
    <xf numFmtId="0" fontId="16" fillId="7" borderId="0" xfId="0" applyFont="1" applyFill="1"/>
    <xf numFmtId="0" fontId="0" fillId="7" borderId="0" xfId="0" applyFill="1"/>
    <xf numFmtId="0" fontId="0" fillId="0" borderId="56" xfId="0" applyBorder="1" applyAlignment="1">
      <alignment horizontal="left" vertical="center"/>
    </xf>
    <xf numFmtId="0" fontId="0" fillId="0" borderId="65" xfId="0" applyBorder="1" applyAlignment="1">
      <alignment horizontal="left" vertical="center"/>
    </xf>
    <xf numFmtId="3" fontId="0" fillId="0" borderId="66" xfId="0" applyNumberFormat="1" applyBorder="1" applyAlignment="1">
      <alignment horizontal="right" vertical="center"/>
    </xf>
    <xf numFmtId="3" fontId="0" fillId="0" borderId="41" xfId="0" applyNumberFormat="1" applyBorder="1" applyAlignment="1">
      <alignment horizontal="right" vertical="center"/>
    </xf>
    <xf numFmtId="0" fontId="6" fillId="0" borderId="20" xfId="0" applyFont="1" applyBorder="1" applyAlignment="1">
      <alignment horizontal="center" vertical="center"/>
    </xf>
    <xf numFmtId="3" fontId="0" fillId="0" borderId="34" xfId="0" applyNumberFormat="1" applyBorder="1" applyAlignment="1">
      <alignment horizontal="right" vertical="center"/>
    </xf>
    <xf numFmtId="3" fontId="0" fillId="0" borderId="35" xfId="0" applyNumberFormat="1" applyBorder="1" applyAlignment="1">
      <alignment horizontal="right" vertical="center"/>
    </xf>
    <xf numFmtId="0" fontId="1" fillId="0" borderId="10" xfId="0" applyFont="1" applyBorder="1" applyAlignment="1">
      <alignment horizontal="center" vertical="center"/>
    </xf>
    <xf numFmtId="0" fontId="1" fillId="0" borderId="23" xfId="0" applyFont="1" applyBorder="1" applyAlignment="1">
      <alignment horizontal="center" vertical="center"/>
    </xf>
    <xf numFmtId="0" fontId="22" fillId="0" borderId="10" xfId="0" applyFont="1" applyBorder="1" applyAlignment="1">
      <alignment horizontal="center" vertical="center"/>
    </xf>
    <xf numFmtId="0" fontId="22" fillId="0" borderId="23" xfId="0" applyFont="1" applyBorder="1" applyAlignment="1">
      <alignment horizontal="center" vertical="center"/>
    </xf>
    <xf numFmtId="0" fontId="22" fillId="0" borderId="11" xfId="0" applyFont="1" applyBorder="1" applyAlignment="1">
      <alignment horizontal="center" vertical="center" wrapText="1"/>
    </xf>
    <xf numFmtId="0" fontId="16" fillId="0" borderId="10" xfId="0" applyFont="1" applyBorder="1" applyAlignment="1">
      <alignment horizontal="center" vertical="center"/>
    </xf>
    <xf numFmtId="0" fontId="16" fillId="0" borderId="23" xfId="0" applyFont="1" applyBorder="1" applyAlignment="1">
      <alignment horizontal="center" vertical="center"/>
    </xf>
    <xf numFmtId="0" fontId="23" fillId="0" borderId="0" xfId="0" applyFont="1"/>
    <xf numFmtId="0" fontId="24" fillId="0" borderId="10" xfId="0" applyFont="1" applyBorder="1" applyAlignment="1">
      <alignment horizontal="center" vertical="center"/>
    </xf>
    <xf numFmtId="0" fontId="24" fillId="0" borderId="23" xfId="0" applyFont="1" applyBorder="1" applyAlignment="1">
      <alignment horizontal="center" vertical="center"/>
    </xf>
    <xf numFmtId="0" fontId="24" fillId="0" borderId="11" xfId="0" applyFont="1" applyBorder="1" applyAlignment="1">
      <alignment horizontal="center" vertical="center"/>
    </xf>
    <xf numFmtId="0" fontId="4" fillId="0" borderId="58" xfId="0" applyFont="1" applyBorder="1" applyAlignment="1">
      <alignment vertical="center"/>
    </xf>
    <xf numFmtId="0" fontId="25" fillId="0" borderId="0" xfId="0" applyFont="1" applyBorder="1" applyAlignment="1">
      <alignment vertical="center"/>
    </xf>
    <xf numFmtId="0" fontId="25" fillId="0" borderId="0" xfId="0" applyFont="1" applyBorder="1" applyAlignment="1"/>
    <xf numFmtId="0" fontId="25" fillId="0" borderId="12" xfId="0" applyFont="1" applyBorder="1" applyAlignment="1">
      <alignment horizontal="center" vertical="center"/>
    </xf>
    <xf numFmtId="0" fontId="25" fillId="0" borderId="29" xfId="0" applyFont="1" applyBorder="1" applyAlignment="1">
      <alignment horizontal="center" vertical="center"/>
    </xf>
    <xf numFmtId="0" fontId="25" fillId="0" borderId="13" xfId="0" applyFont="1" applyBorder="1" applyAlignment="1">
      <alignment horizontal="center" vertical="center"/>
    </xf>
    <xf numFmtId="0" fontId="16" fillId="0" borderId="47" xfId="0" applyFont="1" applyBorder="1" applyAlignment="1">
      <alignment horizontal="center" vertical="center"/>
    </xf>
    <xf numFmtId="0" fontId="16" fillId="0" borderId="25" xfId="0" applyFont="1" applyBorder="1" applyAlignment="1">
      <alignment horizontal="center" vertical="center"/>
    </xf>
    <xf numFmtId="0" fontId="16" fillId="0" borderId="8" xfId="0" applyFont="1" applyBorder="1" applyAlignment="1">
      <alignment horizontal="center" vertical="center"/>
    </xf>
    <xf numFmtId="0" fontId="16" fillId="0" borderId="28" xfId="0" applyFont="1" applyBorder="1" applyAlignment="1">
      <alignment horizontal="center" vertical="center"/>
    </xf>
    <xf numFmtId="0" fontId="16" fillId="0" borderId="9" xfId="0" applyFont="1" applyBorder="1" applyAlignment="1">
      <alignment horizontal="center" vertical="center"/>
    </xf>
    <xf numFmtId="0" fontId="4" fillId="0" borderId="58" xfId="0" applyFont="1" applyBorder="1" applyAlignment="1">
      <alignment horizontal="left" vertical="center"/>
    </xf>
    <xf numFmtId="0" fontId="6" fillId="9" borderId="23" xfId="0" applyFont="1" applyFill="1" applyBorder="1" applyAlignment="1">
      <alignment horizontal="center"/>
    </xf>
    <xf numFmtId="0" fontId="0" fillId="9" borderId="25" xfId="0" applyFill="1" applyBorder="1"/>
    <xf numFmtId="0" fontId="6" fillId="9" borderId="46" xfId="0" applyFont="1" applyFill="1" applyBorder="1" applyAlignment="1">
      <alignment horizontal="center" vertical="top"/>
    </xf>
    <xf numFmtId="0" fontId="6" fillId="9" borderId="25" xfId="0" applyFont="1" applyFill="1" applyBorder="1" applyAlignment="1">
      <alignment vertical="top"/>
    </xf>
    <xf numFmtId="0" fontId="6" fillId="9" borderId="46" xfId="0" applyFont="1" applyFill="1" applyBorder="1" applyAlignment="1">
      <alignment horizontal="center" vertical="center"/>
    </xf>
    <xf numFmtId="0" fontId="0" fillId="2" borderId="23" xfId="0" applyFill="1" applyBorder="1" applyAlignment="1">
      <alignment horizontal="center" vertical="center"/>
    </xf>
    <xf numFmtId="0" fontId="1" fillId="0" borderId="23" xfId="0" applyFont="1" applyFill="1" applyBorder="1" applyAlignment="1">
      <alignment horizontal="center" vertical="center"/>
    </xf>
    <xf numFmtId="0" fontId="1" fillId="0" borderId="8" xfId="0" applyFont="1" applyBorder="1" applyAlignment="1">
      <alignment horizontal="center" vertical="center"/>
    </xf>
    <xf numFmtId="0" fontId="1" fillId="0" borderId="28" xfId="0" applyFont="1" applyBorder="1" applyAlignment="1">
      <alignment horizontal="center" vertical="center"/>
    </xf>
    <xf numFmtId="0" fontId="1" fillId="0" borderId="12" xfId="0" applyFont="1" applyBorder="1" applyAlignment="1">
      <alignment horizontal="center" vertical="center"/>
    </xf>
    <xf numFmtId="0" fontId="1" fillId="0" borderId="29" xfId="0" applyFont="1" applyBorder="1" applyAlignment="1">
      <alignment horizontal="center" vertical="center"/>
    </xf>
    <xf numFmtId="0" fontId="1" fillId="0" borderId="29" xfId="0" applyFont="1" applyFill="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28" xfId="0" applyFont="1" applyFill="1" applyBorder="1" applyAlignment="1">
      <alignment horizontal="center" vertical="center"/>
    </xf>
    <xf numFmtId="0" fontId="0" fillId="0" borderId="9" xfId="0" applyFill="1" applyBorder="1" applyAlignment="1">
      <alignment horizontal="center" vertical="center"/>
    </xf>
    <xf numFmtId="0" fontId="1" fillId="0" borderId="56" xfId="0" applyFont="1" applyBorder="1" applyAlignment="1">
      <alignment horizontal="center" vertical="center"/>
    </xf>
    <xf numFmtId="0" fontId="1" fillId="0" borderId="46" xfId="0" applyFont="1" applyBorder="1" applyAlignment="1">
      <alignment horizontal="center" vertical="center"/>
    </xf>
    <xf numFmtId="0" fontId="1" fillId="0" borderId="46" xfId="0" applyFont="1" applyFill="1" applyBorder="1" applyAlignment="1">
      <alignment horizontal="center" vertical="center"/>
    </xf>
    <xf numFmtId="0" fontId="0" fillId="0" borderId="55" xfId="0" applyFill="1" applyBorder="1" applyAlignment="1">
      <alignment horizontal="center" vertical="center"/>
    </xf>
    <xf numFmtId="0" fontId="8" fillId="0" borderId="14" xfId="0" applyFont="1" applyBorder="1" applyAlignment="1">
      <alignment horizontal="center" vertical="center"/>
    </xf>
    <xf numFmtId="0" fontId="21" fillId="0" borderId="14" xfId="0" applyFont="1" applyBorder="1" applyAlignment="1">
      <alignment horizontal="center" vertical="center"/>
    </xf>
    <xf numFmtId="0" fontId="21" fillId="0" borderId="26" xfId="0" applyFont="1" applyBorder="1" applyAlignment="1">
      <alignment horizontal="center" vertical="center"/>
    </xf>
    <xf numFmtId="0" fontId="21" fillId="0" borderId="26" xfId="0" applyFont="1" applyFill="1" applyBorder="1" applyAlignment="1">
      <alignment horizontal="center" vertical="center"/>
    </xf>
    <xf numFmtId="0" fontId="8" fillId="0" borderId="27" xfId="0" applyFont="1" applyFill="1" applyBorder="1" applyAlignment="1">
      <alignment horizontal="center" vertical="center"/>
    </xf>
    <xf numFmtId="0" fontId="1" fillId="0" borderId="66" xfId="0" applyFont="1" applyFill="1" applyBorder="1" applyAlignment="1">
      <alignment horizontal="center" vertical="center"/>
    </xf>
    <xf numFmtId="0" fontId="16" fillId="0" borderId="28" xfId="0" applyFont="1" applyFill="1" applyBorder="1" applyAlignment="1">
      <alignment horizontal="center" vertical="center"/>
    </xf>
    <xf numFmtId="0" fontId="4" fillId="0" borderId="9" xfId="0" applyFont="1" applyFill="1" applyBorder="1" applyAlignment="1">
      <alignment horizontal="center" vertical="center"/>
    </xf>
    <xf numFmtId="0" fontId="16" fillId="0" borderId="23" xfId="0" applyFont="1" applyFill="1" applyBorder="1" applyAlignment="1">
      <alignment horizontal="center" vertical="center"/>
    </xf>
    <xf numFmtId="0" fontId="4" fillId="0" borderId="11" xfId="0" applyFont="1" applyFill="1" applyBorder="1" applyAlignment="1">
      <alignment horizontal="center" vertical="center"/>
    </xf>
    <xf numFmtId="0" fontId="16" fillId="0" borderId="12" xfId="0" applyFont="1" applyBorder="1" applyAlignment="1">
      <alignment horizontal="center" vertical="center"/>
    </xf>
    <xf numFmtId="0" fontId="16" fillId="0" borderId="29" xfId="0" applyFont="1" applyBorder="1" applyAlignment="1">
      <alignment horizontal="center" vertical="center"/>
    </xf>
    <xf numFmtId="0" fontId="16" fillId="0" borderId="29" xfId="0" applyFont="1" applyFill="1" applyBorder="1" applyAlignment="1">
      <alignment horizontal="center" vertical="center"/>
    </xf>
    <xf numFmtId="0" fontId="4" fillId="0" borderId="13"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23" xfId="0" applyFont="1" applyFill="1" applyBorder="1" applyAlignment="1">
      <alignment horizontal="center" vertical="center"/>
    </xf>
    <xf numFmtId="0" fontId="25" fillId="0" borderId="5" xfId="0" applyFont="1" applyBorder="1" applyAlignment="1">
      <alignment horizontal="right" vertical="center"/>
    </xf>
    <xf numFmtId="0" fontId="10" fillId="0" borderId="6" xfId="0" applyFont="1" applyBorder="1"/>
    <xf numFmtId="0" fontId="0" fillId="5" borderId="2" xfId="0" applyFill="1" applyBorder="1" applyAlignment="1">
      <alignment horizontal="center" vertical="center" wrapText="1"/>
    </xf>
    <xf numFmtId="0" fontId="0" fillId="5" borderId="4" xfId="0" applyFill="1" applyBorder="1"/>
    <xf numFmtId="0" fontId="0" fillId="5" borderId="6" xfId="0" applyFill="1" applyBorder="1" applyAlignment="1">
      <alignment horizontal="center" vertical="center"/>
    </xf>
    <xf numFmtId="0" fontId="0" fillId="8" borderId="6" xfId="0" applyFill="1" applyBorder="1" applyAlignment="1">
      <alignment vertical="center"/>
    </xf>
    <xf numFmtId="0" fontId="0" fillId="0" borderId="2" xfId="0" applyFill="1" applyBorder="1"/>
    <xf numFmtId="0" fontId="0" fillId="0" borderId="4" xfId="0" applyFill="1" applyBorder="1"/>
    <xf numFmtId="0" fontId="29" fillId="0" borderId="0" xfId="0" applyFont="1"/>
    <xf numFmtId="0" fontId="29" fillId="0" borderId="0" xfId="0" applyFont="1" applyAlignment="1">
      <alignment horizontal="center" vertical="center"/>
    </xf>
    <xf numFmtId="0" fontId="29" fillId="0" borderId="23" xfId="0" applyFont="1" applyBorder="1" applyAlignment="1">
      <alignment horizontal="center" vertical="center"/>
    </xf>
    <xf numFmtId="0" fontId="29" fillId="0" borderId="23" xfId="0" applyFont="1" applyBorder="1"/>
    <xf numFmtId="0" fontId="29" fillId="0" borderId="8" xfId="0" applyFont="1" applyBorder="1" applyAlignment="1">
      <alignment horizontal="center" vertical="center"/>
    </xf>
    <xf numFmtId="0" fontId="29" fillId="0" borderId="28" xfId="0" quotePrefix="1" applyFont="1" applyBorder="1" applyAlignment="1">
      <alignment horizontal="center" vertical="center"/>
    </xf>
    <xf numFmtId="0" fontId="29" fillId="0" borderId="28" xfId="0" applyFont="1" applyBorder="1"/>
    <xf numFmtId="0" fontId="29" fillId="0" borderId="9" xfId="0" applyFont="1" applyBorder="1"/>
    <xf numFmtId="0" fontId="29" fillId="0" borderId="10" xfId="0" applyFont="1" applyBorder="1" applyAlignment="1">
      <alignment horizontal="center" vertical="center"/>
    </xf>
    <xf numFmtId="0" fontId="29" fillId="0" borderId="11" xfId="0" applyFont="1" applyBorder="1"/>
    <xf numFmtId="0" fontId="29" fillId="0" borderId="12" xfId="0" applyFont="1" applyBorder="1" applyAlignment="1">
      <alignment horizontal="center" vertical="center"/>
    </xf>
    <xf numFmtId="0" fontId="29" fillId="0" borderId="29" xfId="0" applyFont="1" applyBorder="1"/>
    <xf numFmtId="0" fontId="29" fillId="0" borderId="29" xfId="0" applyFont="1" applyBorder="1" applyAlignment="1">
      <alignment horizontal="center" vertical="center"/>
    </xf>
    <xf numFmtId="0" fontId="29" fillId="0" borderId="13" xfId="0" applyFont="1" applyBorder="1"/>
    <xf numFmtId="0" fontId="28" fillId="14" borderId="14" xfId="0" applyFont="1" applyFill="1" applyBorder="1" applyAlignment="1">
      <alignment horizontal="center" vertical="center"/>
    </xf>
    <xf numFmtId="0" fontId="28" fillId="14" borderId="26" xfId="0" applyFont="1" applyFill="1" applyBorder="1" applyAlignment="1">
      <alignment horizontal="center" vertical="center"/>
    </xf>
    <xf numFmtId="0" fontId="28" fillId="14" borderId="27" xfId="0" applyFont="1" applyFill="1" applyBorder="1" applyAlignment="1">
      <alignment horizontal="center" vertical="center"/>
    </xf>
    <xf numFmtId="0" fontId="29" fillId="0" borderId="28" xfId="0" quotePrefix="1" applyFont="1" applyBorder="1" applyAlignment="1">
      <alignment vertical="center"/>
    </xf>
    <xf numFmtId="0" fontId="27" fillId="0" borderId="8" xfId="0" applyFont="1" applyBorder="1"/>
    <xf numFmtId="0" fontId="27" fillId="0" borderId="9" xfId="0" applyFont="1" applyBorder="1"/>
    <xf numFmtId="0" fontId="27" fillId="0" borderId="10" xfId="0" applyFont="1" applyBorder="1"/>
    <xf numFmtId="0" fontId="27" fillId="0" borderId="11" xfId="0" applyFont="1" applyBorder="1"/>
    <xf numFmtId="0" fontId="27" fillId="0" borderId="12" xfId="0" applyFont="1" applyBorder="1"/>
    <xf numFmtId="0" fontId="27" fillId="0" borderId="13" xfId="0" applyFont="1" applyBorder="1"/>
    <xf numFmtId="0" fontId="10" fillId="0" borderId="0" xfId="0" applyFont="1"/>
    <xf numFmtId="0" fontId="4" fillId="0" borderId="0" xfId="0" applyFont="1" applyAlignment="1">
      <alignment horizontal="left" vertical="center"/>
    </xf>
    <xf numFmtId="0" fontId="0" fillId="0" borderId="0" xfId="0" applyAlignment="1">
      <alignment horizontal="left" vertical="center"/>
    </xf>
    <xf numFmtId="0" fontId="5" fillId="0" borderId="0" xfId="0" applyFont="1" applyBorder="1" applyAlignment="1">
      <alignment horizontal="center"/>
    </xf>
    <xf numFmtId="0" fontId="0" fillId="10" borderId="17" xfId="0" applyFill="1" applyBorder="1" applyAlignment="1">
      <alignment horizontal="center" vertical="center"/>
    </xf>
    <xf numFmtId="0" fontId="0" fillId="10" borderId="32" xfId="0" applyFill="1" applyBorder="1" applyAlignment="1">
      <alignment horizontal="center" vertical="center"/>
    </xf>
    <xf numFmtId="0" fontId="4" fillId="0" borderId="0" xfId="0" applyFont="1" applyBorder="1" applyAlignment="1">
      <alignment horizontal="center" vertical="center"/>
    </xf>
    <xf numFmtId="0" fontId="21" fillId="0" borderId="67" xfId="0" applyFont="1" applyBorder="1" applyAlignment="1">
      <alignment horizontal="center" vertical="center"/>
    </xf>
    <xf numFmtId="0" fontId="21" fillId="0" borderId="32" xfId="0" applyFont="1" applyBorder="1" applyAlignment="1">
      <alignment horizontal="center" vertical="center"/>
    </xf>
    <xf numFmtId="0" fontId="21" fillId="0" borderId="17" xfId="0" applyFont="1" applyBorder="1" applyAlignment="1">
      <alignment horizontal="center" vertical="center"/>
    </xf>
    <xf numFmtId="0" fontId="21" fillId="0" borderId="50" xfId="0" applyFont="1" applyBorder="1" applyAlignment="1">
      <alignment horizontal="center" vertical="center"/>
    </xf>
    <xf numFmtId="0" fontId="19" fillId="0" borderId="1" xfId="0" applyFont="1" applyBorder="1" applyAlignment="1">
      <alignment horizontal="center" vertical="center"/>
    </xf>
    <xf numFmtId="0" fontId="19" fillId="0" borderId="57" xfId="0" applyFont="1" applyBorder="1" applyAlignment="1">
      <alignment horizontal="center" vertical="center"/>
    </xf>
    <xf numFmtId="0" fontId="19" fillId="0" borderId="2" xfId="0" applyFont="1" applyBorder="1" applyAlignment="1">
      <alignment horizontal="center" vertical="center"/>
    </xf>
    <xf numFmtId="0" fontId="19" fillId="0" borderId="67" xfId="0" applyFont="1" applyBorder="1" applyAlignment="1">
      <alignment horizontal="center"/>
    </xf>
    <xf numFmtId="0" fontId="19" fillId="0" borderId="40" xfId="0" applyFont="1" applyBorder="1" applyAlignment="1">
      <alignment horizontal="center"/>
    </xf>
    <xf numFmtId="0" fontId="19" fillId="0" borderId="50" xfId="0" applyFont="1" applyBorder="1" applyAlignment="1">
      <alignment horizontal="center"/>
    </xf>
    <xf numFmtId="0" fontId="21" fillId="0" borderId="67" xfId="0" applyFont="1" applyBorder="1" applyAlignment="1">
      <alignment horizontal="center"/>
    </xf>
    <xf numFmtId="0" fontId="21" fillId="0" borderId="32" xfId="0" applyFont="1" applyBorder="1" applyAlignment="1">
      <alignment horizontal="center"/>
    </xf>
    <xf numFmtId="0" fontId="21" fillId="0" borderId="17" xfId="0" applyFont="1" applyBorder="1" applyAlignment="1">
      <alignment horizontal="center"/>
    </xf>
    <xf numFmtId="0" fontId="21" fillId="0" borderId="50" xfId="0" applyFont="1" applyBorder="1" applyAlignment="1">
      <alignment horizontal="center"/>
    </xf>
    <xf numFmtId="0" fontId="19" fillId="0" borderId="72" xfId="0" applyFont="1" applyBorder="1" applyAlignment="1">
      <alignment horizontal="center"/>
    </xf>
    <xf numFmtId="0" fontId="19" fillId="0" borderId="73" xfId="0" applyFont="1" applyBorder="1" applyAlignment="1">
      <alignment horizontal="center"/>
    </xf>
    <xf numFmtId="0" fontId="19" fillId="0" borderId="51" xfId="0" applyFont="1" applyBorder="1" applyAlignment="1">
      <alignment horizontal="center"/>
    </xf>
    <xf numFmtId="0" fontId="19" fillId="0" borderId="3" xfId="0" applyFont="1" applyBorder="1" applyAlignment="1">
      <alignment horizontal="center" vertical="center"/>
    </xf>
    <xf numFmtId="0" fontId="19" fillId="0" borderId="0" xfId="0" applyFont="1" applyBorder="1" applyAlignment="1">
      <alignment horizontal="center" vertical="center"/>
    </xf>
    <xf numFmtId="0" fontId="19" fillId="0" borderId="4" xfId="0" applyFont="1" applyBorder="1" applyAlignment="1">
      <alignment horizontal="center" vertical="center"/>
    </xf>
    <xf numFmtId="0" fontId="19" fillId="0" borderId="71" xfId="0" applyFont="1" applyBorder="1" applyAlignment="1">
      <alignment horizontal="center" vertical="center"/>
    </xf>
    <xf numFmtId="0" fontId="19" fillId="0" borderId="53" xfId="0" applyFont="1" applyBorder="1" applyAlignment="1">
      <alignment horizontal="center" vertical="center"/>
    </xf>
    <xf numFmtId="0" fontId="19" fillId="0" borderId="49" xfId="0" applyFont="1" applyBorder="1" applyAlignment="1">
      <alignment horizontal="center" vertical="center"/>
    </xf>
    <xf numFmtId="0" fontId="25" fillId="0" borderId="8" xfId="0" applyFont="1" applyBorder="1" applyAlignment="1">
      <alignment horizontal="center"/>
    </xf>
    <xf numFmtId="0" fontId="25" fillId="0" borderId="28" xfId="0" applyFont="1" applyBorder="1" applyAlignment="1">
      <alignment horizontal="center"/>
    </xf>
    <xf numFmtId="0" fontId="25" fillId="0" borderId="9" xfId="0" applyFont="1" applyBorder="1" applyAlignment="1">
      <alignment horizontal="center"/>
    </xf>
    <xf numFmtId="0" fontId="25" fillId="0" borderId="10" xfId="0" applyFont="1" applyBorder="1" applyAlignment="1">
      <alignment horizontal="center"/>
    </xf>
    <xf numFmtId="0" fontId="25" fillId="0" borderId="23" xfId="0" applyFont="1" applyBorder="1" applyAlignment="1">
      <alignment horizontal="center"/>
    </xf>
    <xf numFmtId="0" fontId="25" fillId="0" borderId="11" xfId="0" applyFont="1" applyBorder="1" applyAlignment="1">
      <alignment horizontal="center"/>
    </xf>
    <xf numFmtId="0" fontId="25" fillId="0" borderId="12" xfId="0" applyFont="1" applyBorder="1" applyAlignment="1">
      <alignment horizontal="center"/>
    </xf>
    <xf numFmtId="0" fontId="25" fillId="0" borderId="29" xfId="0" applyFont="1" applyBorder="1" applyAlignment="1">
      <alignment horizontal="center"/>
    </xf>
    <xf numFmtId="0" fontId="25" fillId="0" borderId="13" xfId="0" applyFont="1" applyBorder="1" applyAlignment="1">
      <alignment horizontal="center"/>
    </xf>
    <xf numFmtId="0" fontId="25" fillId="0" borderId="68" xfId="0" applyFont="1" applyBorder="1" applyAlignment="1">
      <alignment horizontal="center"/>
    </xf>
    <xf numFmtId="0" fontId="25" fillId="0" borderId="69" xfId="0" applyFont="1" applyBorder="1" applyAlignment="1">
      <alignment horizontal="center"/>
    </xf>
    <xf numFmtId="0" fontId="25" fillId="0" borderId="70" xfId="0" applyFont="1" applyBorder="1" applyAlignment="1">
      <alignment horizontal="center"/>
    </xf>
    <xf numFmtId="0" fontId="0" fillId="0" borderId="0" xfId="0" applyBorder="1" applyAlignment="1">
      <alignment horizontal="center" vertical="center"/>
    </xf>
    <xf numFmtId="0" fontId="0" fillId="3" borderId="23" xfId="0" applyFill="1" applyBorder="1" applyAlignment="1">
      <alignment horizontal="center" vertical="center"/>
    </xf>
    <xf numFmtId="0" fontId="0" fillId="0" borderId="0" xfId="0" applyAlignment="1">
      <alignment horizontal="center" vertical="center"/>
    </xf>
    <xf numFmtId="0" fontId="0" fillId="0" borderId="40" xfId="0" applyBorder="1" applyAlignment="1">
      <alignment horizontal="center" vertical="center"/>
    </xf>
    <xf numFmtId="0" fontId="0" fillId="0" borderId="32"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6" fillId="0" borderId="0" xfId="0" applyFont="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6" fillId="9" borderId="17" xfId="0" applyFont="1" applyFill="1" applyBorder="1" applyAlignment="1">
      <alignment horizontal="center" vertical="center"/>
    </xf>
    <xf numFmtId="0" fontId="6" fillId="9" borderId="40" xfId="0" applyFont="1" applyFill="1" applyBorder="1" applyAlignment="1">
      <alignment horizontal="center" vertical="center"/>
    </xf>
    <xf numFmtId="0" fontId="6" fillId="9" borderId="32" xfId="0" applyFont="1" applyFill="1" applyBorder="1" applyAlignment="1">
      <alignment horizontal="center" vertical="center"/>
    </xf>
    <xf numFmtId="0" fontId="6" fillId="10" borderId="8" xfId="0" applyFont="1" applyFill="1" applyBorder="1" applyAlignment="1">
      <alignment horizontal="center" vertical="center"/>
    </xf>
    <xf numFmtId="0" fontId="6" fillId="10" borderId="28" xfId="0" applyFont="1" applyFill="1" applyBorder="1" applyAlignment="1">
      <alignment horizontal="center" vertical="center"/>
    </xf>
    <xf numFmtId="0" fontId="6" fillId="10" borderId="9" xfId="0" applyFont="1"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59" xfId="0" applyBorder="1" applyAlignment="1">
      <alignment horizontal="center" vertical="center" textRotation="180"/>
    </xf>
    <xf numFmtId="0" fontId="0" fillId="0" borderId="60" xfId="0" applyBorder="1" applyAlignment="1">
      <alignment horizontal="center" vertical="center" textRotation="180"/>
    </xf>
    <xf numFmtId="0" fontId="0" fillId="0" borderId="22" xfId="0" applyBorder="1" applyAlignment="1">
      <alignment horizontal="center" vertical="center" textRotation="180"/>
    </xf>
    <xf numFmtId="0" fontId="0" fillId="0" borderId="59" xfId="0" applyBorder="1" applyAlignment="1">
      <alignment horizontal="center" vertical="center" wrapText="1"/>
    </xf>
    <xf numFmtId="0" fontId="0" fillId="0" borderId="60" xfId="0" applyBorder="1" applyAlignment="1">
      <alignment horizontal="center" vertical="center" wrapText="1"/>
    </xf>
    <xf numFmtId="0" fontId="0" fillId="0" borderId="22" xfId="0" applyBorder="1" applyAlignment="1">
      <alignment horizontal="center" vertical="center" wrapText="1"/>
    </xf>
    <xf numFmtId="0" fontId="6" fillId="9" borderId="23" xfId="0" applyFont="1" applyFill="1" applyBorder="1" applyAlignment="1">
      <alignment horizontal="center" vertical="center"/>
    </xf>
    <xf numFmtId="0" fontId="26" fillId="0" borderId="59" xfId="0" applyFont="1" applyBorder="1" applyAlignment="1">
      <alignment horizontal="center" vertical="center" textRotation="255"/>
    </xf>
    <xf numFmtId="0" fontId="26" fillId="0" borderId="60" xfId="0" applyFont="1" applyBorder="1" applyAlignment="1">
      <alignment horizontal="center" vertical="center" textRotation="255"/>
    </xf>
    <xf numFmtId="0" fontId="26" fillId="0" borderId="22" xfId="0" applyFont="1" applyBorder="1" applyAlignment="1">
      <alignment horizontal="center" vertical="center" textRotation="255"/>
    </xf>
    <xf numFmtId="0" fontId="16" fillId="0" borderId="59" xfId="0" applyFont="1" applyBorder="1" applyAlignment="1">
      <alignment horizontal="center" vertical="center" textRotation="255"/>
    </xf>
    <xf numFmtId="0" fontId="16" fillId="0" borderId="60" xfId="0" applyFont="1" applyBorder="1" applyAlignment="1">
      <alignment horizontal="center" vertical="center" textRotation="255"/>
    </xf>
    <xf numFmtId="0" fontId="16" fillId="0" borderId="22" xfId="0" applyFont="1" applyBorder="1" applyAlignment="1">
      <alignment horizontal="center" vertical="center" textRotation="255"/>
    </xf>
    <xf numFmtId="0" fontId="6" fillId="0" borderId="0" xfId="0" applyFont="1" applyFill="1" applyAlignment="1">
      <alignment horizontal="center"/>
    </xf>
    <xf numFmtId="0" fontId="14" fillId="0" borderId="59" xfId="0" applyFont="1" applyBorder="1" applyAlignment="1">
      <alignment horizontal="center" vertical="center" textRotation="255"/>
    </xf>
    <xf numFmtId="0" fontId="14" fillId="0" borderId="60" xfId="0" applyFont="1" applyBorder="1" applyAlignment="1">
      <alignment horizontal="center" vertical="center" textRotation="255"/>
    </xf>
    <xf numFmtId="0" fontId="14" fillId="0" borderId="22" xfId="0" applyFont="1" applyBorder="1" applyAlignment="1">
      <alignment horizontal="center" vertical="center" textRotation="255"/>
    </xf>
    <xf numFmtId="0" fontId="6" fillId="3" borderId="74" xfId="0" applyFont="1" applyFill="1" applyBorder="1" applyAlignment="1">
      <alignment horizontal="center" vertical="center"/>
    </xf>
    <xf numFmtId="0" fontId="6" fillId="3" borderId="75" xfId="0" applyFont="1" applyFill="1" applyBorder="1" applyAlignment="1">
      <alignment horizontal="center" vertical="center"/>
    </xf>
    <xf numFmtId="0" fontId="6" fillId="3" borderId="76" xfId="0" applyFont="1" applyFill="1" applyBorder="1" applyAlignment="1">
      <alignment horizontal="center" vertical="center"/>
    </xf>
    <xf numFmtId="0" fontId="6" fillId="3" borderId="77" xfId="0" applyFont="1" applyFill="1" applyBorder="1" applyAlignment="1">
      <alignment horizontal="center" vertical="center"/>
    </xf>
    <xf numFmtId="0" fontId="6" fillId="3" borderId="39" xfId="0" applyFont="1" applyFill="1" applyBorder="1" applyAlignment="1">
      <alignment horizontal="center" vertical="top"/>
    </xf>
    <xf numFmtId="0" fontId="6" fillId="3" borderId="62" xfId="0" applyFont="1" applyFill="1" applyBorder="1" applyAlignment="1">
      <alignment horizontal="center" vertical="top"/>
    </xf>
    <xf numFmtId="0" fontId="6" fillId="3" borderId="12" xfId="0" applyFont="1" applyFill="1" applyBorder="1" applyAlignment="1">
      <alignment horizontal="center"/>
    </xf>
    <xf numFmtId="0" fontId="6" fillId="3" borderId="29" xfId="0" applyFont="1" applyFill="1" applyBorder="1" applyAlignment="1">
      <alignment horizontal="center"/>
    </xf>
    <xf numFmtId="0" fontId="0" fillId="0" borderId="59" xfId="0" applyBorder="1" applyAlignment="1">
      <alignment horizontal="center" vertical="center" textRotation="255"/>
    </xf>
    <xf numFmtId="0" fontId="0" fillId="0" borderId="60" xfId="0" applyBorder="1" applyAlignment="1">
      <alignment horizontal="center" vertical="center" textRotation="255"/>
    </xf>
    <xf numFmtId="0" fontId="0" fillId="0" borderId="22" xfId="0" applyBorder="1" applyAlignment="1">
      <alignment horizontal="center" vertical="center" textRotation="255"/>
    </xf>
    <xf numFmtId="0" fontId="6" fillId="3" borderId="8" xfId="0" applyFont="1" applyFill="1" applyBorder="1" applyAlignment="1">
      <alignment horizontal="center"/>
    </xf>
    <xf numFmtId="0" fontId="6" fillId="3" borderId="28" xfId="0" applyFont="1" applyFill="1" applyBorder="1" applyAlignment="1">
      <alignment horizontal="center"/>
    </xf>
  </cellXfs>
  <cellStyles count="1">
    <cellStyle name="Normal" xfId="0" builtinId="0"/>
  </cellStyles>
  <dxfs count="0"/>
  <tableStyles count="0" defaultTableStyle="TableStyleMedium9"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834"/>
  <sheetViews>
    <sheetView showGridLines="0" topLeftCell="A72" zoomScaleNormal="100" workbookViewId="0"/>
  </sheetViews>
  <sheetFormatPr defaultRowHeight="15" x14ac:dyDescent="0.25"/>
  <cols>
    <col min="1" max="1" width="45.85546875" bestFit="1" customWidth="1"/>
    <col min="2" max="2" width="9" customWidth="1"/>
    <col min="3" max="3" width="4" style="1" bestFit="1" customWidth="1"/>
    <col min="4" max="4" width="29" customWidth="1"/>
    <col min="5" max="5" width="1.42578125" customWidth="1"/>
    <col min="6" max="6" width="4" bestFit="1" customWidth="1"/>
    <col min="7" max="7" width="13" customWidth="1"/>
    <col min="8" max="8" width="4.42578125" bestFit="1" customWidth="1"/>
    <col min="9" max="9" width="4" bestFit="1" customWidth="1"/>
    <col min="10" max="10" width="13" bestFit="1" customWidth="1"/>
  </cols>
  <sheetData>
    <row r="2" spans="1:10" ht="19.5" thickBot="1" x14ac:dyDescent="0.35">
      <c r="C2" s="520" t="s">
        <v>0</v>
      </c>
      <c r="D2" s="520"/>
    </row>
    <row r="3" spans="1:10" ht="15" customHeight="1" x14ac:dyDescent="0.25">
      <c r="A3" t="s">
        <v>6</v>
      </c>
      <c r="B3" s="2">
        <v>1</v>
      </c>
      <c r="C3" s="24">
        <v>1</v>
      </c>
      <c r="D3" s="18"/>
    </row>
    <row r="4" spans="1:10" x14ac:dyDescent="0.25">
      <c r="A4" t="s">
        <v>14</v>
      </c>
      <c r="B4" s="2">
        <v>2</v>
      </c>
      <c r="C4" s="25">
        <v>2</v>
      </c>
      <c r="D4" s="19"/>
    </row>
    <row r="5" spans="1:10" x14ac:dyDescent="0.25">
      <c r="A5" t="s">
        <v>15</v>
      </c>
      <c r="B5" s="2">
        <v>3</v>
      </c>
      <c r="C5" s="25">
        <v>3</v>
      </c>
      <c r="D5" s="19"/>
    </row>
    <row r="6" spans="1:10" x14ac:dyDescent="0.25">
      <c r="A6" t="s">
        <v>16</v>
      </c>
      <c r="B6" s="2">
        <v>4</v>
      </c>
      <c r="C6" s="25">
        <v>4</v>
      </c>
      <c r="D6" s="19"/>
    </row>
    <row r="7" spans="1:10" x14ac:dyDescent="0.25">
      <c r="A7" t="s">
        <v>17</v>
      </c>
      <c r="B7" s="2">
        <v>5</v>
      </c>
      <c r="C7" s="25">
        <v>5</v>
      </c>
      <c r="D7" s="19"/>
    </row>
    <row r="8" spans="1:10" x14ac:dyDescent="0.25">
      <c r="B8" s="2">
        <v>6</v>
      </c>
      <c r="C8" s="25">
        <v>6</v>
      </c>
      <c r="D8" s="19"/>
    </row>
    <row r="9" spans="1:10" x14ac:dyDescent="0.25">
      <c r="A9" t="s">
        <v>7</v>
      </c>
      <c r="B9" s="2">
        <v>7</v>
      </c>
      <c r="C9" s="25">
        <v>7</v>
      </c>
      <c r="D9" s="21" t="s">
        <v>21</v>
      </c>
    </row>
    <row r="10" spans="1:10" x14ac:dyDescent="0.25">
      <c r="A10" t="s">
        <v>8</v>
      </c>
      <c r="B10" s="2">
        <v>8</v>
      </c>
      <c r="C10" s="25">
        <v>8</v>
      </c>
      <c r="D10" s="20" t="s">
        <v>49</v>
      </c>
    </row>
    <row r="11" spans="1:10" x14ac:dyDescent="0.25">
      <c r="B11" s="2">
        <v>9</v>
      </c>
      <c r="C11" s="25">
        <v>9</v>
      </c>
      <c r="D11" s="20" t="s">
        <v>22</v>
      </c>
    </row>
    <row r="12" spans="1:10" x14ac:dyDescent="0.25">
      <c r="A12" t="s">
        <v>9</v>
      </c>
      <c r="B12" s="2">
        <v>10</v>
      </c>
      <c r="C12" s="25">
        <v>10</v>
      </c>
      <c r="D12" s="19"/>
    </row>
    <row r="13" spans="1:10" x14ac:dyDescent="0.25">
      <c r="B13" s="2">
        <v>11</v>
      </c>
      <c r="C13" s="25">
        <v>11</v>
      </c>
      <c r="D13" s="19"/>
    </row>
    <row r="14" spans="1:10" x14ac:dyDescent="0.25">
      <c r="A14">
        <f>2048*32</f>
        <v>65536</v>
      </c>
      <c r="B14" s="2">
        <v>12</v>
      </c>
      <c r="C14" s="25">
        <v>12</v>
      </c>
      <c r="D14" s="19"/>
    </row>
    <row r="15" spans="1:10" x14ac:dyDescent="0.25">
      <c r="A15" t="s">
        <v>24</v>
      </c>
      <c r="B15" s="2">
        <v>13</v>
      </c>
      <c r="C15" s="25">
        <v>13</v>
      </c>
      <c r="D15" s="19"/>
    </row>
    <row r="16" spans="1:10" x14ac:dyDescent="0.25">
      <c r="B16" s="2">
        <v>14</v>
      </c>
      <c r="C16" s="25">
        <v>14</v>
      </c>
      <c r="D16" s="19"/>
      <c r="J16" s="12"/>
    </row>
    <row r="17" spans="1:4" x14ac:dyDescent="0.25">
      <c r="A17">
        <f>192*2048*4</f>
        <v>1572864</v>
      </c>
      <c r="B17" s="2">
        <v>15</v>
      </c>
      <c r="C17" s="25">
        <v>15</v>
      </c>
      <c r="D17" s="19"/>
    </row>
    <row r="18" spans="1:4" x14ac:dyDescent="0.25">
      <c r="B18" s="2">
        <v>16</v>
      </c>
      <c r="C18" s="25">
        <v>16</v>
      </c>
      <c r="D18" s="19"/>
    </row>
    <row r="19" spans="1:4" x14ac:dyDescent="0.25">
      <c r="B19" s="2">
        <v>17</v>
      </c>
      <c r="C19" s="25">
        <v>17</v>
      </c>
      <c r="D19" s="19"/>
    </row>
    <row r="20" spans="1:4" x14ac:dyDescent="0.25">
      <c r="B20" s="2">
        <v>18</v>
      </c>
      <c r="C20" s="25">
        <v>18</v>
      </c>
      <c r="D20" s="19"/>
    </row>
    <row r="21" spans="1:4" x14ac:dyDescent="0.25">
      <c r="B21" s="2">
        <v>19</v>
      </c>
      <c r="C21" s="25">
        <v>19</v>
      </c>
      <c r="D21" s="19"/>
    </row>
    <row r="22" spans="1:4" x14ac:dyDescent="0.25">
      <c r="B22" s="2">
        <v>20</v>
      </c>
      <c r="C22" s="25">
        <v>20</v>
      </c>
      <c r="D22" s="19"/>
    </row>
    <row r="23" spans="1:4" x14ac:dyDescent="0.25">
      <c r="B23" s="2">
        <v>21</v>
      </c>
      <c r="C23" s="25">
        <v>21</v>
      </c>
      <c r="D23" s="19"/>
    </row>
    <row r="24" spans="1:4" x14ac:dyDescent="0.25">
      <c r="B24" s="2">
        <v>22</v>
      </c>
      <c r="C24" s="25">
        <v>22</v>
      </c>
      <c r="D24" s="19"/>
    </row>
    <row r="25" spans="1:4" x14ac:dyDescent="0.25">
      <c r="B25" s="2">
        <v>23</v>
      </c>
      <c r="C25" s="25">
        <v>23</v>
      </c>
      <c r="D25" s="19"/>
    </row>
    <row r="26" spans="1:4" x14ac:dyDescent="0.25">
      <c r="B26" s="2">
        <v>24</v>
      </c>
      <c r="C26" s="25">
        <v>24</v>
      </c>
      <c r="D26" s="19"/>
    </row>
    <row r="27" spans="1:4" x14ac:dyDescent="0.25">
      <c r="B27" s="2">
        <v>25</v>
      </c>
      <c r="C27" s="25">
        <v>25</v>
      </c>
      <c r="D27" s="19"/>
    </row>
    <row r="28" spans="1:4" x14ac:dyDescent="0.25">
      <c r="B28" s="2">
        <v>26</v>
      </c>
      <c r="C28" s="25">
        <v>26</v>
      </c>
      <c r="D28" s="19"/>
    </row>
    <row r="29" spans="1:4" x14ac:dyDescent="0.25">
      <c r="B29" s="2">
        <v>27</v>
      </c>
      <c r="C29" s="25">
        <v>27</v>
      </c>
      <c r="D29" s="19"/>
    </row>
    <row r="30" spans="1:4" x14ac:dyDescent="0.25">
      <c r="B30" s="2">
        <v>28</v>
      </c>
      <c r="C30" s="25">
        <v>28</v>
      </c>
      <c r="D30" s="19"/>
    </row>
    <row r="31" spans="1:4" x14ac:dyDescent="0.25">
      <c r="B31" s="2">
        <v>29</v>
      </c>
      <c r="C31" s="25">
        <v>29</v>
      </c>
      <c r="D31" s="19"/>
    </row>
    <row r="32" spans="1:4" x14ac:dyDescent="0.25">
      <c r="B32" s="2">
        <v>30</v>
      </c>
      <c r="C32" s="25">
        <v>30</v>
      </c>
      <c r="D32" s="19"/>
    </row>
    <row r="33" spans="2:4" x14ac:dyDescent="0.25">
      <c r="B33" s="2">
        <v>31</v>
      </c>
      <c r="C33" s="25">
        <v>31</v>
      </c>
      <c r="D33" s="19"/>
    </row>
    <row r="34" spans="2:4" x14ac:dyDescent="0.25">
      <c r="B34" s="2">
        <v>32</v>
      </c>
      <c r="C34" s="25">
        <v>32</v>
      </c>
      <c r="D34" s="19"/>
    </row>
    <row r="35" spans="2:4" x14ac:dyDescent="0.25">
      <c r="B35" s="2">
        <v>33</v>
      </c>
      <c r="C35" s="25">
        <v>33</v>
      </c>
      <c r="D35" s="19"/>
    </row>
    <row r="36" spans="2:4" x14ac:dyDescent="0.25">
      <c r="B36" s="2">
        <v>34</v>
      </c>
      <c r="C36" s="25">
        <v>34</v>
      </c>
      <c r="D36" s="19"/>
    </row>
    <row r="37" spans="2:4" x14ac:dyDescent="0.25">
      <c r="B37" s="2">
        <v>35</v>
      </c>
      <c r="C37" s="25">
        <v>35</v>
      </c>
      <c r="D37" s="19"/>
    </row>
    <row r="38" spans="2:4" x14ac:dyDescent="0.25">
      <c r="B38" s="2">
        <v>36</v>
      </c>
      <c r="C38" s="25">
        <v>36</v>
      </c>
      <c r="D38" s="19"/>
    </row>
    <row r="39" spans="2:4" x14ac:dyDescent="0.25">
      <c r="B39" s="2">
        <v>37</v>
      </c>
      <c r="C39" s="25">
        <v>37</v>
      </c>
      <c r="D39" s="19"/>
    </row>
    <row r="40" spans="2:4" x14ac:dyDescent="0.25">
      <c r="B40" s="2">
        <v>38</v>
      </c>
      <c r="C40" s="25">
        <v>38</v>
      </c>
      <c r="D40" s="19"/>
    </row>
    <row r="41" spans="2:4" x14ac:dyDescent="0.25">
      <c r="B41" s="2">
        <v>39</v>
      </c>
      <c r="C41" s="25">
        <v>39</v>
      </c>
      <c r="D41" s="19"/>
    </row>
    <row r="42" spans="2:4" x14ac:dyDescent="0.25">
      <c r="B42" s="2">
        <v>40</v>
      </c>
      <c r="C42" s="25">
        <v>40</v>
      </c>
      <c r="D42" s="19"/>
    </row>
    <row r="43" spans="2:4" x14ac:dyDescent="0.25">
      <c r="B43" s="2">
        <v>41</v>
      </c>
      <c r="C43" s="25">
        <v>41</v>
      </c>
      <c r="D43" s="19"/>
    </row>
    <row r="44" spans="2:4" x14ac:dyDescent="0.25">
      <c r="B44" s="2">
        <v>42</v>
      </c>
      <c r="C44" s="25">
        <v>42</v>
      </c>
      <c r="D44" s="19"/>
    </row>
    <row r="45" spans="2:4" x14ac:dyDescent="0.25">
      <c r="B45" s="2">
        <v>43</v>
      </c>
      <c r="C45" s="25">
        <v>43</v>
      </c>
      <c r="D45" s="19"/>
    </row>
    <row r="46" spans="2:4" x14ac:dyDescent="0.25">
      <c r="B46" s="2">
        <v>44</v>
      </c>
      <c r="C46" s="25">
        <v>44</v>
      </c>
      <c r="D46" s="19"/>
    </row>
    <row r="47" spans="2:4" x14ac:dyDescent="0.25">
      <c r="B47" s="2">
        <v>45</v>
      </c>
      <c r="C47" s="25">
        <v>45</v>
      </c>
      <c r="D47" s="19"/>
    </row>
    <row r="48" spans="2:4" x14ac:dyDescent="0.25">
      <c r="B48" s="2">
        <v>46</v>
      </c>
      <c r="C48" s="25">
        <v>46</v>
      </c>
      <c r="D48" s="19"/>
    </row>
    <row r="49" spans="2:14" x14ac:dyDescent="0.25">
      <c r="B49" s="2">
        <v>47</v>
      </c>
      <c r="C49" s="25">
        <v>47</v>
      </c>
      <c r="D49" s="19"/>
    </row>
    <row r="50" spans="2:14" x14ac:dyDescent="0.25">
      <c r="B50" s="2">
        <v>48</v>
      </c>
      <c r="C50" s="25">
        <v>48</v>
      </c>
      <c r="D50" s="19"/>
    </row>
    <row r="51" spans="2:14" x14ac:dyDescent="0.25">
      <c r="B51" s="2">
        <v>49</v>
      </c>
      <c r="C51" s="25">
        <v>49</v>
      </c>
      <c r="D51" s="19"/>
    </row>
    <row r="52" spans="2:14" x14ac:dyDescent="0.25">
      <c r="B52" s="2">
        <v>50</v>
      </c>
      <c r="C52" s="25">
        <v>50</v>
      </c>
      <c r="D52" s="19"/>
    </row>
    <row r="53" spans="2:14" x14ac:dyDescent="0.25">
      <c r="B53" s="2">
        <v>51</v>
      </c>
      <c r="C53" s="25">
        <v>51</v>
      </c>
      <c r="D53" s="19"/>
    </row>
    <row r="54" spans="2:14" x14ac:dyDescent="0.25">
      <c r="B54" s="2">
        <v>52</v>
      </c>
      <c r="C54" s="25">
        <v>52</v>
      </c>
      <c r="D54" s="19"/>
    </row>
    <row r="55" spans="2:14" x14ac:dyDescent="0.25">
      <c r="B55" s="2">
        <v>53</v>
      </c>
      <c r="C55" s="25">
        <v>53</v>
      </c>
      <c r="D55" s="19"/>
    </row>
    <row r="56" spans="2:14" x14ac:dyDescent="0.25">
      <c r="B56" s="2">
        <v>54</v>
      </c>
      <c r="C56" s="25">
        <v>54</v>
      </c>
      <c r="D56" s="19"/>
    </row>
    <row r="57" spans="2:14" x14ac:dyDescent="0.25">
      <c r="B57" s="2">
        <v>55</v>
      </c>
      <c r="C57" s="25">
        <v>55</v>
      </c>
      <c r="D57" s="19"/>
    </row>
    <row r="58" spans="2:14" x14ac:dyDescent="0.25">
      <c r="B58" s="2">
        <v>56</v>
      </c>
      <c r="C58" s="25">
        <v>56</v>
      </c>
      <c r="D58" s="19"/>
    </row>
    <row r="59" spans="2:14" x14ac:dyDescent="0.25">
      <c r="B59" s="2">
        <v>57</v>
      </c>
      <c r="C59" s="25">
        <v>57</v>
      </c>
      <c r="D59" s="19"/>
      <c r="G59" t="s">
        <v>218</v>
      </c>
    </row>
    <row r="60" spans="2:14" x14ac:dyDescent="0.25">
      <c r="B60" s="2">
        <v>58</v>
      </c>
      <c r="C60" s="25">
        <v>58</v>
      </c>
      <c r="D60" s="19"/>
      <c r="G60" t="s">
        <v>506</v>
      </c>
    </row>
    <row r="61" spans="2:14" x14ac:dyDescent="0.25">
      <c r="B61" s="2">
        <v>59</v>
      </c>
      <c r="C61" s="25">
        <v>59</v>
      </c>
      <c r="D61" s="19"/>
      <c r="H61" t="s">
        <v>412</v>
      </c>
      <c r="N61" t="s">
        <v>409</v>
      </c>
    </row>
    <row r="62" spans="2:14" x14ac:dyDescent="0.25">
      <c r="B62" s="2">
        <v>60</v>
      </c>
      <c r="C62" s="25">
        <v>60</v>
      </c>
      <c r="D62" s="19"/>
      <c r="H62" t="s">
        <v>413</v>
      </c>
      <c r="N62" t="s">
        <v>222</v>
      </c>
    </row>
    <row r="63" spans="2:14" x14ac:dyDescent="0.25">
      <c r="B63" s="2">
        <v>61</v>
      </c>
      <c r="C63" s="25">
        <v>61</v>
      </c>
      <c r="D63" s="19"/>
      <c r="H63" t="s">
        <v>414</v>
      </c>
      <c r="N63" t="s">
        <v>410</v>
      </c>
    </row>
    <row r="64" spans="2:14" x14ac:dyDescent="0.25">
      <c r="B64" s="2">
        <v>62</v>
      </c>
      <c r="C64" s="25">
        <v>62</v>
      </c>
      <c r="D64" s="19"/>
    </row>
    <row r="65" spans="1:15" x14ac:dyDescent="0.25">
      <c r="B65" s="2">
        <v>63</v>
      </c>
      <c r="C65" s="25">
        <v>63</v>
      </c>
      <c r="D65" s="19"/>
      <c r="N65" t="s">
        <v>411</v>
      </c>
    </row>
    <row r="66" spans="1:15" ht="15.75" thickBot="1" x14ac:dyDescent="0.3">
      <c r="B66" s="2">
        <v>64</v>
      </c>
      <c r="C66" s="25">
        <v>64</v>
      </c>
      <c r="D66" s="19"/>
      <c r="O66" t="s">
        <v>220</v>
      </c>
    </row>
    <row r="67" spans="1:15" x14ac:dyDescent="0.25">
      <c r="A67" t="s">
        <v>215</v>
      </c>
      <c r="B67" s="2">
        <v>65</v>
      </c>
      <c r="C67" s="26">
        <v>1</v>
      </c>
      <c r="D67" s="17" t="s">
        <v>12</v>
      </c>
      <c r="F67" s="26">
        <v>1</v>
      </c>
      <c r="G67" s="17" t="s">
        <v>12</v>
      </c>
      <c r="I67" s="26">
        <v>1</v>
      </c>
      <c r="J67" s="17" t="s">
        <v>12</v>
      </c>
      <c r="O67" t="s">
        <v>219</v>
      </c>
    </row>
    <row r="68" spans="1:15" x14ac:dyDescent="0.25">
      <c r="A68" t="s">
        <v>217</v>
      </c>
      <c r="B68" s="2">
        <v>66</v>
      </c>
      <c r="C68" s="27">
        <v>2</v>
      </c>
      <c r="D68" s="22" t="s">
        <v>11</v>
      </c>
      <c r="F68" s="27">
        <v>2</v>
      </c>
      <c r="G68" s="22" t="s">
        <v>18</v>
      </c>
      <c r="H68" s="10" t="s">
        <v>20</v>
      </c>
      <c r="I68" s="27">
        <v>2</v>
      </c>
      <c r="J68" s="22" t="s">
        <v>19</v>
      </c>
      <c r="O68" t="s">
        <v>221</v>
      </c>
    </row>
    <row r="69" spans="1:15" x14ac:dyDescent="0.25">
      <c r="A69" t="s">
        <v>216</v>
      </c>
      <c r="B69" s="2">
        <v>67</v>
      </c>
      <c r="C69" s="27">
        <v>3</v>
      </c>
      <c r="D69" s="22" t="s">
        <v>23</v>
      </c>
      <c r="F69" s="27">
        <v>3</v>
      </c>
      <c r="G69" s="22" t="s">
        <v>23</v>
      </c>
      <c r="I69" s="27">
        <v>3</v>
      </c>
      <c r="J69" s="22" t="s">
        <v>23</v>
      </c>
    </row>
    <row r="70" spans="1:15" ht="15.75" thickBot="1" x14ac:dyDescent="0.3">
      <c r="B70" s="2">
        <v>68</v>
      </c>
      <c r="C70" s="28">
        <v>4</v>
      </c>
      <c r="D70" s="23" t="s">
        <v>22</v>
      </c>
      <c r="F70" s="28">
        <v>4</v>
      </c>
      <c r="G70" s="23" t="s">
        <v>22</v>
      </c>
      <c r="I70" s="28">
        <v>4</v>
      </c>
      <c r="J70" s="23" t="s">
        <v>22</v>
      </c>
    </row>
    <row r="71" spans="1:15" x14ac:dyDescent="0.25">
      <c r="B71" s="2">
        <v>69</v>
      </c>
      <c r="C71" s="29">
        <v>5</v>
      </c>
      <c r="D71" s="6"/>
      <c r="F71" s="29">
        <v>5</v>
      </c>
      <c r="G71" s="6"/>
      <c r="I71" s="29">
        <v>5</v>
      </c>
      <c r="J71" s="6"/>
    </row>
    <row r="72" spans="1:15" x14ac:dyDescent="0.25">
      <c r="B72" s="2">
        <v>70</v>
      </c>
      <c r="C72" s="30">
        <v>6</v>
      </c>
      <c r="D72" s="4"/>
      <c r="F72" s="30">
        <v>6</v>
      </c>
      <c r="G72" s="4"/>
      <c r="H72" s="12"/>
      <c r="I72" s="30">
        <v>6</v>
      </c>
      <c r="J72" s="4"/>
    </row>
    <row r="73" spans="1:15" x14ac:dyDescent="0.25">
      <c r="B73" s="2">
        <v>71</v>
      </c>
      <c r="C73" s="30">
        <v>7</v>
      </c>
      <c r="D73" s="4"/>
      <c r="F73" s="30">
        <v>7</v>
      </c>
      <c r="G73" s="4"/>
      <c r="I73" s="30">
        <v>7</v>
      </c>
      <c r="J73" s="4"/>
    </row>
    <row r="74" spans="1:15" ht="15.75" thickBot="1" x14ac:dyDescent="0.3">
      <c r="B74" s="2">
        <v>72</v>
      </c>
      <c r="C74" s="31">
        <v>8</v>
      </c>
      <c r="D74" s="5"/>
      <c r="F74" s="31">
        <v>8</v>
      </c>
      <c r="G74" s="5"/>
      <c r="I74" s="31">
        <v>8</v>
      </c>
      <c r="J74" s="5"/>
    </row>
    <row r="75" spans="1:15" x14ac:dyDescent="0.25">
      <c r="B75" s="2">
        <v>73</v>
      </c>
      <c r="C75" s="29">
        <v>9</v>
      </c>
      <c r="D75" s="6"/>
      <c r="F75" s="29">
        <v>9</v>
      </c>
      <c r="G75" s="6"/>
      <c r="I75" s="29">
        <v>9</v>
      </c>
      <c r="J75" s="6"/>
    </row>
    <row r="76" spans="1:15" x14ac:dyDescent="0.25">
      <c r="B76" s="2">
        <v>74</v>
      </c>
      <c r="C76" s="30">
        <v>10</v>
      </c>
      <c r="D76" s="4"/>
      <c r="F76" s="30">
        <v>10</v>
      </c>
      <c r="G76" s="4"/>
      <c r="I76" s="30">
        <v>10</v>
      </c>
      <c r="J76" s="4"/>
    </row>
    <row r="77" spans="1:15" x14ac:dyDescent="0.25">
      <c r="B77" s="2">
        <v>75</v>
      </c>
      <c r="C77" s="30">
        <v>11</v>
      </c>
      <c r="D77" s="4"/>
      <c r="F77" s="30">
        <v>11</v>
      </c>
      <c r="G77" s="4"/>
      <c r="I77" s="30">
        <v>11</v>
      </c>
      <c r="J77" s="4"/>
    </row>
    <row r="78" spans="1:15" ht="15.75" thickBot="1" x14ac:dyDescent="0.3">
      <c r="B78" s="2">
        <v>76</v>
      </c>
      <c r="C78" s="31">
        <v>12</v>
      </c>
      <c r="D78" s="5"/>
      <c r="F78" s="31">
        <v>12</v>
      </c>
      <c r="G78" s="5"/>
      <c r="I78" s="31">
        <v>12</v>
      </c>
      <c r="J78" s="5"/>
    </row>
    <row r="79" spans="1:15" x14ac:dyDescent="0.25">
      <c r="B79" s="2">
        <v>77</v>
      </c>
      <c r="C79" s="83">
        <v>13</v>
      </c>
      <c r="D79" s="66" t="s">
        <v>73</v>
      </c>
      <c r="F79" s="29">
        <v>13</v>
      </c>
      <c r="G79" s="6"/>
      <c r="I79" s="29">
        <v>13</v>
      </c>
      <c r="J79" s="6"/>
    </row>
    <row r="80" spans="1:15" x14ac:dyDescent="0.25">
      <c r="B80" s="2">
        <v>78</v>
      </c>
      <c r="C80" s="84">
        <v>14</v>
      </c>
      <c r="D80" s="67"/>
      <c r="F80" s="30">
        <v>14</v>
      </c>
      <c r="G80" s="4"/>
      <c r="I80" s="30">
        <v>14</v>
      </c>
      <c r="J80" s="4"/>
    </row>
    <row r="81" spans="1:10" x14ac:dyDescent="0.25">
      <c r="A81" s="518" t="s">
        <v>74</v>
      </c>
      <c r="B81" s="2">
        <v>79</v>
      </c>
      <c r="C81" s="84">
        <v>15</v>
      </c>
      <c r="D81" s="63" t="s">
        <v>72</v>
      </c>
      <c r="F81" s="30">
        <v>15</v>
      </c>
      <c r="G81" s="4"/>
      <c r="I81" s="30">
        <v>15</v>
      </c>
      <c r="J81" s="4"/>
    </row>
    <row r="82" spans="1:10" ht="15.75" thickBot="1" x14ac:dyDescent="0.3">
      <c r="A82" s="518"/>
      <c r="B82" s="2">
        <v>80</v>
      </c>
      <c r="C82" s="85">
        <v>16</v>
      </c>
      <c r="D82" s="64"/>
      <c r="F82" s="31">
        <v>16</v>
      </c>
      <c r="G82" s="5"/>
      <c r="I82" s="31">
        <v>16</v>
      </c>
      <c r="J82" s="5"/>
    </row>
    <row r="83" spans="1:10" x14ac:dyDescent="0.25">
      <c r="A83" s="518" t="s">
        <v>70</v>
      </c>
      <c r="B83" s="2">
        <v>81</v>
      </c>
      <c r="C83" s="83">
        <v>17</v>
      </c>
      <c r="D83" s="66" t="s">
        <v>69</v>
      </c>
      <c r="F83" s="29">
        <v>17</v>
      </c>
      <c r="G83" s="6"/>
      <c r="I83" s="29">
        <v>17</v>
      </c>
      <c r="J83" s="6"/>
    </row>
    <row r="84" spans="1:10" x14ac:dyDescent="0.25">
      <c r="A84" s="518"/>
      <c r="B84" s="2">
        <v>82</v>
      </c>
      <c r="C84" s="84">
        <v>18</v>
      </c>
      <c r="D84" s="65"/>
      <c r="F84" s="30">
        <v>18</v>
      </c>
      <c r="G84" s="4"/>
      <c r="I84" s="30">
        <v>18</v>
      </c>
      <c r="J84" s="4"/>
    </row>
    <row r="85" spans="1:10" x14ac:dyDescent="0.25">
      <c r="A85" s="518" t="s">
        <v>71</v>
      </c>
      <c r="B85" s="2">
        <v>83</v>
      </c>
      <c r="C85" s="84">
        <v>19</v>
      </c>
      <c r="D85" s="63" t="s">
        <v>68</v>
      </c>
      <c r="F85" s="30">
        <v>19</v>
      </c>
      <c r="G85" s="4"/>
      <c r="I85" s="30">
        <v>19</v>
      </c>
      <c r="J85" s="4"/>
    </row>
    <row r="86" spans="1:10" ht="15.75" thickBot="1" x14ac:dyDescent="0.3">
      <c r="A86" s="518"/>
      <c r="B86" s="2">
        <v>84</v>
      </c>
      <c r="C86" s="85">
        <v>20</v>
      </c>
      <c r="D86" s="64"/>
      <c r="F86" s="31">
        <v>20</v>
      </c>
      <c r="G86" s="5"/>
      <c r="I86" s="31">
        <v>20</v>
      </c>
      <c r="J86" s="5"/>
    </row>
    <row r="87" spans="1:10" x14ac:dyDescent="0.25">
      <c r="A87" s="518" t="s">
        <v>80</v>
      </c>
      <c r="B87" s="2">
        <v>85</v>
      </c>
      <c r="C87" s="83">
        <v>21</v>
      </c>
      <c r="D87" s="66" t="s">
        <v>79</v>
      </c>
      <c r="F87" s="29">
        <v>21</v>
      </c>
      <c r="G87" s="6"/>
      <c r="I87" s="29">
        <v>21</v>
      </c>
      <c r="J87" s="6"/>
    </row>
    <row r="88" spans="1:10" x14ac:dyDescent="0.25">
      <c r="A88" s="518"/>
      <c r="B88" s="2">
        <v>86</v>
      </c>
      <c r="C88" s="84">
        <v>22</v>
      </c>
      <c r="D88" s="67"/>
      <c r="F88" s="30">
        <v>22</v>
      </c>
      <c r="G88" s="4"/>
      <c r="I88" s="30">
        <v>22</v>
      </c>
      <c r="J88" s="4"/>
    </row>
    <row r="89" spans="1:10" x14ac:dyDescent="0.25">
      <c r="A89" s="69" t="s">
        <v>82</v>
      </c>
      <c r="B89" s="2">
        <v>87</v>
      </c>
      <c r="C89" s="84">
        <v>23</v>
      </c>
      <c r="D89" s="63" t="s">
        <v>81</v>
      </c>
      <c r="F89" s="30">
        <v>23</v>
      </c>
      <c r="G89" s="4"/>
      <c r="I89" s="30">
        <v>23</v>
      </c>
      <c r="J89" s="4"/>
    </row>
    <row r="90" spans="1:10" ht="15.75" thickBot="1" x14ac:dyDescent="0.3">
      <c r="A90" s="69" t="s">
        <v>87</v>
      </c>
      <c r="B90" s="2">
        <v>88</v>
      </c>
      <c r="C90" s="85">
        <v>24</v>
      </c>
      <c r="D90" s="68" t="s">
        <v>88</v>
      </c>
      <c r="F90" s="31">
        <v>24</v>
      </c>
      <c r="G90" s="5"/>
      <c r="I90" s="31">
        <v>24</v>
      </c>
      <c r="J90" s="5"/>
    </row>
    <row r="91" spans="1:10" x14ac:dyDescent="0.25">
      <c r="A91" s="69" t="s">
        <v>78</v>
      </c>
      <c r="B91" s="2">
        <v>89</v>
      </c>
      <c r="C91" s="83">
        <v>25</v>
      </c>
      <c r="D91" s="66" t="s">
        <v>75</v>
      </c>
      <c r="F91" s="29">
        <v>25</v>
      </c>
      <c r="G91" s="6"/>
      <c r="I91" s="29">
        <v>25</v>
      </c>
      <c r="J91" s="6"/>
    </row>
    <row r="92" spans="1:10" x14ac:dyDescent="0.25">
      <c r="A92" s="69" t="s">
        <v>85</v>
      </c>
      <c r="B92" s="2">
        <v>90</v>
      </c>
      <c r="C92" s="84">
        <v>26</v>
      </c>
      <c r="D92" s="65" t="s">
        <v>86</v>
      </c>
      <c r="F92" s="30">
        <v>26</v>
      </c>
      <c r="G92" s="4"/>
      <c r="I92" s="30">
        <v>26</v>
      </c>
      <c r="J92" s="4"/>
    </row>
    <row r="93" spans="1:10" x14ac:dyDescent="0.25">
      <c r="A93" s="69" t="s">
        <v>77</v>
      </c>
      <c r="B93" s="2">
        <v>91</v>
      </c>
      <c r="C93" s="84">
        <v>27</v>
      </c>
      <c r="D93" s="63" t="s">
        <v>76</v>
      </c>
      <c r="F93" s="30">
        <v>27</v>
      </c>
      <c r="G93" s="4"/>
      <c r="I93" s="30">
        <v>27</v>
      </c>
      <c r="J93" s="4"/>
    </row>
    <row r="94" spans="1:10" ht="15.75" thickBot="1" x14ac:dyDescent="0.3">
      <c r="A94" s="44" t="s">
        <v>83</v>
      </c>
      <c r="B94" s="2">
        <v>92</v>
      </c>
      <c r="C94" s="85">
        <v>28</v>
      </c>
      <c r="D94" s="68" t="s">
        <v>84</v>
      </c>
      <c r="F94" s="31">
        <v>28</v>
      </c>
      <c r="G94" s="5"/>
      <c r="I94" s="31">
        <v>28</v>
      </c>
      <c r="J94" s="5"/>
    </row>
    <row r="95" spans="1:10" x14ac:dyDescent="0.25">
      <c r="A95" s="69" t="s">
        <v>90</v>
      </c>
      <c r="B95" s="2">
        <v>93</v>
      </c>
      <c r="C95" s="83">
        <v>29</v>
      </c>
      <c r="D95" s="66" t="s">
        <v>89</v>
      </c>
      <c r="F95" s="32">
        <v>29</v>
      </c>
      <c r="G95" s="7"/>
      <c r="I95" s="32">
        <v>29</v>
      </c>
      <c r="J95" s="7"/>
    </row>
    <row r="96" spans="1:10" x14ac:dyDescent="0.25">
      <c r="B96" s="2">
        <v>94</v>
      </c>
      <c r="C96" s="84">
        <v>30</v>
      </c>
      <c r="D96" s="67"/>
      <c r="F96" s="33">
        <v>30</v>
      </c>
      <c r="G96" s="8"/>
      <c r="I96" s="33">
        <v>30</v>
      </c>
      <c r="J96" s="8"/>
    </row>
    <row r="97" spans="1:10" x14ac:dyDescent="0.25">
      <c r="A97" s="69" t="s">
        <v>92</v>
      </c>
      <c r="B97" s="2">
        <v>95</v>
      </c>
      <c r="C97" s="84">
        <v>31</v>
      </c>
      <c r="D97" s="70" t="s">
        <v>91</v>
      </c>
      <c r="F97" s="33">
        <v>31</v>
      </c>
      <c r="G97" s="8"/>
      <c r="I97" s="33">
        <v>31</v>
      </c>
      <c r="J97" s="8"/>
    </row>
    <row r="98" spans="1:10" ht="15.75" thickBot="1" x14ac:dyDescent="0.3">
      <c r="B98" s="2">
        <v>96</v>
      </c>
      <c r="C98" s="85">
        <v>32</v>
      </c>
      <c r="D98" s="64"/>
      <c r="F98" s="34">
        <v>32</v>
      </c>
      <c r="G98" s="9"/>
      <c r="I98" s="34">
        <v>32</v>
      </c>
      <c r="J98" s="9"/>
    </row>
    <row r="99" spans="1:10" x14ac:dyDescent="0.25">
      <c r="A99" s="44" t="s">
        <v>93</v>
      </c>
      <c r="B99" s="2">
        <v>97</v>
      </c>
      <c r="C99" s="83">
        <v>33</v>
      </c>
      <c r="D99" s="66" t="s">
        <v>94</v>
      </c>
      <c r="F99" s="29">
        <v>33</v>
      </c>
      <c r="G99" s="6"/>
      <c r="I99" s="29">
        <v>33</v>
      </c>
      <c r="J99" s="6"/>
    </row>
    <row r="100" spans="1:10" x14ac:dyDescent="0.25">
      <c r="B100" s="2">
        <v>98</v>
      </c>
      <c r="C100" s="84">
        <v>34</v>
      </c>
      <c r="D100" s="67"/>
      <c r="F100" s="30">
        <v>34</v>
      </c>
      <c r="G100" s="4"/>
      <c r="I100" s="30">
        <v>34</v>
      </c>
      <c r="J100" s="4"/>
    </row>
    <row r="101" spans="1:10" x14ac:dyDescent="0.25">
      <c r="A101" s="44" t="s">
        <v>96</v>
      </c>
      <c r="B101" s="2">
        <v>99</v>
      </c>
      <c r="C101" s="84">
        <v>35</v>
      </c>
      <c r="D101" s="63" t="s">
        <v>95</v>
      </c>
      <c r="F101" s="30">
        <v>35</v>
      </c>
      <c r="G101" s="4"/>
      <c r="I101" s="30">
        <v>35</v>
      </c>
      <c r="J101" s="4"/>
    </row>
    <row r="102" spans="1:10" ht="15.75" thickBot="1" x14ac:dyDescent="0.3">
      <c r="B102" s="2">
        <v>100</v>
      </c>
      <c r="C102" s="85">
        <v>36</v>
      </c>
      <c r="D102" s="64"/>
      <c r="F102" s="31">
        <v>36</v>
      </c>
      <c r="G102" s="5"/>
      <c r="I102" s="31">
        <v>36</v>
      </c>
      <c r="J102" s="5"/>
    </row>
    <row r="103" spans="1:10" x14ac:dyDescent="0.25">
      <c r="B103" s="2">
        <v>101</v>
      </c>
      <c r="C103" s="29">
        <v>37</v>
      </c>
      <c r="D103" s="66"/>
      <c r="F103" s="29">
        <v>37</v>
      </c>
      <c r="G103" s="6"/>
      <c r="I103" s="29">
        <v>37</v>
      </c>
      <c r="J103" s="6"/>
    </row>
    <row r="104" spans="1:10" x14ac:dyDescent="0.25">
      <c r="B104" s="2">
        <v>102</v>
      </c>
      <c r="C104" s="30">
        <v>38</v>
      </c>
      <c r="D104" s="67"/>
      <c r="F104" s="30">
        <v>38</v>
      </c>
      <c r="G104" s="4"/>
      <c r="I104" s="30">
        <v>38</v>
      </c>
      <c r="J104" s="4"/>
    </row>
    <row r="105" spans="1:10" x14ac:dyDescent="0.25">
      <c r="B105" s="2">
        <v>103</v>
      </c>
      <c r="C105" s="30">
        <v>39</v>
      </c>
      <c r="D105" s="63"/>
      <c r="F105" s="30">
        <v>39</v>
      </c>
      <c r="G105" s="4"/>
      <c r="I105" s="30">
        <v>39</v>
      </c>
      <c r="J105" s="4"/>
    </row>
    <row r="106" spans="1:10" ht="15.75" thickBot="1" x14ac:dyDescent="0.3">
      <c r="B106" s="2">
        <v>104</v>
      </c>
      <c r="C106" s="31">
        <v>40</v>
      </c>
      <c r="D106" s="64"/>
      <c r="F106" s="31">
        <v>40</v>
      </c>
      <c r="G106" s="5"/>
      <c r="I106" s="31">
        <v>40</v>
      </c>
      <c r="J106" s="5"/>
    </row>
    <row r="107" spans="1:10" x14ac:dyDescent="0.25">
      <c r="B107" s="2">
        <v>105</v>
      </c>
      <c r="C107" s="29">
        <v>41</v>
      </c>
      <c r="D107" s="86"/>
      <c r="F107" s="29">
        <v>41</v>
      </c>
      <c r="G107" s="6"/>
      <c r="I107" s="29">
        <v>41</v>
      </c>
      <c r="J107" s="6"/>
    </row>
    <row r="108" spans="1:10" x14ac:dyDescent="0.25">
      <c r="B108" s="2">
        <v>106</v>
      </c>
      <c r="C108" s="30">
        <v>42</v>
      </c>
      <c r="D108" s="87"/>
      <c r="F108" s="30">
        <v>42</v>
      </c>
      <c r="G108" s="4"/>
      <c r="I108" s="30">
        <v>42</v>
      </c>
      <c r="J108" s="4"/>
    </row>
    <row r="109" spans="1:10" x14ac:dyDescent="0.25">
      <c r="B109" s="2">
        <v>107</v>
      </c>
      <c r="C109" s="30">
        <v>43</v>
      </c>
      <c r="D109" s="87"/>
      <c r="F109" s="30">
        <v>43</v>
      </c>
      <c r="G109" s="4"/>
      <c r="I109" s="30">
        <v>43</v>
      </c>
      <c r="J109" s="4"/>
    </row>
    <row r="110" spans="1:10" ht="15.75" thickBot="1" x14ac:dyDescent="0.3">
      <c r="B110" s="2">
        <v>108</v>
      </c>
      <c r="C110" s="31">
        <v>44</v>
      </c>
      <c r="D110" s="88"/>
      <c r="F110" s="31">
        <v>44</v>
      </c>
      <c r="G110" s="5"/>
      <c r="I110" s="31">
        <v>44</v>
      </c>
      <c r="J110" s="5"/>
    </row>
    <row r="111" spans="1:10" x14ac:dyDescent="0.25">
      <c r="B111" s="2">
        <v>109</v>
      </c>
      <c r="C111" s="29">
        <v>45</v>
      </c>
      <c r="D111" s="6"/>
      <c r="F111" s="29">
        <v>45</v>
      </c>
      <c r="G111" s="6"/>
      <c r="I111" s="29">
        <v>45</v>
      </c>
      <c r="J111" s="6"/>
    </row>
    <row r="112" spans="1:10" x14ac:dyDescent="0.25">
      <c r="B112" s="2">
        <v>110</v>
      </c>
      <c r="C112" s="30">
        <v>46</v>
      </c>
      <c r="D112" s="4"/>
      <c r="F112" s="30">
        <v>46</v>
      </c>
      <c r="G112" s="4"/>
      <c r="I112" s="30">
        <v>46</v>
      </c>
      <c r="J112" s="4"/>
    </row>
    <row r="113" spans="2:10" x14ac:dyDescent="0.25">
      <c r="B113" s="2">
        <v>111</v>
      </c>
      <c r="C113" s="30">
        <v>47</v>
      </c>
      <c r="D113" s="4"/>
      <c r="F113" s="30">
        <v>47</v>
      </c>
      <c r="G113" s="4"/>
      <c r="I113" s="30">
        <v>47</v>
      </c>
      <c r="J113" s="4"/>
    </row>
    <row r="114" spans="2:10" ht="15.75" thickBot="1" x14ac:dyDescent="0.3">
      <c r="B114" s="2">
        <v>112</v>
      </c>
      <c r="C114" s="31">
        <v>48</v>
      </c>
      <c r="D114" s="5"/>
      <c r="F114" s="31">
        <v>48</v>
      </c>
      <c r="G114" s="5"/>
      <c r="I114" s="31">
        <v>48</v>
      </c>
      <c r="J114" s="5"/>
    </row>
    <row r="115" spans="2:10" x14ac:dyDescent="0.25">
      <c r="B115" s="2">
        <v>113</v>
      </c>
      <c r="C115" s="29">
        <v>49</v>
      </c>
      <c r="D115" s="6"/>
      <c r="F115" s="29">
        <v>49</v>
      </c>
      <c r="G115" s="6"/>
      <c r="I115" s="29">
        <v>49</v>
      </c>
      <c r="J115" s="6"/>
    </row>
    <row r="116" spans="2:10" x14ac:dyDescent="0.25">
      <c r="B116" s="2">
        <v>114</v>
      </c>
      <c r="C116" s="30">
        <v>50</v>
      </c>
      <c r="D116" s="4"/>
      <c r="F116" s="30">
        <v>50</v>
      </c>
      <c r="G116" s="4"/>
      <c r="I116" s="30">
        <v>50</v>
      </c>
      <c r="J116" s="4"/>
    </row>
    <row r="117" spans="2:10" x14ac:dyDescent="0.25">
      <c r="B117" s="2">
        <v>115</v>
      </c>
      <c r="C117" s="30">
        <v>51</v>
      </c>
      <c r="D117" s="4"/>
      <c r="F117" s="30">
        <v>51</v>
      </c>
      <c r="G117" s="4"/>
      <c r="I117" s="30">
        <v>51</v>
      </c>
      <c r="J117" s="4"/>
    </row>
    <row r="118" spans="2:10" ht="15.75" thickBot="1" x14ac:dyDescent="0.3">
      <c r="B118" s="2">
        <v>116</v>
      </c>
      <c r="C118" s="31">
        <v>52</v>
      </c>
      <c r="D118" s="5"/>
      <c r="F118" s="31">
        <v>52</v>
      </c>
      <c r="G118" s="5"/>
      <c r="I118" s="31">
        <v>52</v>
      </c>
      <c r="J118" s="5"/>
    </row>
    <row r="119" spans="2:10" x14ac:dyDescent="0.25">
      <c r="B119" s="2">
        <v>117</v>
      </c>
      <c r="C119" s="29">
        <v>53</v>
      </c>
      <c r="D119" s="6"/>
      <c r="F119" s="29">
        <v>53</v>
      </c>
      <c r="G119" s="6"/>
      <c r="I119" s="29">
        <v>53</v>
      </c>
      <c r="J119" s="6"/>
    </row>
    <row r="120" spans="2:10" x14ac:dyDescent="0.25">
      <c r="B120" s="2">
        <v>118</v>
      </c>
      <c r="C120" s="30">
        <v>54</v>
      </c>
      <c r="D120" s="4"/>
      <c r="F120" s="30">
        <v>54</v>
      </c>
      <c r="G120" s="4"/>
      <c r="I120" s="30">
        <v>54</v>
      </c>
      <c r="J120" s="4"/>
    </row>
    <row r="121" spans="2:10" x14ac:dyDescent="0.25">
      <c r="B121" s="2">
        <v>119</v>
      </c>
      <c r="C121" s="30">
        <v>55</v>
      </c>
      <c r="D121" s="4"/>
      <c r="F121" s="30">
        <v>55</v>
      </c>
      <c r="G121" s="4"/>
      <c r="I121" s="30">
        <v>55</v>
      </c>
      <c r="J121" s="4"/>
    </row>
    <row r="122" spans="2:10" ht="15.75" thickBot="1" x14ac:dyDescent="0.3">
      <c r="B122" s="2">
        <v>120</v>
      </c>
      <c r="C122" s="31">
        <v>56</v>
      </c>
      <c r="D122" s="5"/>
      <c r="F122" s="31">
        <v>56</v>
      </c>
      <c r="G122" s="5"/>
      <c r="I122" s="31">
        <v>56</v>
      </c>
      <c r="J122" s="5"/>
    </row>
    <row r="123" spans="2:10" x14ac:dyDescent="0.25">
      <c r="B123" s="2">
        <v>121</v>
      </c>
      <c r="C123" s="29">
        <v>57</v>
      </c>
      <c r="D123" s="6"/>
      <c r="F123" s="29">
        <v>57</v>
      </c>
      <c r="G123" s="6"/>
      <c r="I123" s="29">
        <v>57</v>
      </c>
      <c r="J123" s="6"/>
    </row>
    <row r="124" spans="2:10" x14ac:dyDescent="0.25">
      <c r="B124" s="2">
        <v>122</v>
      </c>
      <c r="C124" s="30">
        <v>58</v>
      </c>
      <c r="D124" s="4"/>
      <c r="F124" s="30">
        <v>58</v>
      </c>
      <c r="G124" s="4"/>
      <c r="I124" s="30">
        <v>58</v>
      </c>
      <c r="J124" s="4"/>
    </row>
    <row r="125" spans="2:10" x14ac:dyDescent="0.25">
      <c r="B125" s="2">
        <v>123</v>
      </c>
      <c r="C125" s="30">
        <v>59</v>
      </c>
      <c r="D125" s="4"/>
      <c r="F125" s="30">
        <v>59</v>
      </c>
      <c r="G125" s="4"/>
      <c r="I125" s="30">
        <v>59</v>
      </c>
      <c r="J125" s="4"/>
    </row>
    <row r="126" spans="2:10" ht="15.75" thickBot="1" x14ac:dyDescent="0.3">
      <c r="B126" s="2">
        <v>124</v>
      </c>
      <c r="C126" s="31">
        <v>60</v>
      </c>
      <c r="D126" s="5"/>
      <c r="F126" s="31">
        <v>60</v>
      </c>
      <c r="G126" s="5"/>
      <c r="I126" s="31">
        <v>60</v>
      </c>
      <c r="J126" s="5"/>
    </row>
    <row r="127" spans="2:10" x14ac:dyDescent="0.25">
      <c r="B127" s="2">
        <v>125</v>
      </c>
      <c r="C127" s="29">
        <v>61</v>
      </c>
      <c r="D127" s="6"/>
      <c r="F127" s="29">
        <v>61</v>
      </c>
      <c r="G127" s="6"/>
      <c r="I127" s="29">
        <v>61</v>
      </c>
      <c r="J127" s="6"/>
    </row>
    <row r="128" spans="2:10" x14ac:dyDescent="0.25">
      <c r="B128" s="2">
        <v>126</v>
      </c>
      <c r="C128" s="30">
        <v>62</v>
      </c>
      <c r="D128" s="4"/>
      <c r="F128" s="30">
        <v>62</v>
      </c>
      <c r="G128" s="4"/>
      <c r="I128" s="30">
        <v>62</v>
      </c>
      <c r="J128" s="4"/>
    </row>
    <row r="129" spans="2:10" x14ac:dyDescent="0.25">
      <c r="B129" s="2">
        <v>127</v>
      </c>
      <c r="C129" s="30">
        <v>63</v>
      </c>
      <c r="D129" s="4"/>
      <c r="F129" s="30">
        <v>63</v>
      </c>
      <c r="G129" s="4"/>
      <c r="I129" s="30">
        <v>63</v>
      </c>
      <c r="J129" s="4"/>
    </row>
    <row r="130" spans="2:10" ht="15.75" thickBot="1" x14ac:dyDescent="0.3">
      <c r="B130" s="2">
        <v>128</v>
      </c>
      <c r="C130" s="31">
        <v>64</v>
      </c>
      <c r="D130" s="5"/>
      <c r="F130" s="31">
        <v>64</v>
      </c>
      <c r="G130" s="5"/>
      <c r="I130" s="31">
        <v>64</v>
      </c>
      <c r="J130" s="5"/>
    </row>
    <row r="131" spans="2:10" x14ac:dyDescent="0.25">
      <c r="B131" s="2">
        <v>129</v>
      </c>
      <c r="C131" s="29">
        <v>65</v>
      </c>
      <c r="D131" s="3"/>
      <c r="F131" s="29">
        <v>65</v>
      </c>
      <c r="G131" s="3"/>
      <c r="I131" s="29">
        <v>65</v>
      </c>
      <c r="J131" s="3"/>
    </row>
    <row r="132" spans="2:10" x14ac:dyDescent="0.25">
      <c r="B132" s="2">
        <v>130</v>
      </c>
      <c r="C132" s="30">
        <v>66</v>
      </c>
      <c r="D132" s="4"/>
      <c r="F132" s="30">
        <v>66</v>
      </c>
      <c r="G132" s="4"/>
      <c r="I132" s="30">
        <v>66</v>
      </c>
      <c r="J132" s="4"/>
    </row>
    <row r="133" spans="2:10" x14ac:dyDescent="0.25">
      <c r="B133" s="2">
        <v>131</v>
      </c>
      <c r="C133" s="30">
        <v>67</v>
      </c>
      <c r="D133" s="4"/>
      <c r="F133" s="30">
        <v>67</v>
      </c>
      <c r="G133" s="4"/>
      <c r="I133" s="30">
        <v>67</v>
      </c>
      <c r="J133" s="4"/>
    </row>
    <row r="134" spans="2:10" ht="15.75" thickBot="1" x14ac:dyDescent="0.3">
      <c r="B134" s="2">
        <v>132</v>
      </c>
      <c r="C134" s="31">
        <v>68</v>
      </c>
      <c r="D134" s="5"/>
      <c r="F134" s="31">
        <v>68</v>
      </c>
      <c r="G134" s="5"/>
      <c r="I134" s="31">
        <v>68</v>
      </c>
      <c r="J134" s="5"/>
    </row>
    <row r="135" spans="2:10" x14ac:dyDescent="0.25">
      <c r="B135" s="2">
        <v>133</v>
      </c>
      <c r="C135" s="29">
        <v>69</v>
      </c>
      <c r="D135" s="6"/>
      <c r="F135" s="29">
        <v>69</v>
      </c>
      <c r="G135" s="6"/>
      <c r="I135" s="29">
        <v>69</v>
      </c>
      <c r="J135" s="6"/>
    </row>
    <row r="136" spans="2:10" x14ac:dyDescent="0.25">
      <c r="B136" s="2">
        <v>134</v>
      </c>
      <c r="C136" s="30">
        <v>70</v>
      </c>
      <c r="D136" s="4"/>
      <c r="F136" s="30">
        <v>70</v>
      </c>
      <c r="G136" s="4"/>
      <c r="I136" s="30">
        <v>70</v>
      </c>
      <c r="J136" s="4"/>
    </row>
    <row r="137" spans="2:10" x14ac:dyDescent="0.25">
      <c r="B137" s="2">
        <v>135</v>
      </c>
      <c r="C137" s="30">
        <v>71</v>
      </c>
      <c r="D137" s="4"/>
      <c r="F137" s="30">
        <v>71</v>
      </c>
      <c r="G137" s="4"/>
      <c r="I137" s="30">
        <v>71</v>
      </c>
      <c r="J137" s="4"/>
    </row>
    <row r="138" spans="2:10" ht="15.75" thickBot="1" x14ac:dyDescent="0.3">
      <c r="B138" s="2">
        <v>136</v>
      </c>
      <c r="C138" s="31">
        <v>72</v>
      </c>
      <c r="D138" s="5"/>
      <c r="F138" s="31">
        <v>72</v>
      </c>
      <c r="G138" s="5"/>
      <c r="I138" s="31">
        <v>72</v>
      </c>
      <c r="J138" s="5"/>
    </row>
    <row r="139" spans="2:10" x14ac:dyDescent="0.25">
      <c r="B139" s="2">
        <v>137</v>
      </c>
      <c r="C139" s="29">
        <v>73</v>
      </c>
      <c r="D139" s="6"/>
      <c r="F139" s="29">
        <v>73</v>
      </c>
      <c r="G139" s="6"/>
      <c r="I139" s="29">
        <v>73</v>
      </c>
      <c r="J139" s="6"/>
    </row>
    <row r="140" spans="2:10" x14ac:dyDescent="0.25">
      <c r="B140" s="2">
        <v>138</v>
      </c>
      <c r="C140" s="30">
        <v>74</v>
      </c>
      <c r="D140" s="4"/>
      <c r="F140" s="30">
        <v>74</v>
      </c>
      <c r="G140" s="4"/>
      <c r="I140" s="30">
        <v>74</v>
      </c>
      <c r="J140" s="4"/>
    </row>
    <row r="141" spans="2:10" x14ac:dyDescent="0.25">
      <c r="B141" s="2">
        <v>139</v>
      </c>
      <c r="C141" s="30">
        <v>75</v>
      </c>
      <c r="D141" s="4"/>
      <c r="F141" s="30">
        <v>75</v>
      </c>
      <c r="G141" s="4"/>
      <c r="I141" s="30">
        <v>75</v>
      </c>
      <c r="J141" s="4"/>
    </row>
    <row r="142" spans="2:10" ht="15.75" thickBot="1" x14ac:dyDescent="0.3">
      <c r="B142" s="2">
        <v>140</v>
      </c>
      <c r="C142" s="31">
        <v>76</v>
      </c>
      <c r="D142" s="5"/>
      <c r="F142" s="31">
        <v>76</v>
      </c>
      <c r="G142" s="5"/>
      <c r="I142" s="31">
        <v>76</v>
      </c>
      <c r="J142" s="5"/>
    </row>
    <row r="143" spans="2:10" x14ac:dyDescent="0.25">
      <c r="B143" s="2">
        <v>141</v>
      </c>
      <c r="C143" s="29">
        <v>77</v>
      </c>
      <c r="D143" s="6"/>
      <c r="F143" s="29">
        <v>77</v>
      </c>
      <c r="G143" s="6"/>
      <c r="I143" s="29">
        <v>77</v>
      </c>
      <c r="J143" s="6"/>
    </row>
    <row r="144" spans="2:10" x14ac:dyDescent="0.25">
      <c r="B144" s="2">
        <v>142</v>
      </c>
      <c r="C144" s="30">
        <v>78</v>
      </c>
      <c r="D144" s="4"/>
      <c r="F144" s="30">
        <v>78</v>
      </c>
      <c r="G144" s="4"/>
      <c r="I144" s="30">
        <v>78</v>
      </c>
      <c r="J144" s="4"/>
    </row>
    <row r="145" spans="1:10" x14ac:dyDescent="0.25">
      <c r="B145" s="2">
        <v>143</v>
      </c>
      <c r="C145" s="30">
        <v>79</v>
      </c>
      <c r="D145" s="4"/>
      <c r="F145" s="30">
        <v>79</v>
      </c>
      <c r="G145" s="4"/>
      <c r="I145" s="30">
        <v>79</v>
      </c>
      <c r="J145" s="4"/>
    </row>
    <row r="146" spans="1:10" ht="15.75" thickBot="1" x14ac:dyDescent="0.3">
      <c r="B146" s="2">
        <v>144</v>
      </c>
      <c r="C146" s="31">
        <v>80</v>
      </c>
      <c r="D146" s="5"/>
      <c r="F146" s="31">
        <v>80</v>
      </c>
      <c r="G146" s="5"/>
      <c r="I146" s="31">
        <v>80</v>
      </c>
      <c r="J146" s="5"/>
    </row>
    <row r="147" spans="1:10" x14ac:dyDescent="0.25">
      <c r="A147" s="44" t="s">
        <v>209</v>
      </c>
      <c r="B147" s="2">
        <v>145</v>
      </c>
      <c r="C147" s="29">
        <v>81</v>
      </c>
      <c r="D147" s="66" t="s">
        <v>212</v>
      </c>
      <c r="F147" s="29">
        <v>81</v>
      </c>
      <c r="G147" s="6"/>
      <c r="I147" s="29">
        <v>81</v>
      </c>
      <c r="J147" s="6"/>
    </row>
    <row r="148" spans="1:10" x14ac:dyDescent="0.25">
      <c r="B148" s="2">
        <v>146</v>
      </c>
      <c r="C148" s="30">
        <v>82</v>
      </c>
      <c r="D148" s="65"/>
      <c r="F148" s="30">
        <v>82</v>
      </c>
      <c r="G148" s="4"/>
      <c r="I148" s="30">
        <v>82</v>
      </c>
      <c r="J148" s="4"/>
    </row>
    <row r="149" spans="1:10" x14ac:dyDescent="0.25">
      <c r="A149" s="44" t="s">
        <v>210</v>
      </c>
      <c r="B149" s="2">
        <v>147</v>
      </c>
      <c r="C149" s="30">
        <v>83</v>
      </c>
      <c r="D149" s="63" t="s">
        <v>213</v>
      </c>
      <c r="F149" s="30">
        <v>83</v>
      </c>
      <c r="G149" s="4"/>
      <c r="I149" s="30">
        <v>83</v>
      </c>
      <c r="J149" s="4"/>
    </row>
    <row r="150" spans="1:10" ht="15.75" thickBot="1" x14ac:dyDescent="0.3">
      <c r="B150" s="2">
        <v>148</v>
      </c>
      <c r="C150" s="31">
        <v>84</v>
      </c>
      <c r="D150" s="64"/>
      <c r="F150" s="31">
        <v>84</v>
      </c>
      <c r="G150" s="5"/>
      <c r="I150" s="31">
        <v>84</v>
      </c>
      <c r="J150" s="5"/>
    </row>
    <row r="151" spans="1:10" x14ac:dyDescent="0.25">
      <c r="A151" s="44" t="s">
        <v>211</v>
      </c>
      <c r="B151" s="2">
        <v>149</v>
      </c>
      <c r="C151" s="29">
        <v>85</v>
      </c>
      <c r="D151" s="66" t="s">
        <v>214</v>
      </c>
      <c r="F151" s="29">
        <v>85</v>
      </c>
      <c r="G151" s="6"/>
      <c r="I151" s="29">
        <v>85</v>
      </c>
      <c r="J151" s="6"/>
    </row>
    <row r="152" spans="1:10" x14ac:dyDescent="0.25">
      <c r="B152" s="2">
        <v>150</v>
      </c>
      <c r="C152" s="30">
        <v>86</v>
      </c>
      <c r="D152" s="65"/>
      <c r="F152" s="30">
        <v>86</v>
      </c>
      <c r="G152" s="4"/>
      <c r="I152" s="30">
        <v>86</v>
      </c>
      <c r="J152" s="4"/>
    </row>
    <row r="153" spans="1:10" x14ac:dyDescent="0.25">
      <c r="B153" s="2">
        <v>151</v>
      </c>
      <c r="C153" s="30">
        <v>87</v>
      </c>
      <c r="D153" s="4"/>
      <c r="F153" s="30">
        <v>87</v>
      </c>
      <c r="G153" s="4"/>
      <c r="I153" s="30">
        <v>87</v>
      </c>
      <c r="J153" s="4"/>
    </row>
    <row r="154" spans="1:10" ht="15.75" thickBot="1" x14ac:dyDescent="0.3">
      <c r="B154" s="2">
        <v>152</v>
      </c>
      <c r="C154" s="31">
        <v>88</v>
      </c>
      <c r="D154" s="5"/>
      <c r="F154" s="31">
        <v>88</v>
      </c>
      <c r="G154" s="5"/>
      <c r="I154" s="31">
        <v>88</v>
      </c>
      <c r="J154" s="5"/>
    </row>
    <row r="155" spans="1:10" x14ac:dyDescent="0.25">
      <c r="B155" s="2">
        <v>153</v>
      </c>
      <c r="C155" s="29">
        <v>89</v>
      </c>
      <c r="D155" s="6"/>
      <c r="F155" s="29">
        <v>89</v>
      </c>
      <c r="G155" s="6"/>
      <c r="I155" s="29">
        <v>89</v>
      </c>
      <c r="J155" s="6"/>
    </row>
    <row r="156" spans="1:10" x14ac:dyDescent="0.25">
      <c r="B156" s="2">
        <v>154</v>
      </c>
      <c r="C156" s="30">
        <v>90</v>
      </c>
      <c r="D156" s="4"/>
      <c r="F156" s="30">
        <v>90</v>
      </c>
      <c r="G156" s="4"/>
      <c r="I156" s="30">
        <v>90</v>
      </c>
      <c r="J156" s="4"/>
    </row>
    <row r="157" spans="1:10" x14ac:dyDescent="0.25">
      <c r="B157" s="2">
        <v>155</v>
      </c>
      <c r="C157" s="30">
        <v>91</v>
      </c>
      <c r="D157" s="4"/>
      <c r="F157" s="30">
        <v>91</v>
      </c>
      <c r="G157" s="4"/>
      <c r="I157" s="30">
        <v>91</v>
      </c>
      <c r="J157" s="4"/>
    </row>
    <row r="158" spans="1:10" ht="15.75" thickBot="1" x14ac:dyDescent="0.3">
      <c r="B158" s="2">
        <v>156</v>
      </c>
      <c r="C158" s="31">
        <v>92</v>
      </c>
      <c r="D158" s="5"/>
      <c r="F158" s="31">
        <v>92</v>
      </c>
      <c r="G158" s="5"/>
      <c r="I158" s="31">
        <v>92</v>
      </c>
      <c r="J158" s="5"/>
    </row>
    <row r="159" spans="1:10" x14ac:dyDescent="0.25">
      <c r="B159" s="2">
        <v>157</v>
      </c>
      <c r="C159" s="29">
        <v>93</v>
      </c>
      <c r="D159" s="6"/>
      <c r="F159" s="29">
        <v>93</v>
      </c>
      <c r="G159" s="6"/>
      <c r="I159" s="29">
        <v>93</v>
      </c>
      <c r="J159" s="6"/>
    </row>
    <row r="160" spans="1:10" x14ac:dyDescent="0.25">
      <c r="B160" s="2">
        <v>158</v>
      </c>
      <c r="C160" s="30">
        <v>94</v>
      </c>
      <c r="D160" s="4"/>
      <c r="F160" s="30">
        <v>94</v>
      </c>
      <c r="G160" s="4"/>
      <c r="I160" s="30">
        <v>94</v>
      </c>
      <c r="J160" s="4"/>
    </row>
    <row r="161" spans="2:10" x14ac:dyDescent="0.25">
      <c r="B161" s="2">
        <v>159</v>
      </c>
      <c r="C161" s="30">
        <v>95</v>
      </c>
      <c r="D161" s="4"/>
      <c r="F161" s="30">
        <v>95</v>
      </c>
      <c r="G161" s="4"/>
      <c r="I161" s="30">
        <v>95</v>
      </c>
      <c r="J161" s="4"/>
    </row>
    <row r="162" spans="2:10" ht="15.75" thickBot="1" x14ac:dyDescent="0.3">
      <c r="B162" s="2">
        <v>160</v>
      </c>
      <c r="C162" s="31">
        <v>96</v>
      </c>
      <c r="D162" s="5"/>
      <c r="F162" s="31">
        <v>96</v>
      </c>
      <c r="G162" s="5"/>
      <c r="I162" s="31">
        <v>96</v>
      </c>
      <c r="J162" s="5"/>
    </row>
    <row r="163" spans="2:10" x14ac:dyDescent="0.25">
      <c r="B163" s="2">
        <v>161</v>
      </c>
      <c r="C163" s="29">
        <v>97</v>
      </c>
      <c r="D163" s="6"/>
      <c r="F163" s="29">
        <v>97</v>
      </c>
      <c r="G163" s="6"/>
      <c r="I163" s="29">
        <v>97</v>
      </c>
      <c r="J163" s="6"/>
    </row>
    <row r="164" spans="2:10" x14ac:dyDescent="0.25">
      <c r="B164" s="2">
        <v>162</v>
      </c>
      <c r="C164" s="30">
        <v>98</v>
      </c>
      <c r="D164" s="4"/>
      <c r="F164" s="30">
        <v>98</v>
      </c>
      <c r="G164" s="4"/>
      <c r="I164" s="30">
        <v>98</v>
      </c>
      <c r="J164" s="4"/>
    </row>
    <row r="165" spans="2:10" x14ac:dyDescent="0.25">
      <c r="B165" s="2">
        <v>163</v>
      </c>
      <c r="C165" s="30">
        <v>99</v>
      </c>
      <c r="D165" s="4"/>
      <c r="F165" s="30">
        <v>99</v>
      </c>
      <c r="G165" s="4"/>
      <c r="I165" s="30">
        <v>99</v>
      </c>
      <c r="J165" s="4"/>
    </row>
    <row r="166" spans="2:10" ht="15.75" thickBot="1" x14ac:dyDescent="0.3">
      <c r="B166" s="2">
        <v>164</v>
      </c>
      <c r="C166" s="31">
        <v>100</v>
      </c>
      <c r="D166" s="5"/>
      <c r="F166" s="31">
        <v>100</v>
      </c>
      <c r="G166" s="5"/>
      <c r="I166" s="31">
        <v>100</v>
      </c>
      <c r="J166" s="5"/>
    </row>
    <row r="167" spans="2:10" x14ac:dyDescent="0.25">
      <c r="B167" s="2">
        <v>165</v>
      </c>
      <c r="C167" s="29">
        <v>101</v>
      </c>
      <c r="D167" s="6"/>
      <c r="F167" s="29">
        <v>101</v>
      </c>
      <c r="G167" s="6"/>
      <c r="I167" s="29">
        <v>101</v>
      </c>
      <c r="J167" s="6"/>
    </row>
    <row r="168" spans="2:10" x14ac:dyDescent="0.25">
      <c r="B168" s="2">
        <v>166</v>
      </c>
      <c r="C168" s="30">
        <v>102</v>
      </c>
      <c r="D168" s="4"/>
      <c r="F168" s="30">
        <v>102</v>
      </c>
      <c r="G168" s="4"/>
      <c r="I168" s="30">
        <v>102</v>
      </c>
      <c r="J168" s="4"/>
    </row>
    <row r="169" spans="2:10" x14ac:dyDescent="0.25">
      <c r="B169" s="2">
        <v>167</v>
      </c>
      <c r="C169" s="30">
        <v>103</v>
      </c>
      <c r="D169" s="4"/>
      <c r="F169" s="30">
        <v>103</v>
      </c>
      <c r="G169" s="4"/>
      <c r="I169" s="30">
        <v>103</v>
      </c>
      <c r="J169" s="4"/>
    </row>
    <row r="170" spans="2:10" ht="15.75" thickBot="1" x14ac:dyDescent="0.3">
      <c r="B170" s="2">
        <v>168</v>
      </c>
      <c r="C170" s="31">
        <v>104</v>
      </c>
      <c r="D170" s="5"/>
      <c r="F170" s="31">
        <v>104</v>
      </c>
      <c r="G170" s="5"/>
      <c r="I170" s="31">
        <v>104</v>
      </c>
      <c r="J170" s="5"/>
    </row>
    <row r="171" spans="2:10" x14ac:dyDescent="0.25">
      <c r="B171" s="2">
        <v>169</v>
      </c>
      <c r="C171" s="29">
        <v>105</v>
      </c>
      <c r="D171" s="6"/>
      <c r="F171" s="29">
        <v>105</v>
      </c>
      <c r="G171" s="6"/>
      <c r="I171" s="29">
        <v>105</v>
      </c>
      <c r="J171" s="6"/>
    </row>
    <row r="172" spans="2:10" x14ac:dyDescent="0.25">
      <c r="B172" s="2">
        <v>170</v>
      </c>
      <c r="C172" s="30">
        <v>106</v>
      </c>
      <c r="D172" s="4"/>
      <c r="F172" s="30">
        <v>106</v>
      </c>
      <c r="G172" s="4"/>
      <c r="I172" s="30">
        <v>106</v>
      </c>
      <c r="J172" s="4"/>
    </row>
    <row r="173" spans="2:10" x14ac:dyDescent="0.25">
      <c r="B173" s="2">
        <v>171</v>
      </c>
      <c r="C173" s="30">
        <v>107</v>
      </c>
      <c r="D173" s="4"/>
      <c r="F173" s="30">
        <v>107</v>
      </c>
      <c r="G173" s="4"/>
      <c r="I173" s="30">
        <v>107</v>
      </c>
      <c r="J173" s="4"/>
    </row>
    <row r="174" spans="2:10" ht="15.75" thickBot="1" x14ac:dyDescent="0.3">
      <c r="B174" s="2">
        <v>172</v>
      </c>
      <c r="C174" s="31">
        <v>108</v>
      </c>
      <c r="D174" s="5"/>
      <c r="F174" s="31">
        <v>108</v>
      </c>
      <c r="G174" s="5"/>
      <c r="I174" s="31">
        <v>108</v>
      </c>
      <c r="J174" s="5"/>
    </row>
    <row r="175" spans="2:10" x14ac:dyDescent="0.25">
      <c r="B175" s="2">
        <v>173</v>
      </c>
      <c r="C175" s="29">
        <v>109</v>
      </c>
      <c r="D175" s="6"/>
      <c r="F175" s="29">
        <v>109</v>
      </c>
      <c r="G175" s="6"/>
      <c r="I175" s="29">
        <v>109</v>
      </c>
      <c r="J175" s="6"/>
    </row>
    <row r="176" spans="2:10" x14ac:dyDescent="0.25">
      <c r="B176" s="2">
        <v>174</v>
      </c>
      <c r="C176" s="30">
        <v>110</v>
      </c>
      <c r="D176" s="4"/>
      <c r="F176" s="30">
        <v>110</v>
      </c>
      <c r="G176" s="4"/>
      <c r="I176" s="30">
        <v>110</v>
      </c>
      <c r="J176" s="4"/>
    </row>
    <row r="177" spans="1:10" x14ac:dyDescent="0.25">
      <c r="B177" s="2">
        <v>175</v>
      </c>
      <c r="C177" s="30">
        <v>111</v>
      </c>
      <c r="D177" s="4"/>
      <c r="F177" s="30">
        <v>111</v>
      </c>
      <c r="G177" s="4"/>
      <c r="I177" s="30">
        <v>111</v>
      </c>
      <c r="J177" s="4"/>
    </row>
    <row r="178" spans="1:10" ht="15.75" thickBot="1" x14ac:dyDescent="0.3">
      <c r="B178" s="2">
        <v>176</v>
      </c>
      <c r="C178" s="31">
        <v>112</v>
      </c>
      <c r="D178" s="5"/>
      <c r="F178" s="31">
        <v>112</v>
      </c>
      <c r="G178" s="5"/>
      <c r="I178" s="31">
        <v>112</v>
      </c>
      <c r="J178" s="5"/>
    </row>
    <row r="179" spans="1:10" x14ac:dyDescent="0.25">
      <c r="A179" s="518" t="s">
        <v>2</v>
      </c>
      <c r="B179" s="2">
        <v>177</v>
      </c>
      <c r="C179" s="32">
        <v>113</v>
      </c>
      <c r="D179" s="59" t="s">
        <v>65</v>
      </c>
      <c r="F179" s="32">
        <v>113</v>
      </c>
      <c r="G179" s="7"/>
      <c r="I179" s="32">
        <v>113</v>
      </c>
      <c r="J179" s="7"/>
    </row>
    <row r="180" spans="1:10" x14ac:dyDescent="0.25">
      <c r="A180" s="518"/>
      <c r="B180" s="2">
        <v>178</v>
      </c>
      <c r="C180" s="33">
        <v>114</v>
      </c>
      <c r="D180" s="58"/>
      <c r="F180" s="33">
        <v>114</v>
      </c>
      <c r="G180" s="8"/>
      <c r="I180" s="33">
        <v>114</v>
      </c>
      <c r="J180" s="8"/>
    </row>
    <row r="181" spans="1:10" x14ac:dyDescent="0.25">
      <c r="A181" s="518"/>
      <c r="B181" s="2">
        <v>179</v>
      </c>
      <c r="C181" s="33">
        <v>115</v>
      </c>
      <c r="D181" s="58"/>
      <c r="F181" s="33">
        <v>115</v>
      </c>
      <c r="G181" s="8"/>
      <c r="I181" s="33">
        <v>115</v>
      </c>
      <c r="J181" s="8"/>
    </row>
    <row r="182" spans="1:10" ht="15.75" thickBot="1" x14ac:dyDescent="0.3">
      <c r="A182" s="518"/>
      <c r="B182" s="2">
        <v>180</v>
      </c>
      <c r="C182" s="34">
        <v>116</v>
      </c>
      <c r="D182" s="9"/>
      <c r="F182" s="34">
        <v>116</v>
      </c>
      <c r="G182" s="9"/>
      <c r="I182" s="34">
        <v>116</v>
      </c>
      <c r="J182" s="9"/>
    </row>
    <row r="183" spans="1:10" x14ac:dyDescent="0.25">
      <c r="A183" s="518" t="s">
        <v>3</v>
      </c>
      <c r="B183" s="2">
        <v>181</v>
      </c>
      <c r="C183" s="29">
        <v>117</v>
      </c>
      <c r="D183" s="61" t="s">
        <v>64</v>
      </c>
      <c r="F183" s="29">
        <v>117</v>
      </c>
      <c r="G183" s="6"/>
      <c r="I183" s="29">
        <v>117</v>
      </c>
      <c r="J183" s="6"/>
    </row>
    <row r="184" spans="1:10" x14ac:dyDescent="0.25">
      <c r="A184" s="518"/>
      <c r="B184" s="2">
        <v>182</v>
      </c>
      <c r="C184" s="30">
        <v>118</v>
      </c>
      <c r="D184" s="60"/>
      <c r="F184" s="30">
        <v>118</v>
      </c>
      <c r="G184" s="4"/>
      <c r="I184" s="30">
        <v>118</v>
      </c>
      <c r="J184" s="4"/>
    </row>
    <row r="185" spans="1:10" x14ac:dyDescent="0.25">
      <c r="A185" s="518"/>
      <c r="B185" s="2">
        <v>183</v>
      </c>
      <c r="C185" s="30">
        <v>119</v>
      </c>
      <c r="D185" s="60"/>
      <c r="F185" s="30">
        <v>119</v>
      </c>
      <c r="G185" s="4"/>
      <c r="I185" s="30">
        <v>119</v>
      </c>
      <c r="J185" s="4"/>
    </row>
    <row r="186" spans="1:10" ht="15.75" thickBot="1" x14ac:dyDescent="0.3">
      <c r="A186" s="518"/>
      <c r="B186" s="2">
        <v>184</v>
      </c>
      <c r="C186" s="31">
        <v>120</v>
      </c>
      <c r="D186" s="5"/>
      <c r="F186" s="31">
        <v>120</v>
      </c>
      <c r="G186" s="5"/>
      <c r="I186" s="31">
        <v>120</v>
      </c>
      <c r="J186" s="5"/>
    </row>
    <row r="187" spans="1:10" x14ac:dyDescent="0.25">
      <c r="A187" s="518" t="s">
        <v>4</v>
      </c>
      <c r="B187" s="2">
        <v>185</v>
      </c>
      <c r="C187" s="32">
        <v>121</v>
      </c>
      <c r="D187" s="59" t="s">
        <v>63</v>
      </c>
      <c r="F187" s="32">
        <v>121</v>
      </c>
      <c r="G187" s="7"/>
      <c r="I187" s="32">
        <v>121</v>
      </c>
      <c r="J187" s="7"/>
    </row>
    <row r="188" spans="1:10" x14ac:dyDescent="0.25">
      <c r="A188" s="518"/>
      <c r="B188" s="2">
        <v>186</v>
      </c>
      <c r="C188" s="33">
        <v>122</v>
      </c>
      <c r="D188" s="58"/>
      <c r="F188" s="33">
        <v>122</v>
      </c>
      <c r="G188" s="8"/>
      <c r="I188" s="33">
        <v>122</v>
      </c>
      <c r="J188" s="8"/>
    </row>
    <row r="189" spans="1:10" x14ac:dyDescent="0.25">
      <c r="A189" s="518"/>
      <c r="B189" s="2">
        <v>187</v>
      </c>
      <c r="C189" s="33">
        <v>123</v>
      </c>
      <c r="D189" s="58"/>
      <c r="F189" s="33">
        <v>123</v>
      </c>
      <c r="G189" s="8"/>
      <c r="I189" s="33">
        <v>123</v>
      </c>
      <c r="J189" s="8"/>
    </row>
    <row r="190" spans="1:10" ht="15.75" thickBot="1" x14ac:dyDescent="0.3">
      <c r="A190" s="518"/>
      <c r="B190" s="2">
        <v>188</v>
      </c>
      <c r="C190" s="34">
        <v>124</v>
      </c>
      <c r="D190" s="9"/>
      <c r="F190" s="34">
        <v>124</v>
      </c>
      <c r="G190" s="9"/>
      <c r="I190" s="34">
        <v>124</v>
      </c>
      <c r="J190" s="9"/>
    </row>
    <row r="191" spans="1:10" x14ac:dyDescent="0.25">
      <c r="A191" s="518" t="s">
        <v>5</v>
      </c>
      <c r="B191" s="2">
        <v>189</v>
      </c>
      <c r="C191" s="29">
        <v>125</v>
      </c>
      <c r="D191" s="61" t="s">
        <v>66</v>
      </c>
      <c r="F191" s="29">
        <v>125</v>
      </c>
      <c r="G191" s="6"/>
      <c r="I191" s="29">
        <v>125</v>
      </c>
      <c r="J191" s="6"/>
    </row>
    <row r="192" spans="1:10" x14ac:dyDescent="0.25">
      <c r="A192" s="518"/>
      <c r="B192" s="2">
        <v>190</v>
      </c>
      <c r="C192" s="30">
        <v>126</v>
      </c>
      <c r="F192" s="30">
        <v>126</v>
      </c>
      <c r="G192" s="4"/>
      <c r="I192" s="30">
        <v>126</v>
      </c>
      <c r="J192" s="4"/>
    </row>
    <row r="193" spans="1:10" x14ac:dyDescent="0.25">
      <c r="A193" s="518"/>
      <c r="B193" s="2">
        <v>191</v>
      </c>
      <c r="C193" s="30">
        <v>127</v>
      </c>
      <c r="D193" s="60"/>
      <c r="F193" s="30">
        <v>127</v>
      </c>
      <c r="G193" s="4"/>
      <c r="I193" s="30">
        <v>127</v>
      </c>
      <c r="J193" s="4"/>
    </row>
    <row r="194" spans="1:10" ht="15.75" thickBot="1" x14ac:dyDescent="0.3">
      <c r="A194" s="518"/>
      <c r="B194" s="2">
        <v>192</v>
      </c>
      <c r="C194" s="31">
        <v>128</v>
      </c>
      <c r="D194" s="5"/>
      <c r="F194" s="31">
        <v>128</v>
      </c>
      <c r="G194" s="5"/>
      <c r="I194" s="31">
        <v>128</v>
      </c>
      <c r="J194" s="5"/>
    </row>
    <row r="195" spans="1:10" x14ac:dyDescent="0.25">
      <c r="A195" s="518" t="s">
        <v>1</v>
      </c>
      <c r="B195" s="2">
        <v>193</v>
      </c>
      <c r="C195" s="32">
        <v>129</v>
      </c>
      <c r="D195" s="62" t="s">
        <v>67</v>
      </c>
      <c r="F195" s="32">
        <v>129</v>
      </c>
      <c r="G195" s="11"/>
      <c r="I195" s="32">
        <v>129</v>
      </c>
      <c r="J195" s="11"/>
    </row>
    <row r="196" spans="1:10" x14ac:dyDescent="0.25">
      <c r="A196" s="518"/>
      <c r="B196" s="2">
        <v>194</v>
      </c>
      <c r="C196" s="33">
        <v>130</v>
      </c>
      <c r="D196" s="8"/>
      <c r="F196" s="33">
        <v>130</v>
      </c>
      <c r="G196" s="8"/>
      <c r="I196" s="33">
        <v>130</v>
      </c>
      <c r="J196" s="8"/>
    </row>
    <row r="197" spans="1:10" x14ac:dyDescent="0.25">
      <c r="A197" s="518"/>
      <c r="B197" s="2">
        <v>195</v>
      </c>
      <c r="C197" s="33">
        <v>131</v>
      </c>
      <c r="D197" s="8"/>
      <c r="F197" s="33">
        <v>131</v>
      </c>
      <c r="G197" s="8"/>
      <c r="I197" s="33">
        <v>131</v>
      </c>
      <c r="J197" s="8"/>
    </row>
    <row r="198" spans="1:10" ht="15.75" thickBot="1" x14ac:dyDescent="0.3">
      <c r="A198" s="518"/>
      <c r="B198" s="2">
        <v>196</v>
      </c>
      <c r="C198" s="34">
        <v>132</v>
      </c>
      <c r="D198" s="9"/>
      <c r="F198" s="34">
        <v>132</v>
      </c>
      <c r="G198" s="9"/>
      <c r="I198" s="34">
        <v>132</v>
      </c>
      <c r="J198" s="9"/>
    </row>
    <row r="199" spans="1:10" x14ac:dyDescent="0.25">
      <c r="A199" s="519" t="s">
        <v>13</v>
      </c>
      <c r="B199" s="2">
        <v>197</v>
      </c>
      <c r="C199" s="29">
        <v>133</v>
      </c>
      <c r="D199" s="6"/>
      <c r="F199" s="29">
        <v>133</v>
      </c>
      <c r="G199" s="6"/>
      <c r="I199" s="29">
        <v>133</v>
      </c>
      <c r="J199" s="6"/>
    </row>
    <row r="200" spans="1:10" x14ac:dyDescent="0.25">
      <c r="A200" s="519"/>
      <c r="B200" s="2">
        <v>198</v>
      </c>
      <c r="C200" s="30">
        <v>134</v>
      </c>
      <c r="D200" s="4"/>
      <c r="F200" s="30">
        <v>134</v>
      </c>
      <c r="G200" s="4"/>
      <c r="I200" s="30">
        <v>134</v>
      </c>
      <c r="J200" s="4"/>
    </row>
    <row r="201" spans="1:10" x14ac:dyDescent="0.25">
      <c r="A201" s="519"/>
      <c r="B201" s="2">
        <v>199</v>
      </c>
      <c r="C201" s="30">
        <v>135</v>
      </c>
      <c r="D201" s="4"/>
      <c r="F201" s="30">
        <v>135</v>
      </c>
      <c r="G201" s="4"/>
      <c r="I201" s="30">
        <v>135</v>
      </c>
      <c r="J201" s="4"/>
    </row>
    <row r="202" spans="1:10" ht="15.75" thickBot="1" x14ac:dyDescent="0.3">
      <c r="A202" s="519"/>
      <c r="B202" s="2">
        <v>200</v>
      </c>
      <c r="C202" s="31">
        <v>136</v>
      </c>
      <c r="D202" s="5"/>
      <c r="F202" s="31">
        <v>136</v>
      </c>
      <c r="G202" s="5"/>
      <c r="I202" s="31">
        <v>136</v>
      </c>
      <c r="J202" s="5"/>
    </row>
    <row r="203" spans="1:10" x14ac:dyDescent="0.25">
      <c r="B203" s="2">
        <v>201</v>
      </c>
      <c r="C203" s="32">
        <v>137</v>
      </c>
      <c r="D203" s="7"/>
      <c r="F203" s="32">
        <v>137</v>
      </c>
      <c r="G203" s="7"/>
      <c r="I203" s="32">
        <v>137</v>
      </c>
      <c r="J203" s="7"/>
    </row>
    <row r="204" spans="1:10" x14ac:dyDescent="0.25">
      <c r="B204" s="2">
        <v>202</v>
      </c>
      <c r="C204" s="33">
        <v>138</v>
      </c>
      <c r="D204" s="8"/>
      <c r="F204" s="33">
        <v>138</v>
      </c>
      <c r="G204" s="8"/>
      <c r="I204" s="33">
        <v>138</v>
      </c>
      <c r="J204" s="8"/>
    </row>
    <row r="205" spans="1:10" x14ac:dyDescent="0.25">
      <c r="B205" s="2">
        <v>203</v>
      </c>
      <c r="C205" s="33">
        <v>139</v>
      </c>
      <c r="D205" s="8"/>
      <c r="F205" s="33">
        <v>139</v>
      </c>
      <c r="G205" s="8"/>
      <c r="I205" s="33">
        <v>139</v>
      </c>
      <c r="J205" s="8"/>
    </row>
    <row r="206" spans="1:10" ht="15.75" thickBot="1" x14ac:dyDescent="0.3">
      <c r="B206" s="2">
        <v>204</v>
      </c>
      <c r="C206" s="34">
        <v>140</v>
      </c>
      <c r="D206" s="9"/>
      <c r="F206" s="34">
        <v>140</v>
      </c>
      <c r="G206" s="9"/>
      <c r="I206" s="34">
        <v>140</v>
      </c>
      <c r="J206" s="9"/>
    </row>
    <row r="207" spans="1:10" x14ac:dyDescent="0.25">
      <c r="B207" s="2">
        <v>205</v>
      </c>
      <c r="C207" s="29">
        <v>141</v>
      </c>
      <c r="D207" s="6"/>
      <c r="F207" s="29">
        <v>141</v>
      </c>
      <c r="G207" s="6"/>
      <c r="I207" s="29">
        <v>141</v>
      </c>
      <c r="J207" s="6"/>
    </row>
    <row r="208" spans="1:10" x14ac:dyDescent="0.25">
      <c r="B208" s="2">
        <v>206</v>
      </c>
      <c r="C208" s="30">
        <v>142</v>
      </c>
      <c r="D208" s="4"/>
      <c r="F208" s="30">
        <v>142</v>
      </c>
      <c r="G208" s="4"/>
      <c r="I208" s="30">
        <v>142</v>
      </c>
      <c r="J208" s="4"/>
    </row>
    <row r="209" spans="2:10" x14ac:dyDescent="0.25">
      <c r="B209" s="2">
        <v>207</v>
      </c>
      <c r="C209" s="30">
        <v>143</v>
      </c>
      <c r="D209" s="4"/>
      <c r="F209" s="30">
        <v>143</v>
      </c>
      <c r="G209" s="4"/>
      <c r="I209" s="30">
        <v>143</v>
      </c>
      <c r="J209" s="4"/>
    </row>
    <row r="210" spans="2:10" ht="15.75" thickBot="1" x14ac:dyDescent="0.3">
      <c r="B210" s="2">
        <v>208</v>
      </c>
      <c r="C210" s="31">
        <v>144</v>
      </c>
      <c r="D210" s="5"/>
      <c r="F210" s="31">
        <v>144</v>
      </c>
      <c r="G210" s="5"/>
      <c r="I210" s="31">
        <v>144</v>
      </c>
      <c r="J210" s="5"/>
    </row>
    <row r="211" spans="2:10" x14ac:dyDescent="0.25">
      <c r="B211" s="2">
        <v>209</v>
      </c>
      <c r="C211" s="29">
        <v>145</v>
      </c>
      <c r="D211" s="6"/>
      <c r="F211" s="29">
        <v>145</v>
      </c>
      <c r="G211" s="6"/>
      <c r="I211" s="29">
        <v>145</v>
      </c>
      <c r="J211" s="6"/>
    </row>
    <row r="212" spans="2:10" x14ac:dyDescent="0.25">
      <c r="B212" s="2">
        <v>210</v>
      </c>
      <c r="C212" s="30">
        <v>146</v>
      </c>
      <c r="D212" s="4"/>
      <c r="F212" s="30">
        <v>146</v>
      </c>
      <c r="G212" s="4"/>
      <c r="I212" s="30">
        <v>146</v>
      </c>
      <c r="J212" s="4"/>
    </row>
    <row r="213" spans="2:10" x14ac:dyDescent="0.25">
      <c r="B213" s="2">
        <v>211</v>
      </c>
      <c r="C213" s="30">
        <v>147</v>
      </c>
      <c r="D213" s="4"/>
      <c r="F213" s="30">
        <v>147</v>
      </c>
      <c r="G213" s="4"/>
      <c r="I213" s="30">
        <v>147</v>
      </c>
      <c r="J213" s="4"/>
    </row>
    <row r="214" spans="2:10" ht="15.75" thickBot="1" x14ac:dyDescent="0.3">
      <c r="B214" s="2">
        <v>212</v>
      </c>
      <c r="C214" s="31">
        <v>148</v>
      </c>
      <c r="D214" s="5"/>
      <c r="F214" s="31">
        <v>148</v>
      </c>
      <c r="G214" s="5"/>
      <c r="I214" s="31">
        <v>148</v>
      </c>
      <c r="J214" s="5"/>
    </row>
    <row r="215" spans="2:10" x14ac:dyDescent="0.25">
      <c r="B215" s="2">
        <v>213</v>
      </c>
      <c r="C215" s="29">
        <v>149</v>
      </c>
      <c r="D215" s="6"/>
      <c r="F215" s="29">
        <v>149</v>
      </c>
      <c r="G215" s="6"/>
      <c r="I215" s="29">
        <v>149</v>
      </c>
      <c r="J215" s="6"/>
    </row>
    <row r="216" spans="2:10" x14ac:dyDescent="0.25">
      <c r="B216" s="2">
        <v>214</v>
      </c>
      <c r="C216" s="30">
        <v>150</v>
      </c>
      <c r="D216" s="4"/>
      <c r="F216" s="30">
        <v>150</v>
      </c>
      <c r="G216" s="4"/>
      <c r="I216" s="30">
        <v>150</v>
      </c>
      <c r="J216" s="4"/>
    </row>
    <row r="217" spans="2:10" x14ac:dyDescent="0.25">
      <c r="B217" s="2">
        <v>215</v>
      </c>
      <c r="C217" s="30">
        <v>151</v>
      </c>
      <c r="D217" s="4"/>
      <c r="F217" s="30">
        <v>151</v>
      </c>
      <c r="G217" s="4"/>
      <c r="I217" s="30">
        <v>151</v>
      </c>
      <c r="J217" s="4"/>
    </row>
    <row r="218" spans="2:10" ht="15.75" thickBot="1" x14ac:dyDescent="0.3">
      <c r="B218" s="2">
        <v>216</v>
      </c>
      <c r="C218" s="31">
        <v>152</v>
      </c>
      <c r="D218" s="5"/>
      <c r="F218" s="31">
        <v>152</v>
      </c>
      <c r="G218" s="5"/>
      <c r="I218" s="31">
        <v>152</v>
      </c>
      <c r="J218" s="5"/>
    </row>
    <row r="219" spans="2:10" x14ac:dyDescent="0.25">
      <c r="B219" s="2">
        <v>217</v>
      </c>
      <c r="C219" s="29">
        <v>153</v>
      </c>
      <c r="D219" s="6"/>
      <c r="F219" s="29">
        <v>153</v>
      </c>
      <c r="G219" s="6"/>
      <c r="I219" s="29">
        <v>153</v>
      </c>
      <c r="J219" s="6"/>
    </row>
    <row r="220" spans="2:10" x14ac:dyDescent="0.25">
      <c r="B220" s="2">
        <v>218</v>
      </c>
      <c r="C220" s="30">
        <v>154</v>
      </c>
      <c r="D220" s="4"/>
      <c r="F220" s="30">
        <v>154</v>
      </c>
      <c r="G220" s="4"/>
      <c r="I220" s="30">
        <v>154</v>
      </c>
      <c r="J220" s="4"/>
    </row>
    <row r="221" spans="2:10" x14ac:dyDescent="0.25">
      <c r="B221" s="2">
        <v>219</v>
      </c>
      <c r="C221" s="30">
        <v>155</v>
      </c>
      <c r="D221" s="4"/>
      <c r="F221" s="30">
        <v>155</v>
      </c>
      <c r="G221" s="4"/>
      <c r="I221" s="30">
        <v>155</v>
      </c>
      <c r="J221" s="4"/>
    </row>
    <row r="222" spans="2:10" ht="15.75" thickBot="1" x14ac:dyDescent="0.3">
      <c r="B222" s="2">
        <v>220</v>
      </c>
      <c r="C222" s="31">
        <v>156</v>
      </c>
      <c r="D222" s="5"/>
      <c r="F222" s="31">
        <v>156</v>
      </c>
      <c r="G222" s="5"/>
      <c r="I222" s="31">
        <v>156</v>
      </c>
      <c r="J222" s="5"/>
    </row>
    <row r="223" spans="2:10" x14ac:dyDescent="0.25">
      <c r="B223" s="2">
        <v>221</v>
      </c>
      <c r="C223" s="29">
        <v>157</v>
      </c>
      <c r="D223" s="6"/>
      <c r="F223" s="29">
        <v>157</v>
      </c>
      <c r="G223" s="6"/>
      <c r="I223" s="29">
        <v>157</v>
      </c>
      <c r="J223" s="6"/>
    </row>
    <row r="224" spans="2:10" x14ac:dyDescent="0.25">
      <c r="B224" s="2">
        <v>222</v>
      </c>
      <c r="C224" s="30">
        <v>158</v>
      </c>
      <c r="D224" s="4"/>
      <c r="F224" s="30">
        <v>158</v>
      </c>
      <c r="G224" s="4"/>
      <c r="I224" s="30">
        <v>158</v>
      </c>
      <c r="J224" s="4"/>
    </row>
    <row r="225" spans="2:10" x14ac:dyDescent="0.25">
      <c r="B225" s="2">
        <v>223</v>
      </c>
      <c r="C225" s="30">
        <v>159</v>
      </c>
      <c r="D225" s="4"/>
      <c r="F225" s="30">
        <v>159</v>
      </c>
      <c r="G225" s="4"/>
      <c r="I225" s="30">
        <v>159</v>
      </c>
      <c r="J225" s="4"/>
    </row>
    <row r="226" spans="2:10" ht="15.75" thickBot="1" x14ac:dyDescent="0.3">
      <c r="B226" s="2">
        <v>224</v>
      </c>
      <c r="C226" s="31">
        <v>160</v>
      </c>
      <c r="D226" s="5"/>
      <c r="F226" s="31">
        <v>160</v>
      </c>
      <c r="G226" s="5"/>
      <c r="I226" s="31">
        <v>160</v>
      </c>
      <c r="J226" s="5"/>
    </row>
    <row r="227" spans="2:10" x14ac:dyDescent="0.25">
      <c r="B227" s="2">
        <v>225</v>
      </c>
      <c r="C227" s="29">
        <v>161</v>
      </c>
      <c r="D227" s="6"/>
      <c r="F227" s="29">
        <v>161</v>
      </c>
      <c r="G227" s="6"/>
      <c r="I227" s="29">
        <v>161</v>
      </c>
      <c r="J227" s="6"/>
    </row>
    <row r="228" spans="2:10" x14ac:dyDescent="0.25">
      <c r="B228" s="2">
        <v>226</v>
      </c>
      <c r="C228" s="30">
        <v>162</v>
      </c>
      <c r="D228" s="4"/>
      <c r="F228" s="30">
        <v>162</v>
      </c>
      <c r="G228" s="4"/>
      <c r="I228" s="30">
        <v>162</v>
      </c>
      <c r="J228" s="4"/>
    </row>
    <row r="229" spans="2:10" x14ac:dyDescent="0.25">
      <c r="B229" s="2">
        <v>227</v>
      </c>
      <c r="C229" s="30">
        <v>163</v>
      </c>
      <c r="D229" s="4"/>
      <c r="F229" s="30">
        <v>163</v>
      </c>
      <c r="G229" s="4"/>
      <c r="I229" s="30">
        <v>163</v>
      </c>
      <c r="J229" s="4"/>
    </row>
    <row r="230" spans="2:10" ht="15.75" thickBot="1" x14ac:dyDescent="0.3">
      <c r="B230" s="2">
        <v>228</v>
      </c>
      <c r="C230" s="31">
        <v>164</v>
      </c>
      <c r="D230" s="5"/>
      <c r="F230" s="31">
        <v>164</v>
      </c>
      <c r="G230" s="5"/>
      <c r="I230" s="31">
        <v>164</v>
      </c>
      <c r="J230" s="5"/>
    </row>
    <row r="231" spans="2:10" x14ac:dyDescent="0.25">
      <c r="B231" s="2">
        <v>229</v>
      </c>
      <c r="C231" s="29">
        <v>165</v>
      </c>
      <c r="D231" s="6"/>
      <c r="F231" s="29">
        <v>165</v>
      </c>
      <c r="G231" s="6"/>
      <c r="I231" s="29">
        <v>165</v>
      </c>
      <c r="J231" s="6"/>
    </row>
    <row r="232" spans="2:10" x14ac:dyDescent="0.25">
      <c r="B232" s="2">
        <v>230</v>
      </c>
      <c r="C232" s="30">
        <v>166</v>
      </c>
      <c r="D232" s="4"/>
      <c r="F232" s="30">
        <v>166</v>
      </c>
      <c r="G232" s="4"/>
      <c r="I232" s="30">
        <v>166</v>
      </c>
      <c r="J232" s="4"/>
    </row>
    <row r="233" spans="2:10" x14ac:dyDescent="0.25">
      <c r="B233" s="2">
        <v>231</v>
      </c>
      <c r="C233" s="30">
        <v>167</v>
      </c>
      <c r="D233" s="4"/>
      <c r="F233" s="30">
        <v>167</v>
      </c>
      <c r="G233" s="4"/>
      <c r="I233" s="30">
        <v>167</v>
      </c>
      <c r="J233" s="4"/>
    </row>
    <row r="234" spans="2:10" ht="15.75" thickBot="1" x14ac:dyDescent="0.3">
      <c r="B234" s="2">
        <v>232</v>
      </c>
      <c r="C234" s="31">
        <v>168</v>
      </c>
      <c r="D234" s="5"/>
      <c r="F234" s="31">
        <v>168</v>
      </c>
      <c r="G234" s="5"/>
      <c r="I234" s="31">
        <v>168</v>
      </c>
      <c r="J234" s="5"/>
    </row>
    <row r="235" spans="2:10" x14ac:dyDescent="0.25">
      <c r="B235" s="2">
        <v>233</v>
      </c>
      <c r="C235" s="29">
        <v>169</v>
      </c>
      <c r="D235" s="6"/>
      <c r="F235" s="29">
        <v>169</v>
      </c>
      <c r="G235" s="6"/>
      <c r="I235" s="29">
        <v>169</v>
      </c>
      <c r="J235" s="6"/>
    </row>
    <row r="236" spans="2:10" x14ac:dyDescent="0.25">
      <c r="B236" s="2">
        <v>234</v>
      </c>
      <c r="C236" s="30">
        <v>170</v>
      </c>
      <c r="D236" s="4"/>
      <c r="F236" s="30">
        <v>170</v>
      </c>
      <c r="G236" s="4"/>
      <c r="I236" s="30">
        <v>170</v>
      </c>
      <c r="J236" s="4"/>
    </row>
    <row r="237" spans="2:10" x14ac:dyDescent="0.25">
      <c r="B237" s="2">
        <v>235</v>
      </c>
      <c r="C237" s="30">
        <v>171</v>
      </c>
      <c r="D237" s="4"/>
      <c r="F237" s="30">
        <v>171</v>
      </c>
      <c r="G237" s="4"/>
      <c r="I237" s="30">
        <v>171</v>
      </c>
      <c r="J237" s="4"/>
    </row>
    <row r="238" spans="2:10" ht="15.75" thickBot="1" x14ac:dyDescent="0.3">
      <c r="B238" s="2">
        <v>236</v>
      </c>
      <c r="C238" s="31">
        <v>172</v>
      </c>
      <c r="D238" s="5"/>
      <c r="F238" s="31">
        <v>172</v>
      </c>
      <c r="G238" s="5"/>
      <c r="I238" s="31">
        <v>172</v>
      </c>
      <c r="J238" s="5"/>
    </row>
    <row r="239" spans="2:10" x14ac:dyDescent="0.25">
      <c r="B239" s="2">
        <v>237</v>
      </c>
      <c r="C239" s="29">
        <v>173</v>
      </c>
      <c r="D239" s="6"/>
      <c r="F239" s="29">
        <v>173</v>
      </c>
      <c r="G239" s="6"/>
      <c r="I239" s="29">
        <v>173</v>
      </c>
      <c r="J239" s="6"/>
    </row>
    <row r="240" spans="2:10" x14ac:dyDescent="0.25">
      <c r="B240" s="2">
        <v>238</v>
      </c>
      <c r="C240" s="30">
        <v>174</v>
      </c>
      <c r="D240" s="4"/>
      <c r="F240" s="30">
        <v>174</v>
      </c>
      <c r="G240" s="4"/>
      <c r="I240" s="30">
        <v>174</v>
      </c>
      <c r="J240" s="4"/>
    </row>
    <row r="241" spans="2:10" x14ac:dyDescent="0.25">
      <c r="B241" s="2">
        <v>239</v>
      </c>
      <c r="C241" s="30">
        <v>175</v>
      </c>
      <c r="D241" s="4"/>
      <c r="F241" s="30">
        <v>175</v>
      </c>
      <c r="G241" s="4"/>
      <c r="I241" s="30">
        <v>175</v>
      </c>
      <c r="J241" s="4"/>
    </row>
    <row r="242" spans="2:10" ht="15.75" thickBot="1" x14ac:dyDescent="0.3">
      <c r="B242" s="2">
        <v>240</v>
      </c>
      <c r="C242" s="31">
        <v>176</v>
      </c>
      <c r="D242" s="5"/>
      <c r="F242" s="31">
        <v>176</v>
      </c>
      <c r="G242" s="5"/>
      <c r="I242" s="31">
        <v>176</v>
      </c>
      <c r="J242" s="5"/>
    </row>
    <row r="243" spans="2:10" x14ac:dyDescent="0.25">
      <c r="B243" s="2">
        <v>241</v>
      </c>
      <c r="C243" s="29">
        <v>177</v>
      </c>
      <c r="D243" s="6"/>
      <c r="F243" s="29">
        <v>177</v>
      </c>
      <c r="G243" s="6"/>
      <c r="I243" s="29">
        <v>177</v>
      </c>
      <c r="J243" s="6"/>
    </row>
    <row r="244" spans="2:10" x14ac:dyDescent="0.25">
      <c r="B244" s="2">
        <v>242</v>
      </c>
      <c r="C244" s="30">
        <v>178</v>
      </c>
      <c r="D244" s="4"/>
      <c r="F244" s="30">
        <v>178</v>
      </c>
      <c r="G244" s="4"/>
      <c r="I244" s="30">
        <v>178</v>
      </c>
      <c r="J244" s="4"/>
    </row>
    <row r="245" spans="2:10" x14ac:dyDescent="0.25">
      <c r="B245" s="2">
        <v>243</v>
      </c>
      <c r="C245" s="30">
        <v>179</v>
      </c>
      <c r="D245" s="4"/>
      <c r="F245" s="30">
        <v>179</v>
      </c>
      <c r="G245" s="4"/>
      <c r="I245" s="30">
        <v>179</v>
      </c>
      <c r="J245" s="4"/>
    </row>
    <row r="246" spans="2:10" ht="15.75" thickBot="1" x14ac:dyDescent="0.3">
      <c r="B246" s="2">
        <v>244</v>
      </c>
      <c r="C246" s="31">
        <v>180</v>
      </c>
      <c r="D246" s="5"/>
      <c r="F246" s="31">
        <v>180</v>
      </c>
      <c r="G246" s="5"/>
      <c r="I246" s="31">
        <v>180</v>
      </c>
      <c r="J246" s="5"/>
    </row>
    <row r="247" spans="2:10" x14ac:dyDescent="0.25">
      <c r="B247" s="2">
        <v>245</v>
      </c>
      <c r="C247" s="29">
        <v>181</v>
      </c>
      <c r="D247" s="6"/>
      <c r="F247" s="29">
        <v>181</v>
      </c>
      <c r="G247" s="6"/>
      <c r="I247" s="29">
        <v>181</v>
      </c>
      <c r="J247" s="6"/>
    </row>
    <row r="248" spans="2:10" x14ac:dyDescent="0.25">
      <c r="B248" s="2">
        <v>246</v>
      </c>
      <c r="C248" s="30">
        <v>182</v>
      </c>
      <c r="D248" s="4"/>
      <c r="F248" s="30">
        <v>182</v>
      </c>
      <c r="G248" s="4"/>
      <c r="I248" s="30">
        <v>182</v>
      </c>
      <c r="J248" s="4"/>
    </row>
    <row r="249" spans="2:10" x14ac:dyDescent="0.25">
      <c r="B249" s="2">
        <v>247</v>
      </c>
      <c r="C249" s="30">
        <v>183</v>
      </c>
      <c r="D249" s="4"/>
      <c r="F249" s="30">
        <v>183</v>
      </c>
      <c r="G249" s="4"/>
      <c r="I249" s="30">
        <v>183</v>
      </c>
      <c r="J249" s="4"/>
    </row>
    <row r="250" spans="2:10" ht="15.75" thickBot="1" x14ac:dyDescent="0.3">
      <c r="B250" s="2">
        <v>248</v>
      </c>
      <c r="C250" s="31">
        <v>184</v>
      </c>
      <c r="D250" s="5"/>
      <c r="F250" s="31">
        <v>184</v>
      </c>
      <c r="G250" s="5"/>
      <c r="I250" s="31">
        <v>184</v>
      </c>
      <c r="J250" s="5"/>
    </row>
    <row r="251" spans="2:10" x14ac:dyDescent="0.25">
      <c r="B251" s="2">
        <v>249</v>
      </c>
      <c r="C251" s="29">
        <v>185</v>
      </c>
      <c r="D251" s="6"/>
      <c r="F251" s="29">
        <v>185</v>
      </c>
      <c r="G251" s="6"/>
      <c r="I251" s="29">
        <v>185</v>
      </c>
      <c r="J251" s="6"/>
    </row>
    <row r="252" spans="2:10" x14ac:dyDescent="0.25">
      <c r="B252" s="2">
        <v>250</v>
      </c>
      <c r="C252" s="30">
        <v>186</v>
      </c>
      <c r="D252" s="4"/>
      <c r="F252" s="30">
        <v>186</v>
      </c>
      <c r="G252" s="4"/>
      <c r="I252" s="30">
        <v>186</v>
      </c>
      <c r="J252" s="4"/>
    </row>
    <row r="253" spans="2:10" x14ac:dyDescent="0.25">
      <c r="B253" s="2">
        <v>251</v>
      </c>
      <c r="C253" s="30">
        <v>187</v>
      </c>
      <c r="D253" s="4"/>
      <c r="F253" s="30">
        <v>187</v>
      </c>
      <c r="G253" s="4"/>
      <c r="I253" s="30">
        <v>187</v>
      </c>
      <c r="J253" s="4"/>
    </row>
    <row r="254" spans="2:10" ht="15.75" thickBot="1" x14ac:dyDescent="0.3">
      <c r="B254" s="2">
        <v>252</v>
      </c>
      <c r="C254" s="31">
        <v>188</v>
      </c>
      <c r="D254" s="5"/>
      <c r="F254" s="31">
        <v>188</v>
      </c>
      <c r="G254" s="5"/>
      <c r="I254" s="31">
        <v>188</v>
      </c>
      <c r="J254" s="5"/>
    </row>
    <row r="255" spans="2:10" x14ac:dyDescent="0.25">
      <c r="B255" s="2">
        <v>253</v>
      </c>
      <c r="C255" s="29">
        <v>189</v>
      </c>
      <c r="D255" s="6"/>
      <c r="F255" s="29">
        <v>189</v>
      </c>
      <c r="G255" s="6"/>
      <c r="I255" s="29">
        <v>189</v>
      </c>
      <c r="J255" s="6"/>
    </row>
    <row r="256" spans="2:10" x14ac:dyDescent="0.25">
      <c r="B256" s="2">
        <v>254</v>
      </c>
      <c r="C256" s="30">
        <v>190</v>
      </c>
      <c r="D256" s="4"/>
      <c r="F256" s="30">
        <v>190</v>
      </c>
      <c r="G256" s="4"/>
      <c r="I256" s="30">
        <v>190</v>
      </c>
      <c r="J256" s="4"/>
    </row>
    <row r="257" spans="2:10" x14ac:dyDescent="0.25">
      <c r="B257" s="2">
        <v>255</v>
      </c>
      <c r="C257" s="30">
        <v>191</v>
      </c>
      <c r="D257" s="4"/>
      <c r="F257" s="30">
        <v>191</v>
      </c>
      <c r="G257" s="4"/>
      <c r="I257" s="30">
        <v>191</v>
      </c>
      <c r="J257" s="4"/>
    </row>
    <row r="258" spans="2:10" ht="15.75" thickBot="1" x14ac:dyDescent="0.3">
      <c r="B258" s="2">
        <v>256</v>
      </c>
      <c r="C258" s="31">
        <v>192</v>
      </c>
      <c r="D258" s="5"/>
      <c r="F258" s="31">
        <v>192</v>
      </c>
      <c r="G258" s="5"/>
      <c r="I258" s="31">
        <v>192</v>
      </c>
      <c r="J258" s="5"/>
    </row>
    <row r="259" spans="2:10" x14ac:dyDescent="0.25">
      <c r="B259" s="2">
        <v>257</v>
      </c>
      <c r="C259" s="29">
        <v>193</v>
      </c>
      <c r="D259" s="6"/>
      <c r="F259" s="29">
        <v>193</v>
      </c>
      <c r="G259" s="6"/>
      <c r="I259" s="29">
        <v>193</v>
      </c>
      <c r="J259" s="6"/>
    </row>
    <row r="260" spans="2:10" x14ac:dyDescent="0.25">
      <c r="B260" s="2">
        <v>258</v>
      </c>
      <c r="C260" s="30">
        <v>194</v>
      </c>
      <c r="D260" s="4"/>
      <c r="F260" s="30">
        <v>194</v>
      </c>
      <c r="G260" s="4"/>
      <c r="I260" s="30">
        <v>194</v>
      </c>
      <c r="J260" s="4"/>
    </row>
    <row r="261" spans="2:10" x14ac:dyDescent="0.25">
      <c r="B261" s="2">
        <v>259</v>
      </c>
      <c r="C261" s="30">
        <v>195</v>
      </c>
      <c r="D261" s="4"/>
      <c r="F261" s="30">
        <v>195</v>
      </c>
      <c r="G261" s="4"/>
      <c r="I261" s="30">
        <v>195</v>
      </c>
      <c r="J261" s="4"/>
    </row>
    <row r="262" spans="2:10" ht="15.75" thickBot="1" x14ac:dyDescent="0.3">
      <c r="B262" s="2">
        <v>260</v>
      </c>
      <c r="C262" s="31">
        <v>196</v>
      </c>
      <c r="D262" s="5"/>
      <c r="F262" s="31">
        <v>196</v>
      </c>
      <c r="G262" s="5"/>
      <c r="I262" s="31">
        <v>196</v>
      </c>
      <c r="J262" s="5"/>
    </row>
    <row r="263" spans="2:10" x14ac:dyDescent="0.25">
      <c r="B263" s="2">
        <v>261</v>
      </c>
      <c r="C263" s="29">
        <v>197</v>
      </c>
      <c r="D263" s="6"/>
      <c r="F263" s="29">
        <v>197</v>
      </c>
      <c r="G263" s="6"/>
      <c r="I263" s="29">
        <v>197</v>
      </c>
      <c r="J263" s="6"/>
    </row>
    <row r="264" spans="2:10" x14ac:dyDescent="0.25">
      <c r="B264" s="2">
        <v>262</v>
      </c>
      <c r="C264" s="30">
        <v>198</v>
      </c>
      <c r="D264" s="4"/>
      <c r="F264" s="30">
        <v>198</v>
      </c>
      <c r="G264" s="4"/>
      <c r="I264" s="30">
        <v>198</v>
      </c>
      <c r="J264" s="4"/>
    </row>
    <row r="265" spans="2:10" x14ac:dyDescent="0.25">
      <c r="B265" s="2">
        <v>263</v>
      </c>
      <c r="C265" s="30">
        <v>199</v>
      </c>
      <c r="D265" s="4"/>
      <c r="F265" s="30">
        <v>199</v>
      </c>
      <c r="G265" s="4"/>
      <c r="I265" s="30">
        <v>199</v>
      </c>
      <c r="J265" s="4"/>
    </row>
    <row r="266" spans="2:10" ht="15.75" thickBot="1" x14ac:dyDescent="0.3">
      <c r="B266" s="2">
        <v>264</v>
      </c>
      <c r="C266" s="31">
        <v>200</v>
      </c>
      <c r="D266" s="5"/>
      <c r="F266" s="31">
        <v>200</v>
      </c>
      <c r="G266" s="5"/>
      <c r="I266" s="31">
        <v>200</v>
      </c>
      <c r="J266" s="5"/>
    </row>
    <row r="267" spans="2:10" x14ac:dyDescent="0.25">
      <c r="B267" s="2">
        <v>265</v>
      </c>
      <c r="C267" s="29">
        <v>201</v>
      </c>
      <c r="D267" s="6"/>
      <c r="F267" s="29">
        <v>201</v>
      </c>
      <c r="G267" s="6"/>
      <c r="I267" s="29">
        <v>201</v>
      </c>
      <c r="J267" s="6"/>
    </row>
    <row r="268" spans="2:10" x14ac:dyDescent="0.25">
      <c r="B268" s="2">
        <v>266</v>
      </c>
      <c r="C268" s="30">
        <v>202</v>
      </c>
      <c r="D268" s="4"/>
      <c r="F268" s="30">
        <v>202</v>
      </c>
      <c r="G268" s="4"/>
      <c r="I268" s="30">
        <v>202</v>
      </c>
      <c r="J268" s="4"/>
    </row>
    <row r="269" spans="2:10" x14ac:dyDescent="0.25">
      <c r="B269" s="2">
        <v>267</v>
      </c>
      <c r="C269" s="30">
        <v>203</v>
      </c>
      <c r="D269" s="4"/>
      <c r="F269" s="30">
        <v>203</v>
      </c>
      <c r="G269" s="4"/>
      <c r="I269" s="30">
        <v>203</v>
      </c>
      <c r="J269" s="4"/>
    </row>
    <row r="270" spans="2:10" ht="15.75" thickBot="1" x14ac:dyDescent="0.3">
      <c r="B270" s="2">
        <v>268</v>
      </c>
      <c r="C270" s="31">
        <v>204</v>
      </c>
      <c r="D270" s="5"/>
      <c r="F270" s="31">
        <v>204</v>
      </c>
      <c r="G270" s="5"/>
      <c r="I270" s="31">
        <v>204</v>
      </c>
      <c r="J270" s="5"/>
    </row>
    <row r="271" spans="2:10" x14ac:dyDescent="0.25">
      <c r="B271" s="2">
        <v>269</v>
      </c>
      <c r="C271" s="29">
        <v>205</v>
      </c>
      <c r="D271" s="6"/>
      <c r="F271" s="29">
        <v>205</v>
      </c>
      <c r="G271" s="6"/>
      <c r="I271" s="29">
        <v>205</v>
      </c>
      <c r="J271" s="6"/>
    </row>
    <row r="272" spans="2:10" x14ac:dyDescent="0.25">
      <c r="B272" s="2">
        <v>270</v>
      </c>
      <c r="C272" s="30">
        <v>206</v>
      </c>
      <c r="D272" s="4"/>
      <c r="F272" s="30">
        <v>206</v>
      </c>
      <c r="G272" s="4"/>
      <c r="I272" s="30">
        <v>206</v>
      </c>
      <c r="J272" s="4"/>
    </row>
    <row r="273" spans="2:10" x14ac:dyDescent="0.25">
      <c r="B273" s="2">
        <v>271</v>
      </c>
      <c r="C273" s="30">
        <v>207</v>
      </c>
      <c r="D273" s="4"/>
      <c r="F273" s="30">
        <v>207</v>
      </c>
      <c r="G273" s="4"/>
      <c r="I273" s="30">
        <v>207</v>
      </c>
      <c r="J273" s="4"/>
    </row>
    <row r="274" spans="2:10" ht="15.75" thickBot="1" x14ac:dyDescent="0.3">
      <c r="B274" s="2">
        <v>272</v>
      </c>
      <c r="C274" s="31">
        <v>208</v>
      </c>
      <c r="D274" s="5"/>
      <c r="F274" s="31">
        <v>208</v>
      </c>
      <c r="G274" s="5"/>
      <c r="I274" s="31">
        <v>208</v>
      </c>
      <c r="J274" s="5"/>
    </row>
    <row r="275" spans="2:10" x14ac:dyDescent="0.25">
      <c r="B275" s="2">
        <v>273</v>
      </c>
      <c r="C275" s="29">
        <v>209</v>
      </c>
      <c r="D275" s="6"/>
      <c r="F275" s="29">
        <v>209</v>
      </c>
      <c r="G275" s="6"/>
      <c r="I275" s="29">
        <v>209</v>
      </c>
      <c r="J275" s="6"/>
    </row>
    <row r="276" spans="2:10" x14ac:dyDescent="0.25">
      <c r="B276" s="2">
        <v>274</v>
      </c>
      <c r="C276" s="30">
        <v>210</v>
      </c>
      <c r="D276" s="4"/>
      <c r="F276" s="30">
        <v>210</v>
      </c>
      <c r="G276" s="4"/>
      <c r="I276" s="30">
        <v>210</v>
      </c>
      <c r="J276" s="4"/>
    </row>
    <row r="277" spans="2:10" x14ac:dyDescent="0.25">
      <c r="B277" s="2">
        <v>275</v>
      </c>
      <c r="C277" s="30">
        <v>211</v>
      </c>
      <c r="D277" s="4"/>
      <c r="F277" s="30">
        <v>211</v>
      </c>
      <c r="G277" s="4"/>
      <c r="I277" s="30">
        <v>211</v>
      </c>
      <c r="J277" s="4"/>
    </row>
    <row r="278" spans="2:10" ht="15.75" thickBot="1" x14ac:dyDescent="0.3">
      <c r="B278" s="2">
        <v>276</v>
      </c>
      <c r="C278" s="31">
        <v>212</v>
      </c>
      <c r="D278" s="5"/>
      <c r="F278" s="31">
        <v>212</v>
      </c>
      <c r="G278" s="5"/>
      <c r="I278" s="31">
        <v>212</v>
      </c>
      <c r="J278" s="5"/>
    </row>
    <row r="279" spans="2:10" x14ac:dyDescent="0.25">
      <c r="B279" s="2">
        <v>277</v>
      </c>
      <c r="C279" s="29">
        <v>213</v>
      </c>
      <c r="D279" s="6"/>
      <c r="F279" s="29">
        <v>213</v>
      </c>
      <c r="G279" s="6"/>
      <c r="I279" s="29">
        <v>213</v>
      </c>
      <c r="J279" s="6"/>
    </row>
    <row r="280" spans="2:10" x14ac:dyDescent="0.25">
      <c r="B280" s="2">
        <v>278</v>
      </c>
      <c r="C280" s="30">
        <v>214</v>
      </c>
      <c r="D280" s="4"/>
      <c r="F280" s="30">
        <v>214</v>
      </c>
      <c r="G280" s="4"/>
      <c r="I280" s="30">
        <v>214</v>
      </c>
      <c r="J280" s="4"/>
    </row>
    <row r="281" spans="2:10" x14ac:dyDescent="0.25">
      <c r="B281" s="2">
        <v>279</v>
      </c>
      <c r="C281" s="30">
        <v>215</v>
      </c>
      <c r="D281" s="4"/>
      <c r="F281" s="30">
        <v>215</v>
      </c>
      <c r="G281" s="4"/>
      <c r="I281" s="30">
        <v>215</v>
      </c>
      <c r="J281" s="4"/>
    </row>
    <row r="282" spans="2:10" ht="15.75" thickBot="1" x14ac:dyDescent="0.3">
      <c r="B282" s="2">
        <v>280</v>
      </c>
      <c r="C282" s="31">
        <v>216</v>
      </c>
      <c r="D282" s="5"/>
      <c r="F282" s="31">
        <v>216</v>
      </c>
      <c r="G282" s="5"/>
      <c r="I282" s="31">
        <v>216</v>
      </c>
      <c r="J282" s="5"/>
    </row>
    <row r="283" spans="2:10" x14ac:dyDescent="0.25">
      <c r="B283" s="2">
        <v>281</v>
      </c>
      <c r="C283" s="29">
        <v>217</v>
      </c>
      <c r="D283" s="6"/>
      <c r="F283" s="29">
        <v>217</v>
      </c>
      <c r="G283" s="6"/>
      <c r="I283" s="29">
        <v>217</v>
      </c>
      <c r="J283" s="6"/>
    </row>
    <row r="284" spans="2:10" x14ac:dyDescent="0.25">
      <c r="B284" s="2">
        <v>282</v>
      </c>
      <c r="C284" s="30">
        <v>218</v>
      </c>
      <c r="D284" s="4"/>
      <c r="F284" s="30">
        <v>218</v>
      </c>
      <c r="G284" s="4"/>
      <c r="I284" s="30">
        <v>218</v>
      </c>
      <c r="J284" s="4"/>
    </row>
    <row r="285" spans="2:10" x14ac:dyDescent="0.25">
      <c r="B285" s="2">
        <v>283</v>
      </c>
      <c r="C285" s="30">
        <v>219</v>
      </c>
      <c r="D285" s="4"/>
      <c r="F285" s="30">
        <v>219</v>
      </c>
      <c r="G285" s="4"/>
      <c r="I285" s="30">
        <v>219</v>
      </c>
      <c r="J285" s="4"/>
    </row>
    <row r="286" spans="2:10" ht="15.75" thickBot="1" x14ac:dyDescent="0.3">
      <c r="B286" s="2">
        <v>284</v>
      </c>
      <c r="C286" s="31">
        <v>220</v>
      </c>
      <c r="D286" s="5"/>
      <c r="F286" s="31">
        <v>220</v>
      </c>
      <c r="G286" s="5"/>
      <c r="I286" s="31">
        <v>220</v>
      </c>
      <c r="J286" s="5"/>
    </row>
    <row r="287" spans="2:10" x14ac:dyDescent="0.25">
      <c r="B287" s="2">
        <v>285</v>
      </c>
      <c r="C287" s="29">
        <v>221</v>
      </c>
      <c r="D287" s="6"/>
      <c r="F287" s="29">
        <v>221</v>
      </c>
      <c r="G287" s="6"/>
      <c r="I287" s="29">
        <v>221</v>
      </c>
      <c r="J287" s="6"/>
    </row>
    <row r="288" spans="2:10" x14ac:dyDescent="0.25">
      <c r="B288" s="2">
        <v>286</v>
      </c>
      <c r="C288" s="30">
        <v>222</v>
      </c>
      <c r="D288" s="4"/>
      <c r="F288" s="30">
        <v>222</v>
      </c>
      <c r="G288" s="4"/>
      <c r="I288" s="30">
        <v>222</v>
      </c>
      <c r="J288" s="4"/>
    </row>
    <row r="289" spans="2:10" x14ac:dyDescent="0.25">
      <c r="B289" s="2">
        <v>287</v>
      </c>
      <c r="C289" s="30">
        <v>223</v>
      </c>
      <c r="D289" s="4"/>
      <c r="F289" s="30">
        <v>223</v>
      </c>
      <c r="G289" s="4"/>
      <c r="I289" s="30">
        <v>223</v>
      </c>
      <c r="J289" s="4"/>
    </row>
    <row r="290" spans="2:10" ht="15.75" thickBot="1" x14ac:dyDescent="0.3">
      <c r="B290" s="2">
        <v>288</v>
      </c>
      <c r="C290" s="31">
        <v>224</v>
      </c>
      <c r="D290" s="5"/>
      <c r="F290" s="31">
        <v>224</v>
      </c>
      <c r="G290" s="5"/>
      <c r="I290" s="31">
        <v>224</v>
      </c>
      <c r="J290" s="5"/>
    </row>
    <row r="291" spans="2:10" x14ac:dyDescent="0.25">
      <c r="B291" s="2">
        <v>289</v>
      </c>
      <c r="C291" s="29">
        <v>225</v>
      </c>
      <c r="D291" s="6"/>
      <c r="F291" s="29">
        <v>225</v>
      </c>
      <c r="G291" s="6"/>
      <c r="I291" s="29">
        <v>225</v>
      </c>
      <c r="J291" s="6"/>
    </row>
    <row r="292" spans="2:10" x14ac:dyDescent="0.25">
      <c r="B292" s="2">
        <v>290</v>
      </c>
      <c r="C292" s="30">
        <v>226</v>
      </c>
      <c r="D292" s="4"/>
      <c r="F292" s="30">
        <v>226</v>
      </c>
      <c r="G292" s="4"/>
      <c r="I292" s="30">
        <v>226</v>
      </c>
      <c r="J292" s="4"/>
    </row>
    <row r="293" spans="2:10" x14ac:dyDescent="0.25">
      <c r="B293" s="2">
        <v>291</v>
      </c>
      <c r="C293" s="30">
        <v>227</v>
      </c>
      <c r="D293" s="4"/>
      <c r="F293" s="30">
        <v>227</v>
      </c>
      <c r="G293" s="4"/>
      <c r="I293" s="30">
        <v>227</v>
      </c>
      <c r="J293" s="4"/>
    </row>
    <row r="294" spans="2:10" ht="15.75" thickBot="1" x14ac:dyDescent="0.3">
      <c r="B294" s="2">
        <v>292</v>
      </c>
      <c r="C294" s="31">
        <v>228</v>
      </c>
      <c r="D294" s="5"/>
      <c r="F294" s="31">
        <v>228</v>
      </c>
      <c r="G294" s="5"/>
      <c r="I294" s="31">
        <v>228</v>
      </c>
      <c r="J294" s="5"/>
    </row>
    <row r="295" spans="2:10" x14ac:dyDescent="0.25">
      <c r="B295" s="2">
        <v>293</v>
      </c>
      <c r="C295" s="29">
        <v>229</v>
      </c>
      <c r="D295" s="6"/>
      <c r="F295" s="29">
        <v>229</v>
      </c>
      <c r="G295" s="6"/>
      <c r="I295" s="29">
        <v>229</v>
      </c>
      <c r="J295" s="6"/>
    </row>
    <row r="296" spans="2:10" x14ac:dyDescent="0.25">
      <c r="B296" s="2">
        <v>294</v>
      </c>
      <c r="C296" s="30">
        <v>230</v>
      </c>
      <c r="D296" s="4"/>
      <c r="F296" s="30">
        <v>230</v>
      </c>
      <c r="G296" s="4"/>
      <c r="I296" s="30">
        <v>230</v>
      </c>
      <c r="J296" s="4"/>
    </row>
    <row r="297" spans="2:10" x14ac:dyDescent="0.25">
      <c r="B297" s="2">
        <v>295</v>
      </c>
      <c r="C297" s="30">
        <v>231</v>
      </c>
      <c r="D297" s="4"/>
      <c r="F297" s="30">
        <v>231</v>
      </c>
      <c r="G297" s="4"/>
      <c r="I297" s="30">
        <v>231</v>
      </c>
      <c r="J297" s="4"/>
    </row>
    <row r="298" spans="2:10" ht="15.75" thickBot="1" x14ac:dyDescent="0.3">
      <c r="B298" s="2">
        <v>296</v>
      </c>
      <c r="C298" s="31">
        <v>232</v>
      </c>
      <c r="D298" s="5"/>
      <c r="F298" s="31">
        <v>232</v>
      </c>
      <c r="G298" s="5"/>
      <c r="I298" s="31">
        <v>232</v>
      </c>
      <c r="J298" s="5"/>
    </row>
    <row r="299" spans="2:10" x14ac:dyDescent="0.25">
      <c r="B299" s="2">
        <v>297</v>
      </c>
      <c r="C299" s="29">
        <v>233</v>
      </c>
      <c r="D299" s="6"/>
      <c r="F299" s="29">
        <v>233</v>
      </c>
      <c r="G299" s="6"/>
      <c r="I299" s="29">
        <v>233</v>
      </c>
      <c r="J299" s="6"/>
    </row>
    <row r="300" spans="2:10" x14ac:dyDescent="0.25">
      <c r="B300" s="2">
        <v>298</v>
      </c>
      <c r="C300" s="30">
        <v>234</v>
      </c>
      <c r="D300" s="4"/>
      <c r="F300" s="30">
        <v>234</v>
      </c>
      <c r="G300" s="4"/>
      <c r="I300" s="30">
        <v>234</v>
      </c>
      <c r="J300" s="4"/>
    </row>
    <row r="301" spans="2:10" x14ac:dyDescent="0.25">
      <c r="B301" s="2">
        <v>299</v>
      </c>
      <c r="C301" s="30">
        <v>235</v>
      </c>
      <c r="D301" s="4"/>
      <c r="F301" s="30">
        <v>235</v>
      </c>
      <c r="G301" s="4"/>
      <c r="I301" s="30">
        <v>235</v>
      </c>
      <c r="J301" s="4"/>
    </row>
    <row r="302" spans="2:10" ht="15.75" thickBot="1" x14ac:dyDescent="0.3">
      <c r="B302" s="2">
        <v>300</v>
      </c>
      <c r="C302" s="31">
        <v>236</v>
      </c>
      <c r="D302" s="5"/>
      <c r="F302" s="31">
        <v>236</v>
      </c>
      <c r="G302" s="5"/>
      <c r="I302" s="31">
        <v>236</v>
      </c>
      <c r="J302" s="5"/>
    </row>
    <row r="303" spans="2:10" x14ac:dyDescent="0.25">
      <c r="B303" s="2">
        <v>301</v>
      </c>
      <c r="C303" s="29">
        <v>237</v>
      </c>
      <c r="D303" s="6"/>
      <c r="F303" s="29">
        <v>237</v>
      </c>
      <c r="G303" s="6"/>
      <c r="I303" s="29">
        <v>237</v>
      </c>
      <c r="J303" s="6"/>
    </row>
    <row r="304" spans="2:10" x14ac:dyDescent="0.25">
      <c r="B304" s="2">
        <v>302</v>
      </c>
      <c r="C304" s="30">
        <v>238</v>
      </c>
      <c r="D304" s="4"/>
      <c r="F304" s="30">
        <v>238</v>
      </c>
      <c r="G304" s="4"/>
      <c r="I304" s="30">
        <v>238</v>
      </c>
      <c r="J304" s="4"/>
    </row>
    <row r="305" spans="2:10" x14ac:dyDescent="0.25">
      <c r="B305" s="2">
        <v>303</v>
      </c>
      <c r="C305" s="30">
        <v>239</v>
      </c>
      <c r="D305" s="4"/>
      <c r="F305" s="30">
        <v>239</v>
      </c>
      <c r="G305" s="4"/>
      <c r="I305" s="30">
        <v>239</v>
      </c>
      <c r="J305" s="4"/>
    </row>
    <row r="306" spans="2:10" ht="15.75" thickBot="1" x14ac:dyDescent="0.3">
      <c r="B306" s="2">
        <v>304</v>
      </c>
      <c r="C306" s="31">
        <v>240</v>
      </c>
      <c r="D306" s="5"/>
      <c r="F306" s="31">
        <v>240</v>
      </c>
      <c r="G306" s="5"/>
      <c r="I306" s="31">
        <v>240</v>
      </c>
      <c r="J306" s="5"/>
    </row>
    <row r="307" spans="2:10" x14ac:dyDescent="0.25">
      <c r="B307" s="2">
        <v>305</v>
      </c>
      <c r="C307" s="29">
        <v>241</v>
      </c>
      <c r="D307" s="6"/>
      <c r="F307" s="29">
        <v>241</v>
      </c>
      <c r="G307" s="6"/>
      <c r="I307" s="29">
        <v>241</v>
      </c>
      <c r="J307" s="6"/>
    </row>
    <row r="308" spans="2:10" x14ac:dyDescent="0.25">
      <c r="B308" s="2">
        <v>306</v>
      </c>
      <c r="C308" s="30">
        <v>242</v>
      </c>
      <c r="D308" s="4"/>
      <c r="F308" s="30">
        <v>242</v>
      </c>
      <c r="G308" s="4"/>
      <c r="I308" s="30">
        <v>242</v>
      </c>
      <c r="J308" s="4"/>
    </row>
    <row r="309" spans="2:10" x14ac:dyDescent="0.25">
      <c r="B309" s="2">
        <v>307</v>
      </c>
      <c r="C309" s="30">
        <v>243</v>
      </c>
      <c r="D309" s="4"/>
      <c r="F309" s="30">
        <v>243</v>
      </c>
      <c r="G309" s="4"/>
      <c r="I309" s="30">
        <v>243</v>
      </c>
      <c r="J309" s="4"/>
    </row>
    <row r="310" spans="2:10" ht="15.75" thickBot="1" x14ac:dyDescent="0.3">
      <c r="B310" s="2">
        <v>308</v>
      </c>
      <c r="C310" s="31">
        <v>244</v>
      </c>
      <c r="D310" s="5"/>
      <c r="F310" s="31">
        <v>244</v>
      </c>
      <c r="G310" s="5"/>
      <c r="I310" s="31">
        <v>244</v>
      </c>
      <c r="J310" s="5"/>
    </row>
    <row r="311" spans="2:10" x14ac:dyDescent="0.25">
      <c r="B311" s="2">
        <v>309</v>
      </c>
      <c r="C311" s="29">
        <v>245</v>
      </c>
      <c r="D311" s="6"/>
      <c r="F311" s="29">
        <v>245</v>
      </c>
      <c r="G311" s="6"/>
      <c r="I311" s="29">
        <v>245</v>
      </c>
      <c r="J311" s="6"/>
    </row>
    <row r="312" spans="2:10" x14ac:dyDescent="0.25">
      <c r="B312" s="2">
        <v>310</v>
      </c>
      <c r="C312" s="30">
        <v>246</v>
      </c>
      <c r="D312" s="4"/>
      <c r="F312" s="30">
        <v>246</v>
      </c>
      <c r="G312" s="4"/>
      <c r="I312" s="30">
        <v>246</v>
      </c>
      <c r="J312" s="4"/>
    </row>
    <row r="313" spans="2:10" x14ac:dyDescent="0.25">
      <c r="B313" s="2">
        <v>311</v>
      </c>
      <c r="C313" s="30">
        <v>247</v>
      </c>
      <c r="D313" s="4"/>
      <c r="F313" s="30">
        <v>247</v>
      </c>
      <c r="G313" s="4"/>
      <c r="I313" s="30">
        <v>247</v>
      </c>
      <c r="J313" s="4"/>
    </row>
    <row r="314" spans="2:10" ht="15.75" thickBot="1" x14ac:dyDescent="0.3">
      <c r="B314" s="2">
        <v>312</v>
      </c>
      <c r="C314" s="31">
        <v>248</v>
      </c>
      <c r="D314" s="5"/>
      <c r="F314" s="31">
        <v>248</v>
      </c>
      <c r="G314" s="5"/>
      <c r="I314" s="31">
        <v>248</v>
      </c>
      <c r="J314" s="5"/>
    </row>
    <row r="315" spans="2:10" x14ac:dyDescent="0.25">
      <c r="B315" s="2">
        <v>313</v>
      </c>
      <c r="C315" s="29">
        <v>249</v>
      </c>
      <c r="D315" s="6"/>
      <c r="F315" s="29">
        <v>249</v>
      </c>
      <c r="G315" s="6"/>
      <c r="I315" s="29">
        <v>249</v>
      </c>
      <c r="J315" s="6"/>
    </row>
    <row r="316" spans="2:10" x14ac:dyDescent="0.25">
      <c r="B316" s="2">
        <v>314</v>
      </c>
      <c r="C316" s="30">
        <v>250</v>
      </c>
      <c r="D316" s="4"/>
      <c r="F316" s="30">
        <v>250</v>
      </c>
      <c r="G316" s="4"/>
      <c r="I316" s="30">
        <v>250</v>
      </c>
      <c r="J316" s="4"/>
    </row>
    <row r="317" spans="2:10" x14ac:dyDescent="0.25">
      <c r="B317" s="2">
        <v>315</v>
      </c>
      <c r="C317" s="30">
        <v>251</v>
      </c>
      <c r="D317" s="4"/>
      <c r="F317" s="30">
        <v>251</v>
      </c>
      <c r="G317" s="4"/>
      <c r="I317" s="30">
        <v>251</v>
      </c>
      <c r="J317" s="4"/>
    </row>
    <row r="318" spans="2:10" ht="15.75" thickBot="1" x14ac:dyDescent="0.3">
      <c r="B318" s="2">
        <v>316</v>
      </c>
      <c r="C318" s="31">
        <v>252</v>
      </c>
      <c r="D318" s="5"/>
      <c r="F318" s="31">
        <v>252</v>
      </c>
      <c r="G318" s="5"/>
      <c r="I318" s="31">
        <v>252</v>
      </c>
      <c r="J318" s="5"/>
    </row>
    <row r="319" spans="2:10" x14ac:dyDescent="0.25">
      <c r="B319" s="2">
        <v>317</v>
      </c>
      <c r="C319" s="29">
        <v>253</v>
      </c>
      <c r="D319" s="6"/>
      <c r="F319" s="29">
        <v>253</v>
      </c>
      <c r="G319" s="6"/>
      <c r="I319" s="29">
        <v>253</v>
      </c>
      <c r="J319" s="6"/>
    </row>
    <row r="320" spans="2:10" x14ac:dyDescent="0.25">
      <c r="B320" s="2">
        <v>318</v>
      </c>
      <c r="C320" s="30">
        <v>254</v>
      </c>
      <c r="D320" s="4"/>
      <c r="F320" s="30">
        <v>254</v>
      </c>
      <c r="G320" s="4"/>
      <c r="I320" s="30">
        <v>254</v>
      </c>
      <c r="J320" s="4"/>
    </row>
    <row r="321" spans="2:10" x14ac:dyDescent="0.25">
      <c r="B321" s="2">
        <v>319</v>
      </c>
      <c r="C321" s="30">
        <v>255</v>
      </c>
      <c r="D321" s="4"/>
      <c r="F321" s="30">
        <v>255</v>
      </c>
      <c r="G321" s="4"/>
      <c r="I321" s="30">
        <v>255</v>
      </c>
      <c r="J321" s="4"/>
    </row>
    <row r="322" spans="2:10" ht="15.75" thickBot="1" x14ac:dyDescent="0.3">
      <c r="B322" s="2">
        <v>320</v>
      </c>
      <c r="C322" s="31">
        <v>256</v>
      </c>
      <c r="D322" s="5"/>
      <c r="F322" s="31">
        <v>256</v>
      </c>
      <c r="G322" s="5"/>
      <c r="I322" s="31">
        <v>256</v>
      </c>
      <c r="J322" s="5"/>
    </row>
    <row r="323" spans="2:10" x14ac:dyDescent="0.25">
      <c r="B323" s="2">
        <v>321</v>
      </c>
      <c r="C323" s="29">
        <v>257</v>
      </c>
      <c r="D323" s="6"/>
      <c r="F323" s="29">
        <v>257</v>
      </c>
      <c r="G323" s="6"/>
      <c r="I323" s="29">
        <v>257</v>
      </c>
      <c r="J323" s="6"/>
    </row>
    <row r="324" spans="2:10" x14ac:dyDescent="0.25">
      <c r="B324" s="2">
        <v>322</v>
      </c>
      <c r="C324" s="30">
        <v>258</v>
      </c>
      <c r="D324" s="4"/>
      <c r="F324" s="30">
        <v>258</v>
      </c>
      <c r="G324" s="4"/>
      <c r="I324" s="30">
        <v>258</v>
      </c>
      <c r="J324" s="4"/>
    </row>
    <row r="325" spans="2:10" x14ac:dyDescent="0.25">
      <c r="B325" s="2">
        <v>323</v>
      </c>
      <c r="C325" s="30">
        <v>259</v>
      </c>
      <c r="D325" s="4"/>
      <c r="F325" s="30">
        <v>259</v>
      </c>
      <c r="G325" s="4"/>
      <c r="I325" s="30">
        <v>259</v>
      </c>
      <c r="J325" s="4"/>
    </row>
    <row r="326" spans="2:10" ht="15.75" thickBot="1" x14ac:dyDescent="0.3">
      <c r="B326" s="2">
        <v>324</v>
      </c>
      <c r="C326" s="31">
        <v>260</v>
      </c>
      <c r="D326" s="5"/>
      <c r="F326" s="31">
        <v>260</v>
      </c>
      <c r="G326" s="5"/>
      <c r="I326" s="31">
        <v>260</v>
      </c>
      <c r="J326" s="5"/>
    </row>
    <row r="327" spans="2:10" x14ac:dyDescent="0.25">
      <c r="B327" s="2">
        <v>325</v>
      </c>
      <c r="C327" s="29">
        <v>261</v>
      </c>
      <c r="D327" s="6"/>
      <c r="F327" s="29">
        <v>261</v>
      </c>
      <c r="G327" s="6"/>
      <c r="I327" s="29">
        <v>261</v>
      </c>
      <c r="J327" s="6"/>
    </row>
    <row r="328" spans="2:10" x14ac:dyDescent="0.25">
      <c r="B328" s="2">
        <v>326</v>
      </c>
      <c r="C328" s="30">
        <v>262</v>
      </c>
      <c r="D328" s="4"/>
      <c r="F328" s="30">
        <v>262</v>
      </c>
      <c r="G328" s="4"/>
      <c r="I328" s="30">
        <v>262</v>
      </c>
      <c r="J328" s="4"/>
    </row>
    <row r="329" spans="2:10" x14ac:dyDescent="0.25">
      <c r="B329" s="2">
        <v>327</v>
      </c>
      <c r="C329" s="30">
        <v>263</v>
      </c>
      <c r="D329" s="4"/>
      <c r="F329" s="30">
        <v>263</v>
      </c>
      <c r="G329" s="4"/>
      <c r="I329" s="30">
        <v>263</v>
      </c>
      <c r="J329" s="4"/>
    </row>
    <row r="330" spans="2:10" ht="15.75" thickBot="1" x14ac:dyDescent="0.3">
      <c r="B330" s="2">
        <v>328</v>
      </c>
      <c r="C330" s="31">
        <v>264</v>
      </c>
      <c r="D330" s="5"/>
      <c r="F330" s="31">
        <v>264</v>
      </c>
      <c r="G330" s="5"/>
      <c r="I330" s="31">
        <v>264</v>
      </c>
      <c r="J330" s="5"/>
    </row>
    <row r="331" spans="2:10" x14ac:dyDescent="0.25">
      <c r="B331" s="2">
        <v>329</v>
      </c>
      <c r="C331" s="29">
        <v>265</v>
      </c>
      <c r="D331" s="6"/>
      <c r="F331" s="29">
        <v>265</v>
      </c>
      <c r="G331" s="6"/>
      <c r="I331" s="29">
        <v>265</v>
      </c>
      <c r="J331" s="6"/>
    </row>
    <row r="332" spans="2:10" x14ac:dyDescent="0.25">
      <c r="B332" s="2">
        <v>330</v>
      </c>
      <c r="C332" s="30">
        <v>266</v>
      </c>
      <c r="D332" s="4"/>
      <c r="F332" s="30">
        <v>266</v>
      </c>
      <c r="G332" s="4"/>
      <c r="I332" s="30">
        <v>266</v>
      </c>
      <c r="J332" s="4"/>
    </row>
    <row r="333" spans="2:10" x14ac:dyDescent="0.25">
      <c r="B333" s="2">
        <v>331</v>
      </c>
      <c r="C333" s="30">
        <v>267</v>
      </c>
      <c r="D333" s="4"/>
      <c r="F333" s="30">
        <v>267</v>
      </c>
      <c r="G333" s="4"/>
      <c r="I333" s="30">
        <v>267</v>
      </c>
      <c r="J333" s="4"/>
    </row>
    <row r="334" spans="2:10" ht="15.75" thickBot="1" x14ac:dyDescent="0.3">
      <c r="B334" s="2">
        <v>332</v>
      </c>
      <c r="C334" s="31">
        <v>268</v>
      </c>
      <c r="D334" s="5"/>
      <c r="F334" s="31">
        <v>268</v>
      </c>
      <c r="G334" s="5"/>
      <c r="I334" s="31">
        <v>268</v>
      </c>
      <c r="J334" s="5"/>
    </row>
    <row r="335" spans="2:10" x14ac:dyDescent="0.25">
      <c r="B335" s="2">
        <v>333</v>
      </c>
      <c r="C335" s="29">
        <v>269</v>
      </c>
      <c r="D335" s="6"/>
      <c r="F335" s="29">
        <v>269</v>
      </c>
      <c r="G335" s="6"/>
      <c r="I335" s="29">
        <v>269</v>
      </c>
      <c r="J335" s="6"/>
    </row>
    <row r="336" spans="2:10" x14ac:dyDescent="0.25">
      <c r="B336" s="2">
        <v>334</v>
      </c>
      <c r="C336" s="30">
        <v>270</v>
      </c>
      <c r="D336" s="4"/>
      <c r="F336" s="30">
        <v>270</v>
      </c>
      <c r="G336" s="4"/>
      <c r="I336" s="30">
        <v>270</v>
      </c>
      <c r="J336" s="4"/>
    </row>
    <row r="337" spans="2:10" x14ac:dyDescent="0.25">
      <c r="B337" s="2">
        <v>335</v>
      </c>
      <c r="C337" s="30">
        <v>271</v>
      </c>
      <c r="D337" s="4"/>
      <c r="F337" s="30">
        <v>271</v>
      </c>
      <c r="G337" s="4"/>
      <c r="I337" s="30">
        <v>271</v>
      </c>
      <c r="J337" s="4"/>
    </row>
    <row r="338" spans="2:10" ht="15.75" thickBot="1" x14ac:dyDescent="0.3">
      <c r="B338" s="2">
        <v>336</v>
      </c>
      <c r="C338" s="31">
        <v>272</v>
      </c>
      <c r="D338" s="5"/>
      <c r="F338" s="31">
        <v>272</v>
      </c>
      <c r="G338" s="5"/>
      <c r="I338" s="31">
        <v>272</v>
      </c>
      <c r="J338" s="5"/>
    </row>
    <row r="339" spans="2:10" x14ac:dyDescent="0.25">
      <c r="B339" s="2">
        <v>337</v>
      </c>
      <c r="C339" s="29">
        <v>273</v>
      </c>
      <c r="D339" s="6"/>
      <c r="F339" s="29">
        <v>273</v>
      </c>
      <c r="G339" s="6"/>
      <c r="I339" s="29">
        <v>273</v>
      </c>
      <c r="J339" s="6"/>
    </row>
    <row r="340" spans="2:10" x14ac:dyDescent="0.25">
      <c r="B340" s="2">
        <v>338</v>
      </c>
      <c r="C340" s="30">
        <v>274</v>
      </c>
      <c r="D340" s="4"/>
      <c r="F340" s="30">
        <v>274</v>
      </c>
      <c r="G340" s="4"/>
      <c r="I340" s="30">
        <v>274</v>
      </c>
      <c r="J340" s="4"/>
    </row>
    <row r="341" spans="2:10" x14ac:dyDescent="0.25">
      <c r="B341" s="2">
        <v>339</v>
      </c>
      <c r="C341" s="30">
        <v>275</v>
      </c>
      <c r="D341" s="4"/>
      <c r="F341" s="30">
        <v>275</v>
      </c>
      <c r="G341" s="4"/>
      <c r="I341" s="30">
        <v>275</v>
      </c>
      <c r="J341" s="4"/>
    </row>
    <row r="342" spans="2:10" ht="15.75" thickBot="1" x14ac:dyDescent="0.3">
      <c r="B342" s="2">
        <v>340</v>
      </c>
      <c r="C342" s="31">
        <v>276</v>
      </c>
      <c r="D342" s="5"/>
      <c r="F342" s="31">
        <v>276</v>
      </c>
      <c r="G342" s="5"/>
      <c r="I342" s="31">
        <v>276</v>
      </c>
      <c r="J342" s="5"/>
    </row>
    <row r="343" spans="2:10" x14ac:dyDescent="0.25">
      <c r="B343" s="2">
        <v>341</v>
      </c>
      <c r="C343" s="29">
        <v>277</v>
      </c>
      <c r="D343" s="6"/>
      <c r="F343" s="29">
        <v>277</v>
      </c>
      <c r="G343" s="6"/>
      <c r="I343" s="29">
        <v>277</v>
      </c>
      <c r="J343" s="6"/>
    </row>
    <row r="344" spans="2:10" x14ac:dyDescent="0.25">
      <c r="B344" s="2">
        <v>342</v>
      </c>
      <c r="C344" s="30">
        <v>278</v>
      </c>
      <c r="D344" s="4"/>
      <c r="F344" s="30">
        <v>278</v>
      </c>
      <c r="G344" s="4"/>
      <c r="I344" s="30">
        <v>278</v>
      </c>
      <c r="J344" s="4"/>
    </row>
    <row r="345" spans="2:10" x14ac:dyDescent="0.25">
      <c r="B345" s="2">
        <v>343</v>
      </c>
      <c r="C345" s="30">
        <v>279</v>
      </c>
      <c r="D345" s="4"/>
      <c r="F345" s="30">
        <v>279</v>
      </c>
      <c r="G345" s="4"/>
      <c r="I345" s="30">
        <v>279</v>
      </c>
      <c r="J345" s="4"/>
    </row>
    <row r="346" spans="2:10" ht="15.75" thickBot="1" x14ac:dyDescent="0.3">
      <c r="B346" s="2">
        <v>344</v>
      </c>
      <c r="C346" s="31">
        <v>280</v>
      </c>
      <c r="D346" s="5"/>
      <c r="F346" s="31">
        <v>280</v>
      </c>
      <c r="G346" s="5"/>
      <c r="I346" s="31">
        <v>280</v>
      </c>
      <c r="J346" s="5"/>
    </row>
    <row r="347" spans="2:10" x14ac:dyDescent="0.25">
      <c r="B347" s="2">
        <v>345</v>
      </c>
      <c r="C347" s="29">
        <v>281</v>
      </c>
      <c r="D347" s="6"/>
      <c r="F347" s="29">
        <v>281</v>
      </c>
      <c r="G347" s="6"/>
      <c r="I347" s="29">
        <v>281</v>
      </c>
      <c r="J347" s="6"/>
    </row>
    <row r="348" spans="2:10" x14ac:dyDescent="0.25">
      <c r="B348" s="2">
        <v>346</v>
      </c>
      <c r="C348" s="30">
        <v>282</v>
      </c>
      <c r="D348" s="4"/>
      <c r="F348" s="30">
        <v>282</v>
      </c>
      <c r="G348" s="4"/>
      <c r="I348" s="30">
        <v>282</v>
      </c>
      <c r="J348" s="4"/>
    </row>
    <row r="349" spans="2:10" x14ac:dyDescent="0.25">
      <c r="B349" s="2">
        <v>347</v>
      </c>
      <c r="C349" s="30">
        <v>283</v>
      </c>
      <c r="D349" s="4"/>
      <c r="F349" s="30">
        <v>283</v>
      </c>
      <c r="G349" s="4"/>
      <c r="I349" s="30">
        <v>283</v>
      </c>
      <c r="J349" s="4"/>
    </row>
    <row r="350" spans="2:10" ht="15.75" thickBot="1" x14ac:dyDescent="0.3">
      <c r="B350" s="2">
        <v>348</v>
      </c>
      <c r="C350" s="31">
        <v>284</v>
      </c>
      <c r="D350" s="5"/>
      <c r="F350" s="31">
        <v>284</v>
      </c>
      <c r="G350" s="5"/>
      <c r="I350" s="31">
        <v>284</v>
      </c>
      <c r="J350" s="5"/>
    </row>
    <row r="351" spans="2:10" x14ac:dyDescent="0.25">
      <c r="B351" s="2">
        <v>349</v>
      </c>
      <c r="C351" s="29">
        <v>285</v>
      </c>
      <c r="D351" s="6"/>
      <c r="F351" s="29">
        <v>285</v>
      </c>
      <c r="G351" s="6"/>
      <c r="I351" s="29">
        <v>285</v>
      </c>
      <c r="J351" s="6"/>
    </row>
    <row r="352" spans="2:10" x14ac:dyDescent="0.25">
      <c r="B352" s="2">
        <v>350</v>
      </c>
      <c r="C352" s="30">
        <v>286</v>
      </c>
      <c r="D352" s="4"/>
      <c r="F352" s="30">
        <v>286</v>
      </c>
      <c r="G352" s="4"/>
      <c r="I352" s="30">
        <v>286</v>
      </c>
      <c r="J352" s="4"/>
    </row>
    <row r="353" spans="2:10" x14ac:dyDescent="0.25">
      <c r="B353" s="2">
        <v>351</v>
      </c>
      <c r="C353" s="30">
        <v>287</v>
      </c>
      <c r="D353" s="4"/>
      <c r="F353" s="30">
        <v>287</v>
      </c>
      <c r="G353" s="4"/>
      <c r="I353" s="30">
        <v>287</v>
      </c>
      <c r="J353" s="4"/>
    </row>
    <row r="354" spans="2:10" ht="15.75" thickBot="1" x14ac:dyDescent="0.3">
      <c r="B354" s="2">
        <v>352</v>
      </c>
      <c r="C354" s="31">
        <v>288</v>
      </c>
      <c r="D354" s="5"/>
      <c r="F354" s="31">
        <v>288</v>
      </c>
      <c r="G354" s="5"/>
      <c r="I354" s="31">
        <v>288</v>
      </c>
      <c r="J354" s="5"/>
    </row>
    <row r="355" spans="2:10" x14ac:dyDescent="0.25">
      <c r="B355" s="2">
        <v>353</v>
      </c>
      <c r="C355" s="29">
        <v>289</v>
      </c>
      <c r="D355" s="6"/>
      <c r="F355" s="29">
        <v>289</v>
      </c>
      <c r="G355" s="6"/>
      <c r="I355" s="29">
        <v>289</v>
      </c>
      <c r="J355" s="6"/>
    </row>
    <row r="356" spans="2:10" x14ac:dyDescent="0.25">
      <c r="B356" s="2">
        <v>354</v>
      </c>
      <c r="C356" s="30">
        <v>290</v>
      </c>
      <c r="D356" s="4"/>
      <c r="F356" s="30">
        <v>290</v>
      </c>
      <c r="G356" s="4"/>
      <c r="I356" s="30">
        <v>290</v>
      </c>
      <c r="J356" s="4"/>
    </row>
    <row r="357" spans="2:10" x14ac:dyDescent="0.25">
      <c r="B357" s="2">
        <v>355</v>
      </c>
      <c r="C357" s="30">
        <v>291</v>
      </c>
      <c r="D357" s="4"/>
      <c r="F357" s="30">
        <v>291</v>
      </c>
      <c r="G357" s="4"/>
      <c r="I357" s="30">
        <v>291</v>
      </c>
      <c r="J357" s="4"/>
    </row>
    <row r="358" spans="2:10" ht="15.75" thickBot="1" x14ac:dyDescent="0.3">
      <c r="B358" s="2">
        <v>356</v>
      </c>
      <c r="C358" s="31">
        <v>292</v>
      </c>
      <c r="D358" s="5"/>
      <c r="F358" s="31">
        <v>292</v>
      </c>
      <c r="G358" s="5"/>
      <c r="I358" s="31">
        <v>292</v>
      </c>
      <c r="J358" s="5"/>
    </row>
    <row r="359" spans="2:10" x14ac:dyDescent="0.25">
      <c r="B359" s="2">
        <v>357</v>
      </c>
      <c r="C359" s="29">
        <v>293</v>
      </c>
      <c r="D359" s="6"/>
      <c r="F359" s="29">
        <v>293</v>
      </c>
      <c r="G359" s="6"/>
      <c r="I359" s="29">
        <v>293</v>
      </c>
      <c r="J359" s="6"/>
    </row>
    <row r="360" spans="2:10" x14ac:dyDescent="0.25">
      <c r="B360" s="2">
        <v>358</v>
      </c>
      <c r="C360" s="30">
        <v>294</v>
      </c>
      <c r="D360" s="4"/>
      <c r="F360" s="30">
        <v>294</v>
      </c>
      <c r="G360" s="4"/>
      <c r="I360" s="30">
        <v>294</v>
      </c>
      <c r="J360" s="4"/>
    </row>
    <row r="361" spans="2:10" x14ac:dyDescent="0.25">
      <c r="B361" s="2">
        <v>359</v>
      </c>
      <c r="C361" s="30">
        <v>295</v>
      </c>
      <c r="D361" s="4"/>
      <c r="F361" s="30">
        <v>295</v>
      </c>
      <c r="G361" s="4"/>
      <c r="I361" s="30">
        <v>295</v>
      </c>
      <c r="J361" s="4"/>
    </row>
    <row r="362" spans="2:10" ht="15.75" thickBot="1" x14ac:dyDescent="0.3">
      <c r="B362" s="2">
        <v>360</v>
      </c>
      <c r="C362" s="31">
        <v>296</v>
      </c>
      <c r="D362" s="5"/>
      <c r="F362" s="31">
        <v>296</v>
      </c>
      <c r="G362" s="5"/>
      <c r="I362" s="31">
        <v>296</v>
      </c>
      <c r="J362" s="5"/>
    </row>
    <row r="363" spans="2:10" x14ac:dyDescent="0.25">
      <c r="B363" s="2">
        <v>361</v>
      </c>
      <c r="C363" s="29">
        <v>297</v>
      </c>
      <c r="D363" s="6"/>
      <c r="F363" s="29">
        <v>297</v>
      </c>
      <c r="G363" s="6"/>
      <c r="I363" s="29">
        <v>297</v>
      </c>
      <c r="J363" s="6"/>
    </row>
    <row r="364" spans="2:10" x14ac:dyDescent="0.25">
      <c r="B364" s="2">
        <v>362</v>
      </c>
      <c r="C364" s="30">
        <v>298</v>
      </c>
      <c r="D364" s="4"/>
      <c r="F364" s="30">
        <v>298</v>
      </c>
      <c r="G364" s="4"/>
      <c r="I364" s="30">
        <v>298</v>
      </c>
      <c r="J364" s="4"/>
    </row>
    <row r="365" spans="2:10" x14ac:dyDescent="0.25">
      <c r="B365" s="2">
        <v>363</v>
      </c>
      <c r="C365" s="30">
        <v>299</v>
      </c>
      <c r="D365" s="4"/>
      <c r="F365" s="30">
        <v>299</v>
      </c>
      <c r="G365" s="4"/>
      <c r="I365" s="30">
        <v>299</v>
      </c>
      <c r="J365" s="4"/>
    </row>
    <row r="366" spans="2:10" ht="15.75" thickBot="1" x14ac:dyDescent="0.3">
      <c r="B366" s="2">
        <v>364</v>
      </c>
      <c r="C366" s="31">
        <v>300</v>
      </c>
      <c r="D366" s="5"/>
      <c r="F366" s="31">
        <v>300</v>
      </c>
      <c r="G366" s="5"/>
      <c r="I366" s="31">
        <v>300</v>
      </c>
      <c r="J366" s="5"/>
    </row>
    <row r="367" spans="2:10" x14ac:dyDescent="0.25">
      <c r="B367" s="2">
        <v>365</v>
      </c>
      <c r="C367" s="29">
        <v>301</v>
      </c>
      <c r="D367" s="6"/>
      <c r="F367" s="29">
        <v>301</v>
      </c>
      <c r="G367" s="6"/>
      <c r="I367" s="29">
        <v>301</v>
      </c>
      <c r="J367" s="6"/>
    </row>
    <row r="368" spans="2:10" x14ac:dyDescent="0.25">
      <c r="B368" s="2">
        <v>366</v>
      </c>
      <c r="C368" s="30">
        <v>302</v>
      </c>
      <c r="D368" s="4"/>
      <c r="F368" s="30">
        <v>302</v>
      </c>
      <c r="G368" s="4"/>
      <c r="I368" s="30">
        <v>302</v>
      </c>
      <c r="J368" s="4"/>
    </row>
    <row r="369" spans="2:10" x14ac:dyDescent="0.25">
      <c r="B369" s="2">
        <v>367</v>
      </c>
      <c r="C369" s="30">
        <v>303</v>
      </c>
      <c r="D369" s="4"/>
      <c r="F369" s="30">
        <v>303</v>
      </c>
      <c r="G369" s="4"/>
      <c r="I369" s="30">
        <v>303</v>
      </c>
      <c r="J369" s="4"/>
    </row>
    <row r="370" spans="2:10" ht="15.75" thickBot="1" x14ac:dyDescent="0.3">
      <c r="B370" s="2">
        <v>368</v>
      </c>
      <c r="C370" s="31">
        <v>304</v>
      </c>
      <c r="D370" s="5"/>
      <c r="F370" s="31">
        <v>304</v>
      </c>
      <c r="G370" s="5"/>
      <c r="I370" s="31">
        <v>304</v>
      </c>
      <c r="J370" s="5"/>
    </row>
    <row r="371" spans="2:10" x14ac:dyDescent="0.25">
      <c r="B371" s="2">
        <v>369</v>
      </c>
      <c r="C371" s="29">
        <v>305</v>
      </c>
      <c r="D371" s="6"/>
      <c r="F371" s="29">
        <v>305</v>
      </c>
      <c r="G371" s="6"/>
      <c r="I371" s="29">
        <v>305</v>
      </c>
      <c r="J371" s="6"/>
    </row>
    <row r="372" spans="2:10" x14ac:dyDescent="0.25">
      <c r="B372" s="2">
        <v>370</v>
      </c>
      <c r="C372" s="30">
        <v>306</v>
      </c>
      <c r="D372" s="4"/>
      <c r="F372" s="30">
        <v>306</v>
      </c>
      <c r="G372" s="4"/>
      <c r="I372" s="30">
        <v>306</v>
      </c>
      <c r="J372" s="4"/>
    </row>
    <row r="373" spans="2:10" x14ac:dyDescent="0.25">
      <c r="B373" s="2">
        <v>371</v>
      </c>
      <c r="C373" s="30">
        <v>307</v>
      </c>
      <c r="D373" s="4"/>
      <c r="F373" s="30">
        <v>307</v>
      </c>
      <c r="G373" s="4"/>
      <c r="I373" s="30">
        <v>307</v>
      </c>
      <c r="J373" s="4"/>
    </row>
    <row r="374" spans="2:10" ht="15.75" thickBot="1" x14ac:dyDescent="0.3">
      <c r="B374" s="2">
        <v>372</v>
      </c>
      <c r="C374" s="31">
        <v>308</v>
      </c>
      <c r="D374" s="5"/>
      <c r="F374" s="31">
        <v>308</v>
      </c>
      <c r="G374" s="5"/>
      <c r="I374" s="31">
        <v>308</v>
      </c>
      <c r="J374" s="5"/>
    </row>
    <row r="375" spans="2:10" x14ac:dyDescent="0.25">
      <c r="B375" s="2">
        <v>373</v>
      </c>
      <c r="C375" s="29">
        <v>309</v>
      </c>
      <c r="D375" s="6"/>
      <c r="F375" s="29">
        <v>309</v>
      </c>
      <c r="G375" s="6"/>
      <c r="I375" s="29">
        <v>309</v>
      </c>
      <c r="J375" s="6"/>
    </row>
    <row r="376" spans="2:10" x14ac:dyDescent="0.25">
      <c r="B376" s="2">
        <v>374</v>
      </c>
      <c r="C376" s="30">
        <v>310</v>
      </c>
      <c r="D376" s="4"/>
      <c r="F376" s="30">
        <v>310</v>
      </c>
      <c r="G376" s="4"/>
      <c r="I376" s="30">
        <v>310</v>
      </c>
      <c r="J376" s="4"/>
    </row>
    <row r="377" spans="2:10" x14ac:dyDescent="0.25">
      <c r="B377" s="2">
        <v>375</v>
      </c>
      <c r="C377" s="30">
        <v>311</v>
      </c>
      <c r="D377" s="4"/>
      <c r="F377" s="30">
        <v>311</v>
      </c>
      <c r="G377" s="4"/>
      <c r="I377" s="30">
        <v>311</v>
      </c>
      <c r="J377" s="4"/>
    </row>
    <row r="378" spans="2:10" ht="15.75" thickBot="1" x14ac:dyDescent="0.3">
      <c r="B378" s="2">
        <v>376</v>
      </c>
      <c r="C378" s="31">
        <v>312</v>
      </c>
      <c r="D378" s="5"/>
      <c r="F378" s="31">
        <v>312</v>
      </c>
      <c r="G378" s="5"/>
      <c r="I378" s="31">
        <v>312</v>
      </c>
      <c r="J378" s="5"/>
    </row>
    <row r="379" spans="2:10" x14ac:dyDescent="0.25">
      <c r="B379" s="2">
        <v>377</v>
      </c>
      <c r="C379" s="29">
        <v>313</v>
      </c>
      <c r="D379" s="6"/>
      <c r="F379" s="29">
        <v>313</v>
      </c>
      <c r="G379" s="6"/>
      <c r="I379" s="29">
        <v>313</v>
      </c>
      <c r="J379" s="6"/>
    </row>
    <row r="380" spans="2:10" x14ac:dyDescent="0.25">
      <c r="B380" s="2">
        <v>378</v>
      </c>
      <c r="C380" s="30">
        <v>314</v>
      </c>
      <c r="D380" s="4"/>
      <c r="F380" s="30">
        <v>314</v>
      </c>
      <c r="G380" s="4"/>
      <c r="I380" s="30">
        <v>314</v>
      </c>
      <c r="J380" s="4"/>
    </row>
    <row r="381" spans="2:10" x14ac:dyDescent="0.25">
      <c r="B381" s="2">
        <v>379</v>
      </c>
      <c r="C381" s="30">
        <v>315</v>
      </c>
      <c r="D381" s="4"/>
      <c r="F381" s="30">
        <v>315</v>
      </c>
      <c r="G381" s="4"/>
      <c r="I381" s="30">
        <v>315</v>
      </c>
      <c r="J381" s="4"/>
    </row>
    <row r="382" spans="2:10" ht="15.75" thickBot="1" x14ac:dyDescent="0.3">
      <c r="B382" s="2">
        <v>380</v>
      </c>
      <c r="C382" s="31">
        <v>316</v>
      </c>
      <c r="D382" s="5"/>
      <c r="F382" s="31">
        <v>316</v>
      </c>
      <c r="G382" s="5"/>
      <c r="I382" s="31">
        <v>316</v>
      </c>
      <c r="J382" s="5"/>
    </row>
    <row r="383" spans="2:10" x14ac:dyDescent="0.25">
      <c r="B383" s="2">
        <v>381</v>
      </c>
      <c r="C383" s="29">
        <v>317</v>
      </c>
      <c r="D383" s="6"/>
      <c r="F383" s="29">
        <v>317</v>
      </c>
      <c r="G383" s="6"/>
      <c r="I383" s="29">
        <v>317</v>
      </c>
      <c r="J383" s="6"/>
    </row>
    <row r="384" spans="2:10" x14ac:dyDescent="0.25">
      <c r="B384" s="2">
        <v>382</v>
      </c>
      <c r="C384" s="30">
        <v>318</v>
      </c>
      <c r="D384" s="4"/>
      <c r="F384" s="30">
        <v>318</v>
      </c>
      <c r="G384" s="4"/>
      <c r="I384" s="30">
        <v>318</v>
      </c>
      <c r="J384" s="4"/>
    </row>
    <row r="385" spans="2:10" x14ac:dyDescent="0.25">
      <c r="B385" s="2">
        <v>383</v>
      </c>
      <c r="C385" s="30">
        <v>319</v>
      </c>
      <c r="D385" s="4"/>
      <c r="F385" s="30">
        <v>319</v>
      </c>
      <c r="G385" s="4"/>
      <c r="I385" s="30">
        <v>319</v>
      </c>
      <c r="J385" s="4"/>
    </row>
    <row r="386" spans="2:10" ht="15.75" thickBot="1" x14ac:dyDescent="0.3">
      <c r="B386" s="2">
        <v>384</v>
      </c>
      <c r="C386" s="31">
        <v>320</v>
      </c>
      <c r="D386" s="5"/>
      <c r="F386" s="31">
        <v>320</v>
      </c>
      <c r="G386" s="5"/>
      <c r="I386" s="31">
        <v>320</v>
      </c>
      <c r="J386" s="5"/>
    </row>
    <row r="387" spans="2:10" x14ac:dyDescent="0.25">
      <c r="B387" s="2">
        <v>385</v>
      </c>
      <c r="C387" s="32">
        <v>321</v>
      </c>
      <c r="D387" s="62" t="s">
        <v>131</v>
      </c>
      <c r="F387" s="29">
        <v>321</v>
      </c>
      <c r="G387" s="6"/>
      <c r="I387" s="29">
        <v>321</v>
      </c>
      <c r="J387" s="6"/>
    </row>
    <row r="388" spans="2:10" x14ac:dyDescent="0.25">
      <c r="B388" s="2">
        <v>386</v>
      </c>
      <c r="C388" s="33">
        <v>322</v>
      </c>
      <c r="D388" s="8"/>
      <c r="F388" s="30">
        <v>322</v>
      </c>
      <c r="G388" s="4"/>
      <c r="I388" s="30">
        <v>322</v>
      </c>
      <c r="J388" s="4"/>
    </row>
    <row r="389" spans="2:10" x14ac:dyDescent="0.25">
      <c r="B389" s="2">
        <v>387</v>
      </c>
      <c r="C389" s="33">
        <v>323</v>
      </c>
      <c r="D389" s="8"/>
      <c r="F389" s="30">
        <v>323</v>
      </c>
      <c r="G389" s="4"/>
      <c r="I389" s="30">
        <v>323</v>
      </c>
      <c r="J389" s="4"/>
    </row>
    <row r="390" spans="2:10" ht="15.75" thickBot="1" x14ac:dyDescent="0.3">
      <c r="B390" s="2">
        <v>388</v>
      </c>
      <c r="C390" s="34">
        <v>324</v>
      </c>
      <c r="D390" s="9"/>
      <c r="F390" s="31">
        <v>324</v>
      </c>
      <c r="G390" s="5"/>
      <c r="I390" s="31">
        <v>324</v>
      </c>
      <c r="J390" s="5"/>
    </row>
    <row r="391" spans="2:10" x14ac:dyDescent="0.25">
      <c r="B391" s="2">
        <v>389</v>
      </c>
      <c r="C391" s="29">
        <v>325</v>
      </c>
      <c r="D391" s="6"/>
      <c r="F391" s="29">
        <v>325</v>
      </c>
      <c r="G391" s="6"/>
      <c r="I391" s="29">
        <v>325</v>
      </c>
      <c r="J391" s="6"/>
    </row>
    <row r="392" spans="2:10" x14ac:dyDescent="0.25">
      <c r="B392" s="2">
        <v>390</v>
      </c>
      <c r="C392" s="30">
        <v>326</v>
      </c>
      <c r="D392" s="4"/>
      <c r="F392" s="30">
        <v>326</v>
      </c>
      <c r="G392" s="4"/>
      <c r="I392" s="30">
        <v>326</v>
      </c>
      <c r="J392" s="4"/>
    </row>
    <row r="393" spans="2:10" x14ac:dyDescent="0.25">
      <c r="B393" s="2">
        <v>391</v>
      </c>
      <c r="C393" s="30">
        <v>327</v>
      </c>
      <c r="D393" s="4"/>
      <c r="F393" s="30">
        <v>327</v>
      </c>
      <c r="G393" s="4"/>
      <c r="I393" s="30">
        <v>327</v>
      </c>
      <c r="J393" s="4"/>
    </row>
    <row r="394" spans="2:10" ht="15.75" thickBot="1" x14ac:dyDescent="0.3">
      <c r="B394" s="2">
        <v>392</v>
      </c>
      <c r="C394" s="31">
        <v>328</v>
      </c>
      <c r="D394" s="5"/>
      <c r="F394" s="31">
        <v>328</v>
      </c>
      <c r="G394" s="5"/>
      <c r="I394" s="31">
        <v>328</v>
      </c>
      <c r="J394" s="5"/>
    </row>
    <row r="395" spans="2:10" x14ac:dyDescent="0.25">
      <c r="B395" s="2">
        <v>393</v>
      </c>
      <c r="C395" s="29">
        <v>329</v>
      </c>
      <c r="D395" s="6"/>
      <c r="F395" s="29">
        <v>329</v>
      </c>
      <c r="G395" s="6"/>
      <c r="I395" s="29">
        <v>329</v>
      </c>
      <c r="J395" s="6"/>
    </row>
    <row r="396" spans="2:10" x14ac:dyDescent="0.25">
      <c r="B396" s="2">
        <v>394</v>
      </c>
      <c r="C396" s="30">
        <v>330</v>
      </c>
      <c r="D396" s="4"/>
      <c r="F396" s="30">
        <v>330</v>
      </c>
      <c r="G396" s="4"/>
      <c r="I396" s="30">
        <v>330</v>
      </c>
      <c r="J396" s="4"/>
    </row>
    <row r="397" spans="2:10" x14ac:dyDescent="0.25">
      <c r="B397" s="2">
        <v>395</v>
      </c>
      <c r="C397" s="30">
        <v>331</v>
      </c>
      <c r="D397" s="4"/>
      <c r="F397" s="30">
        <v>331</v>
      </c>
      <c r="G397" s="4"/>
      <c r="I397" s="30">
        <v>331</v>
      </c>
      <c r="J397" s="4"/>
    </row>
    <row r="398" spans="2:10" ht="15.75" thickBot="1" x14ac:dyDescent="0.3">
      <c r="B398" s="2">
        <v>396</v>
      </c>
      <c r="C398" s="31">
        <v>332</v>
      </c>
      <c r="D398" s="5"/>
      <c r="F398" s="31">
        <v>332</v>
      </c>
      <c r="G398" s="5"/>
      <c r="I398" s="31">
        <v>332</v>
      </c>
      <c r="J398" s="5"/>
    </row>
    <row r="399" spans="2:10" x14ac:dyDescent="0.25">
      <c r="B399" s="2">
        <v>397</v>
      </c>
      <c r="C399" s="29">
        <v>333</v>
      </c>
      <c r="D399" s="6"/>
      <c r="F399" s="29">
        <v>333</v>
      </c>
      <c r="G399" s="6"/>
      <c r="I399" s="29">
        <v>333</v>
      </c>
      <c r="J399" s="6"/>
    </row>
    <row r="400" spans="2:10" x14ac:dyDescent="0.25">
      <c r="B400" s="2">
        <v>398</v>
      </c>
      <c r="C400" s="30">
        <v>334</v>
      </c>
      <c r="D400" s="4"/>
      <c r="F400" s="30">
        <v>334</v>
      </c>
      <c r="G400" s="4"/>
      <c r="I400" s="30">
        <v>334</v>
      </c>
      <c r="J400" s="4"/>
    </row>
    <row r="401" spans="2:10" x14ac:dyDescent="0.25">
      <c r="B401" s="2">
        <v>399</v>
      </c>
      <c r="C401" s="30">
        <v>335</v>
      </c>
      <c r="D401" s="4"/>
      <c r="F401" s="30">
        <v>335</v>
      </c>
      <c r="G401" s="4"/>
      <c r="I401" s="30">
        <v>335</v>
      </c>
      <c r="J401" s="4"/>
    </row>
    <row r="402" spans="2:10" ht="15.75" thickBot="1" x14ac:dyDescent="0.3">
      <c r="B402" s="2">
        <v>400</v>
      </c>
      <c r="C402" s="31">
        <v>336</v>
      </c>
      <c r="D402" s="5"/>
      <c r="F402" s="31">
        <v>336</v>
      </c>
      <c r="G402" s="5"/>
      <c r="I402" s="31">
        <v>336</v>
      </c>
      <c r="J402" s="5"/>
    </row>
    <row r="403" spans="2:10" x14ac:dyDescent="0.25">
      <c r="B403" s="2">
        <v>401</v>
      </c>
      <c r="C403" s="29">
        <v>337</v>
      </c>
      <c r="D403" s="6"/>
      <c r="F403" s="29">
        <v>337</v>
      </c>
      <c r="G403" s="6"/>
      <c r="I403" s="29">
        <v>337</v>
      </c>
      <c r="J403" s="6"/>
    </row>
    <row r="404" spans="2:10" x14ac:dyDescent="0.25">
      <c r="B404" s="2">
        <v>402</v>
      </c>
      <c r="C404" s="30">
        <v>338</v>
      </c>
      <c r="D404" s="4"/>
      <c r="F404" s="30">
        <v>338</v>
      </c>
      <c r="G404" s="4"/>
      <c r="I404" s="30">
        <v>338</v>
      </c>
      <c r="J404" s="4"/>
    </row>
    <row r="405" spans="2:10" x14ac:dyDescent="0.25">
      <c r="B405" s="2">
        <v>403</v>
      </c>
      <c r="C405" s="30">
        <v>339</v>
      </c>
      <c r="D405" s="4"/>
      <c r="F405" s="30">
        <v>339</v>
      </c>
      <c r="G405" s="4"/>
      <c r="I405" s="30">
        <v>339</v>
      </c>
      <c r="J405" s="4"/>
    </row>
    <row r="406" spans="2:10" ht="15.75" thickBot="1" x14ac:dyDescent="0.3">
      <c r="B406" s="2">
        <v>404</v>
      </c>
      <c r="C406" s="31">
        <v>340</v>
      </c>
      <c r="D406" s="5"/>
      <c r="F406" s="31">
        <v>340</v>
      </c>
      <c r="G406" s="5"/>
      <c r="I406" s="31">
        <v>340</v>
      </c>
      <c r="J406" s="5"/>
    </row>
    <row r="407" spans="2:10" x14ac:dyDescent="0.25">
      <c r="B407" s="2">
        <v>405</v>
      </c>
      <c r="C407" s="29">
        <v>341</v>
      </c>
      <c r="D407" s="6"/>
      <c r="F407" s="29">
        <v>341</v>
      </c>
      <c r="G407" s="6"/>
      <c r="I407" s="29">
        <v>341</v>
      </c>
      <c r="J407" s="6"/>
    </row>
    <row r="408" spans="2:10" x14ac:dyDescent="0.25">
      <c r="B408" s="2">
        <v>406</v>
      </c>
      <c r="C408" s="30">
        <v>342</v>
      </c>
      <c r="D408" s="4"/>
      <c r="F408" s="30">
        <v>342</v>
      </c>
      <c r="G408" s="4"/>
      <c r="I408" s="30">
        <v>342</v>
      </c>
      <c r="J408" s="4"/>
    </row>
    <row r="409" spans="2:10" x14ac:dyDescent="0.25">
      <c r="B409" s="2">
        <v>407</v>
      </c>
      <c r="C409" s="30">
        <v>343</v>
      </c>
      <c r="D409" s="4"/>
      <c r="F409" s="30">
        <v>343</v>
      </c>
      <c r="G409" s="4"/>
      <c r="I409" s="30">
        <v>343</v>
      </c>
      <c r="J409" s="4"/>
    </row>
    <row r="410" spans="2:10" ht="15.75" thickBot="1" x14ac:dyDescent="0.3">
      <c r="B410" s="2">
        <v>408</v>
      </c>
      <c r="C410" s="31">
        <v>344</v>
      </c>
      <c r="D410" s="5"/>
      <c r="F410" s="31">
        <v>344</v>
      </c>
      <c r="G410" s="5"/>
      <c r="I410" s="31">
        <v>344</v>
      </c>
      <c r="J410" s="5"/>
    </row>
    <row r="411" spans="2:10" x14ac:dyDescent="0.25">
      <c r="B411" s="2">
        <v>409</v>
      </c>
      <c r="C411" s="29">
        <v>345</v>
      </c>
      <c r="D411" s="6"/>
      <c r="F411" s="29">
        <v>345</v>
      </c>
      <c r="G411" s="6"/>
      <c r="I411" s="29">
        <v>345</v>
      </c>
      <c r="J411" s="6"/>
    </row>
    <row r="412" spans="2:10" x14ac:dyDescent="0.25">
      <c r="B412" s="2">
        <v>410</v>
      </c>
      <c r="C412" s="30">
        <v>346</v>
      </c>
      <c r="D412" s="4"/>
      <c r="F412" s="30">
        <v>346</v>
      </c>
      <c r="G412" s="4"/>
      <c r="I412" s="30">
        <v>346</v>
      </c>
      <c r="J412" s="4"/>
    </row>
    <row r="413" spans="2:10" x14ac:dyDescent="0.25">
      <c r="B413" s="2">
        <v>411</v>
      </c>
      <c r="C413" s="30">
        <v>347</v>
      </c>
      <c r="D413" s="4"/>
      <c r="F413" s="30">
        <v>347</v>
      </c>
      <c r="G413" s="4"/>
      <c r="I413" s="30">
        <v>347</v>
      </c>
      <c r="J413" s="4"/>
    </row>
    <row r="414" spans="2:10" ht="15.75" thickBot="1" x14ac:dyDescent="0.3">
      <c r="B414" s="2">
        <v>412</v>
      </c>
      <c r="C414" s="31">
        <v>348</v>
      </c>
      <c r="D414" s="5"/>
      <c r="F414" s="31">
        <v>348</v>
      </c>
      <c r="G414" s="5"/>
      <c r="I414" s="31">
        <v>348</v>
      </c>
      <c r="J414" s="5"/>
    </row>
    <row r="415" spans="2:10" x14ac:dyDescent="0.25">
      <c r="B415" s="2">
        <v>413</v>
      </c>
      <c r="C415" s="29">
        <v>349</v>
      </c>
      <c r="D415" s="6"/>
      <c r="F415" s="29">
        <v>349</v>
      </c>
      <c r="G415" s="6"/>
      <c r="I415" s="29">
        <v>349</v>
      </c>
      <c r="J415" s="6"/>
    </row>
    <row r="416" spans="2:10" x14ac:dyDescent="0.25">
      <c r="B416" s="2">
        <v>414</v>
      </c>
      <c r="C416" s="30">
        <v>350</v>
      </c>
      <c r="D416" s="4"/>
      <c r="F416" s="30">
        <v>350</v>
      </c>
      <c r="G416" s="4"/>
      <c r="I416" s="30">
        <v>350</v>
      </c>
      <c r="J416" s="4"/>
    </row>
    <row r="417" spans="2:10" x14ac:dyDescent="0.25">
      <c r="B417" s="2">
        <v>415</v>
      </c>
      <c r="C417" s="30">
        <v>351</v>
      </c>
      <c r="D417" s="4"/>
      <c r="F417" s="30">
        <v>351</v>
      </c>
      <c r="G417" s="4"/>
      <c r="I417" s="30">
        <v>351</v>
      </c>
      <c r="J417" s="4"/>
    </row>
    <row r="418" spans="2:10" ht="15.75" thickBot="1" x14ac:dyDescent="0.3">
      <c r="B418" s="2">
        <v>416</v>
      </c>
      <c r="C418" s="31">
        <v>352</v>
      </c>
      <c r="D418" s="5"/>
      <c r="F418" s="31">
        <v>352</v>
      </c>
      <c r="G418" s="5"/>
      <c r="I418" s="31">
        <v>352</v>
      </c>
      <c r="J418" s="5"/>
    </row>
    <row r="419" spans="2:10" x14ac:dyDescent="0.25">
      <c r="B419" s="2">
        <v>417</v>
      </c>
      <c r="C419" s="29">
        <v>353</v>
      </c>
      <c r="D419" s="6"/>
      <c r="F419" s="29">
        <v>353</v>
      </c>
      <c r="G419" s="6"/>
      <c r="I419" s="29">
        <v>353</v>
      </c>
      <c r="J419" s="6"/>
    </row>
    <row r="420" spans="2:10" x14ac:dyDescent="0.25">
      <c r="B420" s="2">
        <v>418</v>
      </c>
      <c r="C420" s="30">
        <v>354</v>
      </c>
      <c r="D420" s="4"/>
      <c r="F420" s="30">
        <v>354</v>
      </c>
      <c r="G420" s="4"/>
      <c r="I420" s="30">
        <v>354</v>
      </c>
      <c r="J420" s="4"/>
    </row>
    <row r="421" spans="2:10" x14ac:dyDescent="0.25">
      <c r="B421" s="2">
        <v>419</v>
      </c>
      <c r="C421" s="30">
        <v>355</v>
      </c>
      <c r="D421" s="4"/>
      <c r="F421" s="30">
        <v>355</v>
      </c>
      <c r="G421" s="4"/>
      <c r="I421" s="30">
        <v>355</v>
      </c>
      <c r="J421" s="4"/>
    </row>
    <row r="422" spans="2:10" ht="15.75" thickBot="1" x14ac:dyDescent="0.3">
      <c r="B422" s="2">
        <v>420</v>
      </c>
      <c r="C422" s="31">
        <v>356</v>
      </c>
      <c r="D422" s="5"/>
      <c r="F422" s="31">
        <v>356</v>
      </c>
      <c r="G422" s="5"/>
      <c r="I422" s="31">
        <v>356</v>
      </c>
      <c r="J422" s="5"/>
    </row>
    <row r="423" spans="2:10" x14ac:dyDescent="0.25">
      <c r="B423" s="2">
        <v>421</v>
      </c>
      <c r="C423" s="29">
        <v>357</v>
      </c>
      <c r="D423" s="6"/>
      <c r="F423" s="29">
        <v>357</v>
      </c>
      <c r="G423" s="6"/>
      <c r="I423" s="29">
        <v>357</v>
      </c>
      <c r="J423" s="6"/>
    </row>
    <row r="424" spans="2:10" x14ac:dyDescent="0.25">
      <c r="B424" s="2">
        <v>422</v>
      </c>
      <c r="C424" s="30">
        <v>358</v>
      </c>
      <c r="D424" s="4"/>
      <c r="F424" s="30">
        <v>358</v>
      </c>
      <c r="G424" s="4"/>
      <c r="I424" s="30">
        <v>358</v>
      </c>
      <c r="J424" s="4"/>
    </row>
    <row r="425" spans="2:10" x14ac:dyDescent="0.25">
      <c r="B425" s="2">
        <v>423</v>
      </c>
      <c r="C425" s="30">
        <v>359</v>
      </c>
      <c r="D425" s="4"/>
      <c r="F425" s="30">
        <v>359</v>
      </c>
      <c r="G425" s="4"/>
      <c r="I425" s="30">
        <v>359</v>
      </c>
      <c r="J425" s="4"/>
    </row>
    <row r="426" spans="2:10" ht="15.75" thickBot="1" x14ac:dyDescent="0.3">
      <c r="B426" s="2">
        <v>424</v>
      </c>
      <c r="C426" s="31">
        <v>360</v>
      </c>
      <c r="D426" s="5"/>
      <c r="F426" s="31">
        <v>360</v>
      </c>
      <c r="G426" s="5"/>
      <c r="I426" s="31">
        <v>360</v>
      </c>
      <c r="J426" s="5"/>
    </row>
    <row r="427" spans="2:10" x14ac:dyDescent="0.25">
      <c r="B427" s="2">
        <v>425</v>
      </c>
      <c r="C427" s="29">
        <v>361</v>
      </c>
      <c r="D427" s="6"/>
      <c r="F427" s="29">
        <v>361</v>
      </c>
      <c r="G427" s="6"/>
      <c r="I427" s="29">
        <v>361</v>
      </c>
      <c r="J427" s="6"/>
    </row>
    <row r="428" spans="2:10" x14ac:dyDescent="0.25">
      <c r="B428" s="2">
        <v>426</v>
      </c>
      <c r="C428" s="30">
        <v>362</v>
      </c>
      <c r="D428" s="4"/>
      <c r="F428" s="30">
        <v>362</v>
      </c>
      <c r="G428" s="4"/>
      <c r="I428" s="30">
        <v>362</v>
      </c>
      <c r="J428" s="4"/>
    </row>
    <row r="429" spans="2:10" x14ac:dyDescent="0.25">
      <c r="B429" s="2">
        <v>427</v>
      </c>
      <c r="C429" s="30">
        <v>363</v>
      </c>
      <c r="D429" s="4"/>
      <c r="F429" s="30">
        <v>363</v>
      </c>
      <c r="G429" s="4"/>
      <c r="I429" s="30">
        <v>363</v>
      </c>
      <c r="J429" s="4"/>
    </row>
    <row r="430" spans="2:10" ht="15.75" thickBot="1" x14ac:dyDescent="0.3">
      <c r="B430" s="2">
        <v>428</v>
      </c>
      <c r="C430" s="31">
        <v>364</v>
      </c>
      <c r="D430" s="5"/>
      <c r="F430" s="31">
        <v>364</v>
      </c>
      <c r="G430" s="5"/>
      <c r="I430" s="31">
        <v>364</v>
      </c>
      <c r="J430" s="5"/>
    </row>
    <row r="431" spans="2:10" x14ac:dyDescent="0.25">
      <c r="B431" s="2">
        <v>429</v>
      </c>
      <c r="C431" s="29">
        <v>365</v>
      </c>
      <c r="D431" s="6"/>
      <c r="F431" s="29">
        <v>365</v>
      </c>
      <c r="G431" s="6"/>
      <c r="I431" s="29">
        <v>365</v>
      </c>
      <c r="J431" s="6"/>
    </row>
    <row r="432" spans="2:10" x14ac:dyDescent="0.25">
      <c r="B432" s="2">
        <v>430</v>
      </c>
      <c r="C432" s="30">
        <v>366</v>
      </c>
      <c r="D432" s="4"/>
      <c r="F432" s="30">
        <v>366</v>
      </c>
      <c r="G432" s="4"/>
      <c r="I432" s="30">
        <v>366</v>
      </c>
      <c r="J432" s="4"/>
    </row>
    <row r="433" spans="2:10" x14ac:dyDescent="0.25">
      <c r="B433" s="2">
        <v>431</v>
      </c>
      <c r="C433" s="30">
        <v>367</v>
      </c>
      <c r="D433" s="4"/>
      <c r="F433" s="30">
        <v>367</v>
      </c>
      <c r="G433" s="4"/>
      <c r="I433" s="30">
        <v>367</v>
      </c>
      <c r="J433" s="4"/>
    </row>
    <row r="434" spans="2:10" ht="15.75" thickBot="1" x14ac:dyDescent="0.3">
      <c r="B434" s="2">
        <v>432</v>
      </c>
      <c r="C434" s="31">
        <v>368</v>
      </c>
      <c r="D434" s="5"/>
      <c r="F434" s="31">
        <v>368</v>
      </c>
      <c r="G434" s="5"/>
      <c r="I434" s="31">
        <v>368</v>
      </c>
      <c r="J434" s="5"/>
    </row>
    <row r="435" spans="2:10" x14ac:dyDescent="0.25">
      <c r="B435" s="2">
        <v>433</v>
      </c>
      <c r="C435" s="29">
        <v>369</v>
      </c>
      <c r="D435" s="6"/>
      <c r="F435" s="29">
        <v>369</v>
      </c>
      <c r="G435" s="6"/>
      <c r="I435" s="29">
        <v>369</v>
      </c>
      <c r="J435" s="6"/>
    </row>
    <row r="436" spans="2:10" x14ac:dyDescent="0.25">
      <c r="B436" s="2">
        <v>434</v>
      </c>
      <c r="C436" s="30">
        <v>370</v>
      </c>
      <c r="D436" s="4"/>
      <c r="F436" s="30">
        <v>370</v>
      </c>
      <c r="G436" s="4"/>
      <c r="I436" s="30">
        <v>370</v>
      </c>
      <c r="J436" s="4"/>
    </row>
    <row r="437" spans="2:10" x14ac:dyDescent="0.25">
      <c r="B437" s="2">
        <v>435</v>
      </c>
      <c r="C437" s="30">
        <v>371</v>
      </c>
      <c r="D437" s="4"/>
      <c r="F437" s="30">
        <v>371</v>
      </c>
      <c r="G437" s="4"/>
      <c r="I437" s="30">
        <v>371</v>
      </c>
      <c r="J437" s="4"/>
    </row>
    <row r="438" spans="2:10" ht="15.75" thickBot="1" x14ac:dyDescent="0.3">
      <c r="B438" s="2">
        <v>436</v>
      </c>
      <c r="C438" s="31">
        <v>372</v>
      </c>
      <c r="D438" s="5"/>
      <c r="F438" s="31">
        <v>372</v>
      </c>
      <c r="G438" s="5"/>
      <c r="I438" s="31">
        <v>372</v>
      </c>
      <c r="J438" s="5"/>
    </row>
    <row r="439" spans="2:10" x14ac:dyDescent="0.25">
      <c r="B439" s="2">
        <v>437</v>
      </c>
      <c r="C439" s="29">
        <v>373</v>
      </c>
      <c r="D439" s="6"/>
      <c r="F439" s="29">
        <v>373</v>
      </c>
      <c r="G439" s="6"/>
      <c r="I439" s="29">
        <v>373</v>
      </c>
      <c r="J439" s="6"/>
    </row>
    <row r="440" spans="2:10" x14ac:dyDescent="0.25">
      <c r="B440" s="2">
        <v>438</v>
      </c>
      <c r="C440" s="30">
        <v>374</v>
      </c>
      <c r="D440" s="4"/>
      <c r="F440" s="30">
        <v>374</v>
      </c>
      <c r="G440" s="4"/>
      <c r="I440" s="30">
        <v>374</v>
      </c>
      <c r="J440" s="4"/>
    </row>
    <row r="441" spans="2:10" x14ac:dyDescent="0.25">
      <c r="B441" s="2">
        <v>439</v>
      </c>
      <c r="C441" s="30">
        <v>375</v>
      </c>
      <c r="D441" s="4"/>
      <c r="F441" s="30">
        <v>375</v>
      </c>
      <c r="G441" s="4"/>
      <c r="I441" s="30">
        <v>375</v>
      </c>
      <c r="J441" s="4"/>
    </row>
    <row r="442" spans="2:10" ht="15.75" thickBot="1" x14ac:dyDescent="0.3">
      <c r="B442" s="2">
        <v>440</v>
      </c>
      <c r="C442" s="31">
        <v>376</v>
      </c>
      <c r="D442" s="5"/>
      <c r="F442" s="31">
        <v>376</v>
      </c>
      <c r="G442" s="5"/>
      <c r="I442" s="31">
        <v>376</v>
      </c>
      <c r="J442" s="5"/>
    </row>
    <row r="443" spans="2:10" x14ac:dyDescent="0.25">
      <c r="B443" s="2">
        <v>441</v>
      </c>
      <c r="C443" s="29">
        <v>377</v>
      </c>
      <c r="D443" s="6"/>
      <c r="F443" s="29">
        <v>377</v>
      </c>
      <c r="G443" s="6"/>
      <c r="I443" s="29">
        <v>377</v>
      </c>
      <c r="J443" s="6"/>
    </row>
    <row r="444" spans="2:10" x14ac:dyDescent="0.25">
      <c r="B444" s="2">
        <v>442</v>
      </c>
      <c r="C444" s="30">
        <v>378</v>
      </c>
      <c r="D444" s="4"/>
      <c r="F444" s="30">
        <v>378</v>
      </c>
      <c r="G444" s="4"/>
      <c r="I444" s="30">
        <v>378</v>
      </c>
      <c r="J444" s="4"/>
    </row>
    <row r="445" spans="2:10" x14ac:dyDescent="0.25">
      <c r="B445" s="2">
        <v>443</v>
      </c>
      <c r="C445" s="30">
        <v>379</v>
      </c>
      <c r="D445" s="4"/>
      <c r="F445" s="30">
        <v>379</v>
      </c>
      <c r="G445" s="4"/>
      <c r="I445" s="30">
        <v>379</v>
      </c>
      <c r="J445" s="4"/>
    </row>
    <row r="446" spans="2:10" ht="15.75" thickBot="1" x14ac:dyDescent="0.3">
      <c r="B446" s="2">
        <v>444</v>
      </c>
      <c r="C446" s="31">
        <v>380</v>
      </c>
      <c r="D446" s="5"/>
      <c r="F446" s="31">
        <v>380</v>
      </c>
      <c r="G446" s="5"/>
      <c r="I446" s="31">
        <v>380</v>
      </c>
      <c r="J446" s="5"/>
    </row>
    <row r="447" spans="2:10" x14ac:dyDescent="0.25">
      <c r="B447" s="2">
        <v>445</v>
      </c>
      <c r="C447" s="29">
        <v>381</v>
      </c>
      <c r="D447" s="6"/>
      <c r="F447" s="29">
        <v>381</v>
      </c>
      <c r="G447" s="6"/>
      <c r="I447" s="29">
        <v>381</v>
      </c>
      <c r="J447" s="6"/>
    </row>
    <row r="448" spans="2:10" x14ac:dyDescent="0.25">
      <c r="B448" s="2">
        <v>446</v>
      </c>
      <c r="C448" s="30">
        <v>382</v>
      </c>
      <c r="D448" s="4"/>
      <c r="F448" s="30">
        <v>382</v>
      </c>
      <c r="G448" s="4"/>
      <c r="I448" s="30">
        <v>382</v>
      </c>
      <c r="J448" s="4"/>
    </row>
    <row r="449" spans="2:10" x14ac:dyDescent="0.25">
      <c r="B449" s="2">
        <v>447</v>
      </c>
      <c r="C449" s="30">
        <v>383</v>
      </c>
      <c r="D449" s="4"/>
      <c r="F449" s="30">
        <v>383</v>
      </c>
      <c r="G449" s="4"/>
      <c r="I449" s="30">
        <v>383</v>
      </c>
      <c r="J449" s="4"/>
    </row>
    <row r="450" spans="2:10" ht="15.75" thickBot="1" x14ac:dyDescent="0.3">
      <c r="B450" s="2">
        <v>448</v>
      </c>
      <c r="C450" s="31">
        <v>384</v>
      </c>
      <c r="D450" s="5"/>
      <c r="F450" s="31">
        <v>384</v>
      </c>
      <c r="G450" s="5"/>
      <c r="I450" s="31">
        <v>384</v>
      </c>
      <c r="J450" s="5"/>
    </row>
    <row r="451" spans="2:10" x14ac:dyDescent="0.25">
      <c r="B451" s="2">
        <v>449</v>
      </c>
      <c r="C451" s="29">
        <v>385</v>
      </c>
      <c r="D451" s="6"/>
      <c r="F451" s="29">
        <v>385</v>
      </c>
      <c r="G451" s="6"/>
      <c r="I451" s="29">
        <v>385</v>
      </c>
      <c r="J451" s="6"/>
    </row>
    <row r="452" spans="2:10" x14ac:dyDescent="0.25">
      <c r="B452" s="2">
        <v>450</v>
      </c>
      <c r="C452" s="30">
        <v>386</v>
      </c>
      <c r="D452" s="4"/>
      <c r="F452" s="30">
        <v>386</v>
      </c>
      <c r="G452" s="4"/>
      <c r="I452" s="30">
        <v>386</v>
      </c>
      <c r="J452" s="4"/>
    </row>
    <row r="453" spans="2:10" x14ac:dyDescent="0.25">
      <c r="B453" s="2">
        <v>451</v>
      </c>
      <c r="C453" s="30">
        <v>387</v>
      </c>
      <c r="D453" s="4"/>
      <c r="F453" s="30">
        <v>387</v>
      </c>
      <c r="G453" s="4"/>
      <c r="I453" s="30">
        <v>387</v>
      </c>
      <c r="J453" s="4"/>
    </row>
    <row r="454" spans="2:10" ht="15.75" thickBot="1" x14ac:dyDescent="0.3">
      <c r="B454" s="2">
        <v>452</v>
      </c>
      <c r="C454" s="485">
        <v>388</v>
      </c>
      <c r="D454" s="486"/>
      <c r="F454" s="31">
        <v>388</v>
      </c>
      <c r="G454" s="5"/>
      <c r="I454" s="31">
        <v>388</v>
      </c>
      <c r="J454" s="5"/>
    </row>
    <row r="455" spans="2:10" x14ac:dyDescent="0.25">
      <c r="B455" s="2">
        <v>453</v>
      </c>
      <c r="C455" s="29">
        <v>389</v>
      </c>
      <c r="D455" s="6"/>
      <c r="F455" s="29">
        <v>389</v>
      </c>
      <c r="G455" s="6"/>
      <c r="I455" s="29">
        <v>389</v>
      </c>
      <c r="J455" s="6"/>
    </row>
    <row r="456" spans="2:10" x14ac:dyDescent="0.25">
      <c r="B456" s="2">
        <v>454</v>
      </c>
      <c r="C456" s="30">
        <v>390</v>
      </c>
      <c r="D456" s="4"/>
      <c r="F456" s="30">
        <v>390</v>
      </c>
      <c r="G456" s="4"/>
      <c r="I456" s="30">
        <v>390</v>
      </c>
      <c r="J456" s="4"/>
    </row>
    <row r="457" spans="2:10" x14ac:dyDescent="0.25">
      <c r="B457" s="2">
        <v>455</v>
      </c>
      <c r="C457" s="30">
        <v>391</v>
      </c>
      <c r="D457" s="4"/>
      <c r="F457" s="30">
        <v>391</v>
      </c>
      <c r="G457" s="4"/>
      <c r="I457" s="30">
        <v>391</v>
      </c>
      <c r="J457" s="4"/>
    </row>
    <row r="458" spans="2:10" ht="15.75" thickBot="1" x14ac:dyDescent="0.3">
      <c r="B458" s="2">
        <v>456</v>
      </c>
      <c r="C458" s="31">
        <v>392</v>
      </c>
      <c r="D458" s="5"/>
      <c r="F458" s="31">
        <v>392</v>
      </c>
      <c r="G458" s="5"/>
      <c r="I458" s="31">
        <v>392</v>
      </c>
      <c r="J458" s="5"/>
    </row>
    <row r="459" spans="2:10" x14ac:dyDescent="0.25">
      <c r="B459" s="2">
        <v>457</v>
      </c>
      <c r="C459" s="29">
        <v>393</v>
      </c>
      <c r="D459" s="6"/>
      <c r="F459" s="29">
        <v>393</v>
      </c>
      <c r="G459" s="6"/>
      <c r="I459" s="29">
        <v>393</v>
      </c>
      <c r="J459" s="6"/>
    </row>
    <row r="460" spans="2:10" x14ac:dyDescent="0.25">
      <c r="B460" s="2">
        <v>458</v>
      </c>
      <c r="C460" s="30">
        <v>394</v>
      </c>
      <c r="D460" s="4"/>
      <c r="F460" s="30">
        <v>394</v>
      </c>
      <c r="G460" s="4"/>
      <c r="I460" s="30">
        <v>394</v>
      </c>
      <c r="J460" s="4"/>
    </row>
    <row r="461" spans="2:10" x14ac:dyDescent="0.25">
      <c r="B461" s="2">
        <v>459</v>
      </c>
      <c r="C461" s="30">
        <v>395</v>
      </c>
      <c r="D461" s="4"/>
      <c r="F461" s="30">
        <v>395</v>
      </c>
      <c r="G461" s="4"/>
      <c r="I461" s="30">
        <v>395</v>
      </c>
      <c r="J461" s="4"/>
    </row>
    <row r="462" spans="2:10" ht="15.75" thickBot="1" x14ac:dyDescent="0.3">
      <c r="B462" s="2">
        <v>460</v>
      </c>
      <c r="C462" s="31">
        <v>396</v>
      </c>
      <c r="D462" s="5"/>
      <c r="F462" s="31">
        <v>396</v>
      </c>
      <c r="G462" s="5"/>
      <c r="I462" s="31">
        <v>396</v>
      </c>
      <c r="J462" s="5"/>
    </row>
    <row r="463" spans="2:10" x14ac:dyDescent="0.25">
      <c r="B463" s="2">
        <v>461</v>
      </c>
      <c r="C463" s="29">
        <v>397</v>
      </c>
      <c r="D463" s="6"/>
      <c r="F463" s="29">
        <v>397</v>
      </c>
      <c r="G463" s="6"/>
      <c r="I463" s="29">
        <v>397</v>
      </c>
      <c r="J463" s="6"/>
    </row>
    <row r="464" spans="2:10" x14ac:dyDescent="0.25">
      <c r="B464" s="2">
        <v>462</v>
      </c>
      <c r="C464" s="30">
        <v>398</v>
      </c>
      <c r="D464" s="4"/>
      <c r="F464" s="30">
        <v>398</v>
      </c>
      <c r="G464" s="4"/>
      <c r="I464" s="30">
        <v>398</v>
      </c>
      <c r="J464" s="4"/>
    </row>
    <row r="465" spans="2:10" x14ac:dyDescent="0.25">
      <c r="B465" s="2">
        <v>463</v>
      </c>
      <c r="C465" s="30">
        <v>399</v>
      </c>
      <c r="D465" s="4"/>
      <c r="F465" s="30">
        <v>399</v>
      </c>
      <c r="G465" s="4"/>
      <c r="I465" s="30">
        <v>399</v>
      </c>
      <c r="J465" s="4"/>
    </row>
    <row r="466" spans="2:10" ht="15.75" thickBot="1" x14ac:dyDescent="0.3">
      <c r="B466" s="2">
        <v>464</v>
      </c>
      <c r="C466" s="31">
        <v>400</v>
      </c>
      <c r="D466" s="5"/>
      <c r="F466" s="31">
        <v>400</v>
      </c>
      <c r="G466" s="5"/>
      <c r="I466" s="31">
        <v>400</v>
      </c>
      <c r="J466" s="5"/>
    </row>
    <row r="467" spans="2:10" x14ac:dyDescent="0.25">
      <c r="B467" s="2">
        <v>465</v>
      </c>
      <c r="C467" s="29">
        <v>401</v>
      </c>
      <c r="D467" s="6"/>
      <c r="F467" s="29">
        <v>401</v>
      </c>
      <c r="G467" s="6"/>
      <c r="I467" s="29">
        <v>401</v>
      </c>
      <c r="J467" s="6"/>
    </row>
    <row r="468" spans="2:10" x14ac:dyDescent="0.25">
      <c r="B468" s="2">
        <v>466</v>
      </c>
      <c r="C468" s="30">
        <v>402</v>
      </c>
      <c r="D468" s="4"/>
      <c r="F468" s="30">
        <v>402</v>
      </c>
      <c r="G468" s="4"/>
      <c r="I468" s="30">
        <v>402</v>
      </c>
      <c r="J468" s="4"/>
    </row>
    <row r="469" spans="2:10" x14ac:dyDescent="0.25">
      <c r="B469" s="2">
        <v>467</v>
      </c>
      <c r="C469" s="30">
        <v>403</v>
      </c>
      <c r="D469" s="4"/>
      <c r="F469" s="30">
        <v>403</v>
      </c>
      <c r="G469" s="4"/>
      <c r="I469" s="30">
        <v>403</v>
      </c>
      <c r="J469" s="4"/>
    </row>
    <row r="470" spans="2:10" ht="15.75" thickBot="1" x14ac:dyDescent="0.3">
      <c r="B470" s="2">
        <v>468</v>
      </c>
      <c r="C470" s="31">
        <v>404</v>
      </c>
      <c r="D470" s="5"/>
      <c r="F470" s="31">
        <v>404</v>
      </c>
      <c r="G470" s="5"/>
      <c r="I470" s="31">
        <v>404</v>
      </c>
      <c r="J470" s="5"/>
    </row>
    <row r="471" spans="2:10" x14ac:dyDescent="0.25">
      <c r="B471" s="2">
        <v>469</v>
      </c>
      <c r="C471" s="29">
        <v>405</v>
      </c>
      <c r="D471" s="6"/>
      <c r="F471" s="29">
        <v>405</v>
      </c>
      <c r="G471" s="6"/>
      <c r="I471" s="29">
        <v>405</v>
      </c>
      <c r="J471" s="6"/>
    </row>
    <row r="472" spans="2:10" x14ac:dyDescent="0.25">
      <c r="B472" s="2">
        <v>470</v>
      </c>
      <c r="C472" s="30">
        <v>406</v>
      </c>
      <c r="D472" s="4"/>
      <c r="F472" s="30">
        <v>406</v>
      </c>
      <c r="G472" s="4"/>
      <c r="I472" s="30">
        <v>406</v>
      </c>
      <c r="J472" s="4"/>
    </row>
    <row r="473" spans="2:10" x14ac:dyDescent="0.25">
      <c r="B473" s="2">
        <v>471</v>
      </c>
      <c r="C473" s="30">
        <v>407</v>
      </c>
      <c r="D473" s="4"/>
      <c r="F473" s="30">
        <v>407</v>
      </c>
      <c r="G473" s="4"/>
      <c r="I473" s="30">
        <v>407</v>
      </c>
      <c r="J473" s="4"/>
    </row>
    <row r="474" spans="2:10" ht="15.75" thickBot="1" x14ac:dyDescent="0.3">
      <c r="B474" s="2">
        <v>472</v>
      </c>
      <c r="C474" s="31">
        <v>408</v>
      </c>
      <c r="D474" s="5"/>
      <c r="F474" s="31">
        <v>408</v>
      </c>
      <c r="G474" s="5"/>
      <c r="I474" s="31">
        <v>408</v>
      </c>
      <c r="J474" s="5"/>
    </row>
    <row r="475" spans="2:10" x14ac:dyDescent="0.25">
      <c r="B475" s="2">
        <v>473</v>
      </c>
      <c r="C475" s="29">
        <v>409</v>
      </c>
      <c r="D475" s="6"/>
      <c r="F475" s="29">
        <v>409</v>
      </c>
      <c r="G475" s="6"/>
      <c r="I475" s="29">
        <v>409</v>
      </c>
      <c r="J475" s="6"/>
    </row>
    <row r="476" spans="2:10" x14ac:dyDescent="0.25">
      <c r="B476" s="2">
        <v>474</v>
      </c>
      <c r="C476" s="30">
        <v>410</v>
      </c>
      <c r="D476" s="4"/>
      <c r="F476" s="30">
        <v>410</v>
      </c>
      <c r="G476" s="4"/>
      <c r="I476" s="30">
        <v>410</v>
      </c>
      <c r="J476" s="4"/>
    </row>
    <row r="477" spans="2:10" x14ac:dyDescent="0.25">
      <c r="B477" s="2">
        <v>475</v>
      </c>
      <c r="C477" s="30">
        <v>411</v>
      </c>
      <c r="D477" s="4"/>
      <c r="F477" s="30">
        <v>411</v>
      </c>
      <c r="G477" s="4"/>
      <c r="I477" s="30">
        <v>411</v>
      </c>
      <c r="J477" s="4"/>
    </row>
    <row r="478" spans="2:10" ht="15.75" thickBot="1" x14ac:dyDescent="0.3">
      <c r="B478" s="2">
        <v>476</v>
      </c>
      <c r="C478" s="31">
        <v>412</v>
      </c>
      <c r="D478" s="5"/>
      <c r="F478" s="31">
        <v>412</v>
      </c>
      <c r="G478" s="5"/>
      <c r="I478" s="31">
        <v>412</v>
      </c>
      <c r="J478" s="5"/>
    </row>
    <row r="479" spans="2:10" x14ac:dyDescent="0.25">
      <c r="B479" s="2">
        <v>477</v>
      </c>
      <c r="C479" s="29">
        <v>413</v>
      </c>
      <c r="D479" s="6"/>
      <c r="F479" s="29">
        <v>413</v>
      </c>
      <c r="G479" s="6"/>
      <c r="I479" s="29">
        <v>413</v>
      </c>
      <c r="J479" s="6"/>
    </row>
    <row r="480" spans="2:10" x14ac:dyDescent="0.25">
      <c r="B480" s="2">
        <v>478</v>
      </c>
      <c r="C480" s="30">
        <v>414</v>
      </c>
      <c r="D480" s="4"/>
      <c r="F480" s="30">
        <v>414</v>
      </c>
      <c r="G480" s="4"/>
      <c r="I480" s="30">
        <v>414</v>
      </c>
      <c r="J480" s="4"/>
    </row>
    <row r="481" spans="2:10" x14ac:dyDescent="0.25">
      <c r="B481" s="2">
        <v>479</v>
      </c>
      <c r="C481" s="30">
        <v>415</v>
      </c>
      <c r="D481" s="4"/>
      <c r="F481" s="30">
        <v>415</v>
      </c>
      <c r="G481" s="4"/>
      <c r="I481" s="30">
        <v>415</v>
      </c>
      <c r="J481" s="4"/>
    </row>
    <row r="482" spans="2:10" ht="15.75" thickBot="1" x14ac:dyDescent="0.3">
      <c r="B482" s="2">
        <v>480</v>
      </c>
      <c r="C482" s="31">
        <v>416</v>
      </c>
      <c r="D482" s="5"/>
      <c r="F482" s="31">
        <v>416</v>
      </c>
      <c r="G482" s="5"/>
      <c r="I482" s="31">
        <v>416</v>
      </c>
      <c r="J482" s="5"/>
    </row>
    <row r="483" spans="2:10" x14ac:dyDescent="0.25">
      <c r="B483" s="2">
        <v>481</v>
      </c>
      <c r="C483" s="29">
        <v>417</v>
      </c>
      <c r="D483" s="6"/>
      <c r="F483" s="29">
        <v>417</v>
      </c>
      <c r="G483" s="6"/>
      <c r="I483" s="29">
        <v>417</v>
      </c>
      <c r="J483" s="6"/>
    </row>
    <row r="484" spans="2:10" x14ac:dyDescent="0.25">
      <c r="B484" s="2">
        <v>482</v>
      </c>
      <c r="C484" s="30">
        <v>418</v>
      </c>
      <c r="D484" s="4"/>
      <c r="F484" s="30">
        <v>418</v>
      </c>
      <c r="G484" s="4"/>
      <c r="I484" s="30">
        <v>418</v>
      </c>
      <c r="J484" s="4"/>
    </row>
    <row r="485" spans="2:10" x14ac:dyDescent="0.25">
      <c r="B485" s="2">
        <v>483</v>
      </c>
      <c r="C485" s="30">
        <v>419</v>
      </c>
      <c r="D485" s="4"/>
      <c r="F485" s="30">
        <v>419</v>
      </c>
      <c r="G485" s="4"/>
      <c r="I485" s="30">
        <v>419</v>
      </c>
      <c r="J485" s="4"/>
    </row>
    <row r="486" spans="2:10" ht="15.75" thickBot="1" x14ac:dyDescent="0.3">
      <c r="B486" s="2">
        <v>484</v>
      </c>
      <c r="C486" s="31">
        <v>420</v>
      </c>
      <c r="D486" s="5"/>
      <c r="F486" s="31">
        <v>420</v>
      </c>
      <c r="G486" s="5"/>
      <c r="I486" s="31">
        <v>420</v>
      </c>
      <c r="J486" s="5"/>
    </row>
    <row r="487" spans="2:10" x14ac:dyDescent="0.25">
      <c r="B487" s="2">
        <v>485</v>
      </c>
      <c r="C487" s="29">
        <v>421</v>
      </c>
      <c r="D487" s="6"/>
      <c r="F487" s="29">
        <v>421</v>
      </c>
      <c r="G487" s="6"/>
      <c r="I487" s="29">
        <v>421</v>
      </c>
      <c r="J487" s="6"/>
    </row>
    <row r="488" spans="2:10" x14ac:dyDescent="0.25">
      <c r="B488" s="2">
        <v>486</v>
      </c>
      <c r="C488" s="30">
        <v>422</v>
      </c>
      <c r="D488" s="4"/>
      <c r="F488" s="30">
        <v>422</v>
      </c>
      <c r="G488" s="4"/>
      <c r="I488" s="30">
        <v>422</v>
      </c>
      <c r="J488" s="4"/>
    </row>
    <row r="489" spans="2:10" x14ac:dyDescent="0.25">
      <c r="B489" s="2">
        <v>487</v>
      </c>
      <c r="C489" s="30">
        <v>423</v>
      </c>
      <c r="D489" s="4"/>
      <c r="F489" s="30">
        <v>423</v>
      </c>
      <c r="G489" s="4"/>
      <c r="I489" s="30">
        <v>423</v>
      </c>
      <c r="J489" s="4"/>
    </row>
    <row r="490" spans="2:10" ht="15.75" thickBot="1" x14ac:dyDescent="0.3">
      <c r="B490" s="2">
        <v>488</v>
      </c>
      <c r="C490" s="31">
        <v>424</v>
      </c>
      <c r="D490" s="5"/>
      <c r="F490" s="31">
        <v>424</v>
      </c>
      <c r="G490" s="5"/>
      <c r="I490" s="31">
        <v>424</v>
      </c>
      <c r="J490" s="5"/>
    </row>
    <row r="491" spans="2:10" x14ac:dyDescent="0.25">
      <c r="B491" s="2">
        <v>489</v>
      </c>
      <c r="C491" s="29">
        <v>425</v>
      </c>
      <c r="D491" s="6"/>
      <c r="F491" s="29">
        <v>425</v>
      </c>
      <c r="G491" s="6"/>
      <c r="I491" s="29">
        <v>425</v>
      </c>
      <c r="J491" s="6"/>
    </row>
    <row r="492" spans="2:10" x14ac:dyDescent="0.25">
      <c r="B492" s="2">
        <v>490</v>
      </c>
      <c r="C492" s="30">
        <v>426</v>
      </c>
      <c r="D492" s="4"/>
      <c r="F492" s="30">
        <v>426</v>
      </c>
      <c r="G492" s="4"/>
      <c r="I492" s="30">
        <v>426</v>
      </c>
      <c r="J492" s="4"/>
    </row>
    <row r="493" spans="2:10" x14ac:dyDescent="0.25">
      <c r="B493" s="2">
        <v>491</v>
      </c>
      <c r="C493" s="30">
        <v>427</v>
      </c>
      <c r="D493" s="4"/>
      <c r="F493" s="30">
        <v>427</v>
      </c>
      <c r="G493" s="4"/>
      <c r="I493" s="30">
        <v>427</v>
      </c>
      <c r="J493" s="4"/>
    </row>
    <row r="494" spans="2:10" ht="15.75" thickBot="1" x14ac:dyDescent="0.3">
      <c r="B494" s="2">
        <v>492</v>
      </c>
      <c r="C494" s="31">
        <v>428</v>
      </c>
      <c r="D494" s="5"/>
      <c r="F494" s="31">
        <v>428</v>
      </c>
      <c r="G494" s="5"/>
      <c r="I494" s="31">
        <v>428</v>
      </c>
      <c r="J494" s="5"/>
    </row>
    <row r="495" spans="2:10" x14ac:dyDescent="0.25">
      <c r="B495" s="2">
        <v>493</v>
      </c>
      <c r="C495" s="29">
        <v>429</v>
      </c>
      <c r="D495" s="6"/>
      <c r="F495" s="29">
        <v>429</v>
      </c>
      <c r="G495" s="6"/>
      <c r="I495" s="29">
        <v>429</v>
      </c>
      <c r="J495" s="6"/>
    </row>
    <row r="496" spans="2:10" x14ac:dyDescent="0.25">
      <c r="B496" s="2">
        <v>494</v>
      </c>
      <c r="C496" s="30">
        <v>430</v>
      </c>
      <c r="D496" s="4"/>
      <c r="F496" s="30">
        <v>430</v>
      </c>
      <c r="G496" s="4"/>
      <c r="I496" s="30">
        <v>430</v>
      </c>
      <c r="J496" s="4"/>
    </row>
    <row r="497" spans="2:10" x14ac:dyDescent="0.25">
      <c r="B497" s="2">
        <v>495</v>
      </c>
      <c r="C497" s="30">
        <v>431</v>
      </c>
      <c r="D497" s="4"/>
      <c r="F497" s="30">
        <v>431</v>
      </c>
      <c r="G497" s="4"/>
      <c r="I497" s="30">
        <v>431</v>
      </c>
      <c r="J497" s="4"/>
    </row>
    <row r="498" spans="2:10" ht="15.75" thickBot="1" x14ac:dyDescent="0.3">
      <c r="B498" s="2">
        <v>496</v>
      </c>
      <c r="C498" s="31">
        <v>432</v>
      </c>
      <c r="D498" s="5"/>
      <c r="F498" s="31">
        <v>432</v>
      </c>
      <c r="G498" s="5"/>
      <c r="I498" s="31">
        <v>432</v>
      </c>
      <c r="J498" s="5"/>
    </row>
    <row r="499" spans="2:10" x14ac:dyDescent="0.25">
      <c r="B499" s="2">
        <v>497</v>
      </c>
      <c r="C499" s="29">
        <v>433</v>
      </c>
      <c r="D499" s="6"/>
      <c r="F499" s="29">
        <v>433</v>
      </c>
      <c r="G499" s="6"/>
      <c r="I499" s="29">
        <v>433</v>
      </c>
      <c r="J499" s="6"/>
    </row>
    <row r="500" spans="2:10" x14ac:dyDescent="0.25">
      <c r="B500" s="2">
        <v>498</v>
      </c>
      <c r="C500" s="30">
        <v>434</v>
      </c>
      <c r="D500" s="4"/>
      <c r="F500" s="30">
        <v>434</v>
      </c>
      <c r="G500" s="4"/>
      <c r="I500" s="30">
        <v>434</v>
      </c>
      <c r="J500" s="4"/>
    </row>
    <row r="501" spans="2:10" x14ac:dyDescent="0.25">
      <c r="B501" s="2">
        <v>499</v>
      </c>
      <c r="C501" s="30">
        <v>435</v>
      </c>
      <c r="D501" s="4"/>
      <c r="F501" s="30">
        <v>435</v>
      </c>
      <c r="G501" s="4"/>
      <c r="I501" s="30">
        <v>435</v>
      </c>
      <c r="J501" s="4"/>
    </row>
    <row r="502" spans="2:10" ht="15.75" thickBot="1" x14ac:dyDescent="0.3">
      <c r="B502" s="2">
        <v>500</v>
      </c>
      <c r="C502" s="31">
        <v>436</v>
      </c>
      <c r="D502" s="5"/>
      <c r="F502" s="31">
        <v>436</v>
      </c>
      <c r="G502" s="5"/>
      <c r="I502" s="31">
        <v>436</v>
      </c>
      <c r="J502" s="5"/>
    </row>
    <row r="503" spans="2:10" x14ac:dyDescent="0.25">
      <c r="B503" s="2">
        <v>501</v>
      </c>
      <c r="C503" s="29">
        <v>437</v>
      </c>
      <c r="D503" s="6"/>
      <c r="F503" s="29">
        <v>437</v>
      </c>
      <c r="G503" s="6"/>
      <c r="I503" s="29">
        <v>437</v>
      </c>
      <c r="J503" s="6"/>
    </row>
    <row r="504" spans="2:10" x14ac:dyDescent="0.25">
      <c r="B504" s="2">
        <v>502</v>
      </c>
      <c r="C504" s="30">
        <v>438</v>
      </c>
      <c r="D504" s="4"/>
      <c r="F504" s="30">
        <v>438</v>
      </c>
      <c r="G504" s="4"/>
      <c r="I504" s="30">
        <v>438</v>
      </c>
      <c r="J504" s="4"/>
    </row>
    <row r="505" spans="2:10" x14ac:dyDescent="0.25">
      <c r="B505" s="2">
        <v>503</v>
      </c>
      <c r="C505" s="30">
        <v>439</v>
      </c>
      <c r="D505" s="4"/>
      <c r="F505" s="30">
        <v>439</v>
      </c>
      <c r="G505" s="4"/>
      <c r="I505" s="30">
        <v>439</v>
      </c>
      <c r="J505" s="4"/>
    </row>
    <row r="506" spans="2:10" ht="15.75" thickBot="1" x14ac:dyDescent="0.3">
      <c r="B506" s="2">
        <v>504</v>
      </c>
      <c r="C506" s="31">
        <v>440</v>
      </c>
      <c r="D506" s="5"/>
      <c r="F506" s="31">
        <v>440</v>
      </c>
      <c r="G506" s="5"/>
      <c r="I506" s="31">
        <v>440</v>
      </c>
      <c r="J506" s="5"/>
    </row>
    <row r="507" spans="2:10" x14ac:dyDescent="0.25">
      <c r="B507" s="2">
        <v>505</v>
      </c>
      <c r="C507" s="29">
        <v>441</v>
      </c>
      <c r="D507" s="6"/>
      <c r="F507" s="29">
        <v>441</v>
      </c>
      <c r="G507" s="6"/>
      <c r="I507" s="29">
        <v>441</v>
      </c>
      <c r="J507" s="6"/>
    </row>
    <row r="508" spans="2:10" x14ac:dyDescent="0.25">
      <c r="B508" s="2">
        <v>506</v>
      </c>
      <c r="C508" s="30">
        <v>442</v>
      </c>
      <c r="D508" s="4"/>
      <c r="F508" s="30">
        <v>442</v>
      </c>
      <c r="G508" s="4"/>
      <c r="I508" s="30">
        <v>442</v>
      </c>
      <c r="J508" s="4"/>
    </row>
    <row r="509" spans="2:10" x14ac:dyDescent="0.25">
      <c r="B509" s="2">
        <v>507</v>
      </c>
      <c r="C509" s="30">
        <v>443</v>
      </c>
      <c r="D509" s="4"/>
      <c r="F509" s="30">
        <v>443</v>
      </c>
      <c r="G509" s="4"/>
      <c r="I509" s="30">
        <v>443</v>
      </c>
      <c r="J509" s="4"/>
    </row>
    <row r="510" spans="2:10" ht="15.75" thickBot="1" x14ac:dyDescent="0.3">
      <c r="B510" s="2">
        <v>508</v>
      </c>
      <c r="C510" s="31">
        <v>444</v>
      </c>
      <c r="D510" s="5"/>
      <c r="F510" s="31">
        <v>444</v>
      </c>
      <c r="G510" s="5"/>
      <c r="I510" s="31">
        <v>444</v>
      </c>
      <c r="J510" s="5"/>
    </row>
    <row r="511" spans="2:10" x14ac:dyDescent="0.25">
      <c r="B511" s="2">
        <v>509</v>
      </c>
      <c r="C511" s="29">
        <v>445</v>
      </c>
      <c r="D511" s="6"/>
      <c r="F511" s="29">
        <v>445</v>
      </c>
      <c r="G511" s="6"/>
      <c r="I511" s="29">
        <v>445</v>
      </c>
      <c r="J511" s="6"/>
    </row>
    <row r="512" spans="2:10" x14ac:dyDescent="0.25">
      <c r="B512" s="2">
        <v>510</v>
      </c>
      <c r="C512" s="30">
        <v>446</v>
      </c>
      <c r="D512" s="4"/>
      <c r="F512" s="30">
        <v>446</v>
      </c>
      <c r="G512" s="4"/>
      <c r="I512" s="30">
        <v>446</v>
      </c>
      <c r="J512" s="4"/>
    </row>
    <row r="513" spans="2:10" x14ac:dyDescent="0.25">
      <c r="B513" s="2">
        <v>511</v>
      </c>
      <c r="C513" s="30">
        <v>447</v>
      </c>
      <c r="D513" s="4"/>
      <c r="F513" s="30">
        <v>447</v>
      </c>
      <c r="G513" s="4"/>
      <c r="I513" s="30">
        <v>447</v>
      </c>
      <c r="J513" s="4"/>
    </row>
    <row r="514" spans="2:10" ht="15.75" thickBot="1" x14ac:dyDescent="0.3">
      <c r="B514" s="2">
        <v>512</v>
      </c>
      <c r="C514" s="31">
        <v>448</v>
      </c>
      <c r="D514" s="5"/>
      <c r="F514" s="31">
        <v>448</v>
      </c>
      <c r="G514" s="5"/>
      <c r="I514" s="31">
        <v>448</v>
      </c>
      <c r="J514" s="5"/>
    </row>
    <row r="515" spans="2:10" x14ac:dyDescent="0.25">
      <c r="B515" s="2">
        <v>513</v>
      </c>
      <c r="C515" s="29">
        <v>449</v>
      </c>
      <c r="D515" s="6"/>
      <c r="F515" s="29">
        <v>449</v>
      </c>
      <c r="G515" s="6"/>
      <c r="I515" s="29">
        <v>449</v>
      </c>
      <c r="J515" s="6"/>
    </row>
    <row r="516" spans="2:10" x14ac:dyDescent="0.25">
      <c r="B516" s="2">
        <v>514</v>
      </c>
      <c r="C516" s="30">
        <v>450</v>
      </c>
      <c r="D516" s="4"/>
      <c r="F516" s="30">
        <v>450</v>
      </c>
      <c r="G516" s="4"/>
      <c r="I516" s="30">
        <v>450</v>
      </c>
      <c r="J516" s="4"/>
    </row>
    <row r="517" spans="2:10" x14ac:dyDescent="0.25">
      <c r="B517" s="2">
        <v>515</v>
      </c>
      <c r="C517" s="30">
        <v>451</v>
      </c>
      <c r="D517" s="4"/>
      <c r="F517" s="30">
        <v>451</v>
      </c>
      <c r="G517" s="4"/>
      <c r="I517" s="30">
        <v>451</v>
      </c>
      <c r="J517" s="4"/>
    </row>
    <row r="518" spans="2:10" ht="15.75" thickBot="1" x14ac:dyDescent="0.3">
      <c r="B518" s="2">
        <v>516</v>
      </c>
      <c r="C518" s="31">
        <v>452</v>
      </c>
      <c r="D518" s="5"/>
      <c r="F518" s="31">
        <v>452</v>
      </c>
      <c r="G518" s="5"/>
      <c r="I518" s="31">
        <v>452</v>
      </c>
      <c r="J518" s="5"/>
    </row>
    <row r="519" spans="2:10" x14ac:dyDescent="0.25">
      <c r="B519" s="2">
        <v>517</v>
      </c>
      <c r="C519" s="29">
        <v>453</v>
      </c>
      <c r="D519" s="6"/>
      <c r="F519" s="29">
        <v>453</v>
      </c>
      <c r="G519" s="6"/>
      <c r="I519" s="29">
        <v>453</v>
      </c>
      <c r="J519" s="6"/>
    </row>
    <row r="520" spans="2:10" x14ac:dyDescent="0.25">
      <c r="B520" s="2">
        <v>518</v>
      </c>
      <c r="C520" s="30">
        <v>454</v>
      </c>
      <c r="D520" s="4"/>
      <c r="F520" s="30">
        <v>454</v>
      </c>
      <c r="G520" s="4"/>
      <c r="I520" s="30">
        <v>454</v>
      </c>
      <c r="J520" s="4"/>
    </row>
    <row r="521" spans="2:10" x14ac:dyDescent="0.25">
      <c r="B521" s="2">
        <v>519</v>
      </c>
      <c r="C521" s="30">
        <v>455</v>
      </c>
      <c r="D521" s="4"/>
      <c r="F521" s="30">
        <v>455</v>
      </c>
      <c r="G521" s="4"/>
      <c r="I521" s="30">
        <v>455</v>
      </c>
      <c r="J521" s="4"/>
    </row>
    <row r="522" spans="2:10" ht="15.75" thickBot="1" x14ac:dyDescent="0.3">
      <c r="B522" s="2">
        <v>520</v>
      </c>
      <c r="C522" s="31">
        <v>456</v>
      </c>
      <c r="D522" s="5"/>
      <c r="F522" s="31">
        <v>456</v>
      </c>
      <c r="G522" s="5"/>
      <c r="I522" s="31">
        <v>456</v>
      </c>
      <c r="J522" s="5"/>
    </row>
    <row r="523" spans="2:10" x14ac:dyDescent="0.25">
      <c r="B523" s="2">
        <v>521</v>
      </c>
      <c r="C523" s="29">
        <v>457</v>
      </c>
      <c r="D523" s="6"/>
      <c r="F523" s="29">
        <v>457</v>
      </c>
      <c r="G523" s="6"/>
      <c r="I523" s="29">
        <v>457</v>
      </c>
      <c r="J523" s="6"/>
    </row>
    <row r="524" spans="2:10" x14ac:dyDescent="0.25">
      <c r="B524" s="2">
        <v>522</v>
      </c>
      <c r="C524" s="30">
        <v>458</v>
      </c>
      <c r="D524" s="4"/>
      <c r="F524" s="30">
        <v>458</v>
      </c>
      <c r="G524" s="4"/>
      <c r="I524" s="30">
        <v>458</v>
      </c>
      <c r="J524" s="4"/>
    </row>
    <row r="525" spans="2:10" x14ac:dyDescent="0.25">
      <c r="B525" s="2">
        <v>523</v>
      </c>
      <c r="C525" s="30">
        <v>459</v>
      </c>
      <c r="D525" s="4"/>
      <c r="F525" s="30">
        <v>459</v>
      </c>
      <c r="G525" s="4"/>
      <c r="I525" s="30">
        <v>459</v>
      </c>
      <c r="J525" s="4"/>
    </row>
    <row r="526" spans="2:10" ht="15.75" thickBot="1" x14ac:dyDescent="0.3">
      <c r="B526" s="2">
        <v>524</v>
      </c>
      <c r="C526" s="31">
        <v>460</v>
      </c>
      <c r="D526" s="5"/>
      <c r="F526" s="31">
        <v>460</v>
      </c>
      <c r="G526" s="5"/>
      <c r="I526" s="31">
        <v>460</v>
      </c>
      <c r="J526" s="5"/>
    </row>
    <row r="527" spans="2:10" x14ac:dyDescent="0.25">
      <c r="B527" s="2">
        <v>525</v>
      </c>
      <c r="C527" s="29">
        <v>461</v>
      </c>
      <c r="D527" s="6"/>
      <c r="F527" s="29">
        <v>461</v>
      </c>
      <c r="G527" s="6"/>
      <c r="I527" s="29">
        <v>461</v>
      </c>
      <c r="J527" s="6"/>
    </row>
    <row r="528" spans="2:10" x14ac:dyDescent="0.25">
      <c r="B528" s="2">
        <v>526</v>
      </c>
      <c r="C528" s="30">
        <v>462</v>
      </c>
      <c r="D528" s="4"/>
      <c r="F528" s="30">
        <v>462</v>
      </c>
      <c r="G528" s="4"/>
      <c r="I528" s="30">
        <v>462</v>
      </c>
      <c r="J528" s="4"/>
    </row>
    <row r="529" spans="2:10" x14ac:dyDescent="0.25">
      <c r="B529" s="2">
        <v>527</v>
      </c>
      <c r="C529" s="30">
        <v>463</v>
      </c>
      <c r="D529" s="4"/>
      <c r="F529" s="30">
        <v>463</v>
      </c>
      <c r="G529" s="4"/>
      <c r="I529" s="30">
        <v>463</v>
      </c>
      <c r="J529" s="4"/>
    </row>
    <row r="530" spans="2:10" ht="15.75" thickBot="1" x14ac:dyDescent="0.3">
      <c r="B530" s="2">
        <v>528</v>
      </c>
      <c r="C530" s="31">
        <v>464</v>
      </c>
      <c r="D530" s="5"/>
      <c r="F530" s="31">
        <v>464</v>
      </c>
      <c r="G530" s="5"/>
      <c r="I530" s="31">
        <v>464</v>
      </c>
      <c r="J530" s="5"/>
    </row>
    <row r="531" spans="2:10" x14ac:dyDescent="0.25">
      <c r="B531" s="2">
        <v>529</v>
      </c>
      <c r="C531" s="29">
        <v>465</v>
      </c>
      <c r="D531" s="6"/>
      <c r="F531" s="29">
        <v>465</v>
      </c>
      <c r="G531" s="6"/>
      <c r="I531" s="29">
        <v>465</v>
      </c>
      <c r="J531" s="6"/>
    </row>
    <row r="532" spans="2:10" x14ac:dyDescent="0.25">
      <c r="B532" s="2">
        <v>530</v>
      </c>
      <c r="C532" s="30">
        <v>466</v>
      </c>
      <c r="D532" s="4"/>
      <c r="F532" s="30">
        <v>466</v>
      </c>
      <c r="G532" s="4"/>
      <c r="I532" s="30">
        <v>466</v>
      </c>
      <c r="J532" s="4"/>
    </row>
    <row r="533" spans="2:10" x14ac:dyDescent="0.25">
      <c r="B533" s="2">
        <v>531</v>
      </c>
      <c r="C533" s="30">
        <v>467</v>
      </c>
      <c r="D533" s="4"/>
      <c r="F533" s="30">
        <v>467</v>
      </c>
      <c r="G533" s="4"/>
      <c r="I533" s="30">
        <v>467</v>
      </c>
      <c r="J533" s="4"/>
    </row>
    <row r="534" spans="2:10" ht="15.75" thickBot="1" x14ac:dyDescent="0.3">
      <c r="B534" s="2">
        <v>532</v>
      </c>
      <c r="C534" s="31">
        <v>468</v>
      </c>
      <c r="D534" s="5"/>
      <c r="F534" s="31">
        <v>468</v>
      </c>
      <c r="G534" s="5"/>
      <c r="I534" s="31">
        <v>468</v>
      </c>
      <c r="J534" s="5"/>
    </row>
    <row r="535" spans="2:10" x14ac:dyDescent="0.25">
      <c r="B535" s="2">
        <v>533</v>
      </c>
      <c r="C535" s="29">
        <v>469</v>
      </c>
      <c r="D535" s="6"/>
      <c r="F535" s="29">
        <v>469</v>
      </c>
      <c r="G535" s="6"/>
      <c r="I535" s="29">
        <v>469</v>
      </c>
      <c r="J535" s="6"/>
    </row>
    <row r="536" spans="2:10" x14ac:dyDescent="0.25">
      <c r="B536" s="2">
        <v>534</v>
      </c>
      <c r="C536" s="30">
        <v>470</v>
      </c>
      <c r="D536" s="4"/>
      <c r="F536" s="30">
        <v>470</v>
      </c>
      <c r="G536" s="4"/>
      <c r="I536" s="30">
        <v>470</v>
      </c>
      <c r="J536" s="4"/>
    </row>
    <row r="537" spans="2:10" x14ac:dyDescent="0.25">
      <c r="B537" s="2">
        <v>535</v>
      </c>
      <c r="C537" s="30">
        <v>471</v>
      </c>
      <c r="D537" s="4"/>
      <c r="F537" s="30">
        <v>471</v>
      </c>
      <c r="G537" s="4"/>
      <c r="I537" s="30">
        <v>471</v>
      </c>
      <c r="J537" s="4"/>
    </row>
    <row r="538" spans="2:10" ht="15.75" thickBot="1" x14ac:dyDescent="0.3">
      <c r="B538" s="2">
        <v>536</v>
      </c>
      <c r="C538" s="31">
        <v>472</v>
      </c>
      <c r="D538" s="5"/>
      <c r="F538" s="31">
        <v>472</v>
      </c>
      <c r="G538" s="5"/>
      <c r="I538" s="31">
        <v>472</v>
      </c>
      <c r="J538" s="5"/>
    </row>
    <row r="539" spans="2:10" x14ac:dyDescent="0.25">
      <c r="B539" s="2">
        <v>537</v>
      </c>
      <c r="C539" s="29">
        <v>473</v>
      </c>
      <c r="D539" s="6"/>
      <c r="F539" s="29">
        <v>473</v>
      </c>
      <c r="G539" s="6"/>
      <c r="I539" s="29">
        <v>473</v>
      </c>
      <c r="J539" s="6"/>
    </row>
    <row r="540" spans="2:10" x14ac:dyDescent="0.25">
      <c r="B540" s="2">
        <v>538</v>
      </c>
      <c r="C540" s="30">
        <v>474</v>
      </c>
      <c r="D540" s="4"/>
      <c r="F540" s="30">
        <v>474</v>
      </c>
      <c r="G540" s="4"/>
      <c r="I540" s="30">
        <v>474</v>
      </c>
      <c r="J540" s="4"/>
    </row>
    <row r="541" spans="2:10" x14ac:dyDescent="0.25">
      <c r="B541" s="2">
        <v>539</v>
      </c>
      <c r="C541" s="30">
        <v>475</v>
      </c>
      <c r="D541" s="4"/>
      <c r="F541" s="30">
        <v>475</v>
      </c>
      <c r="G541" s="4"/>
      <c r="I541" s="30">
        <v>475</v>
      </c>
      <c r="J541" s="4"/>
    </row>
    <row r="542" spans="2:10" ht="15.75" thickBot="1" x14ac:dyDescent="0.3">
      <c r="B542" s="2">
        <v>540</v>
      </c>
      <c r="C542" s="31">
        <v>476</v>
      </c>
      <c r="D542" s="5"/>
      <c r="F542" s="31">
        <v>476</v>
      </c>
      <c r="G542" s="5"/>
      <c r="I542" s="31">
        <v>476</v>
      </c>
      <c r="J542" s="5"/>
    </row>
    <row r="543" spans="2:10" x14ac:dyDescent="0.25">
      <c r="B543" s="2">
        <v>541</v>
      </c>
      <c r="C543" s="29">
        <v>477</v>
      </c>
      <c r="D543" s="6"/>
      <c r="F543" s="29">
        <v>477</v>
      </c>
      <c r="G543" s="6"/>
      <c r="I543" s="29">
        <v>477</v>
      </c>
      <c r="J543" s="6"/>
    </row>
    <row r="544" spans="2:10" x14ac:dyDescent="0.25">
      <c r="B544" s="2">
        <v>542</v>
      </c>
      <c r="C544" s="30">
        <v>478</v>
      </c>
      <c r="D544" s="4"/>
      <c r="F544" s="30">
        <v>478</v>
      </c>
      <c r="G544" s="4"/>
      <c r="I544" s="30">
        <v>478</v>
      </c>
      <c r="J544" s="4"/>
    </row>
    <row r="545" spans="2:10" x14ac:dyDescent="0.25">
      <c r="B545" s="2">
        <v>543</v>
      </c>
      <c r="C545" s="30">
        <v>479</v>
      </c>
      <c r="D545" s="4"/>
      <c r="F545" s="30">
        <v>479</v>
      </c>
      <c r="G545" s="4"/>
      <c r="I545" s="30">
        <v>479</v>
      </c>
      <c r="J545" s="4"/>
    </row>
    <row r="546" spans="2:10" ht="15.75" thickBot="1" x14ac:dyDescent="0.3">
      <c r="B546" s="2">
        <v>544</v>
      </c>
      <c r="C546" s="31">
        <v>480</v>
      </c>
      <c r="D546" s="5"/>
      <c r="F546" s="31">
        <v>480</v>
      </c>
      <c r="G546" s="5"/>
      <c r="I546" s="31">
        <v>480</v>
      </c>
      <c r="J546" s="5"/>
    </row>
    <row r="547" spans="2:10" x14ac:dyDescent="0.25">
      <c r="B547" s="2">
        <v>545</v>
      </c>
      <c r="C547" s="29">
        <v>481</v>
      </c>
      <c r="D547" s="6"/>
      <c r="F547" s="29">
        <v>481</v>
      </c>
      <c r="G547" s="6"/>
      <c r="I547" s="29">
        <v>481</v>
      </c>
      <c r="J547" s="6"/>
    </row>
    <row r="548" spans="2:10" x14ac:dyDescent="0.25">
      <c r="B548" s="2">
        <v>546</v>
      </c>
      <c r="C548" s="30">
        <v>482</v>
      </c>
      <c r="D548" s="4"/>
      <c r="F548" s="30">
        <v>482</v>
      </c>
      <c r="G548" s="4"/>
      <c r="I548" s="30">
        <v>482</v>
      </c>
      <c r="J548" s="4"/>
    </row>
    <row r="549" spans="2:10" x14ac:dyDescent="0.25">
      <c r="B549" s="2">
        <v>547</v>
      </c>
      <c r="C549" s="30">
        <v>483</v>
      </c>
      <c r="D549" s="4"/>
      <c r="F549" s="30">
        <v>483</v>
      </c>
      <c r="G549" s="4"/>
      <c r="I549" s="30">
        <v>483</v>
      </c>
      <c r="J549" s="4"/>
    </row>
    <row r="550" spans="2:10" ht="15.75" thickBot="1" x14ac:dyDescent="0.3">
      <c r="B550" s="2">
        <v>548</v>
      </c>
      <c r="C550" s="31">
        <v>484</v>
      </c>
      <c r="D550" s="5"/>
      <c r="F550" s="31">
        <v>484</v>
      </c>
      <c r="G550" s="5"/>
      <c r="I550" s="31">
        <v>484</v>
      </c>
      <c r="J550" s="5"/>
    </row>
    <row r="551" spans="2:10" x14ac:dyDescent="0.25">
      <c r="B551" s="2">
        <v>549</v>
      </c>
      <c r="C551" s="29">
        <v>485</v>
      </c>
      <c r="D551" s="6"/>
      <c r="F551" s="29">
        <v>485</v>
      </c>
      <c r="G551" s="6"/>
      <c r="I551" s="29">
        <v>485</v>
      </c>
      <c r="J551" s="6"/>
    </row>
    <row r="552" spans="2:10" x14ac:dyDescent="0.25">
      <c r="B552" s="2">
        <v>550</v>
      </c>
      <c r="C552" s="30">
        <v>486</v>
      </c>
      <c r="D552" s="4"/>
      <c r="F552" s="30">
        <v>486</v>
      </c>
      <c r="G552" s="4"/>
      <c r="I552" s="30">
        <v>486</v>
      </c>
      <c r="J552" s="4"/>
    </row>
    <row r="553" spans="2:10" x14ac:dyDescent="0.25">
      <c r="B553" s="2">
        <v>551</v>
      </c>
      <c r="C553" s="30">
        <v>487</v>
      </c>
      <c r="D553" s="4"/>
      <c r="F553" s="30">
        <v>487</v>
      </c>
      <c r="G553" s="4"/>
      <c r="I553" s="30">
        <v>487</v>
      </c>
      <c r="J553" s="4"/>
    </row>
    <row r="554" spans="2:10" ht="15.75" thickBot="1" x14ac:dyDescent="0.3">
      <c r="B554" s="2">
        <v>552</v>
      </c>
      <c r="C554" s="31">
        <v>488</v>
      </c>
      <c r="D554" s="5"/>
      <c r="F554" s="31">
        <v>488</v>
      </c>
      <c r="G554" s="5"/>
      <c r="I554" s="31">
        <v>488</v>
      </c>
      <c r="J554" s="5"/>
    </row>
    <row r="555" spans="2:10" x14ac:dyDescent="0.25">
      <c r="B555" s="2">
        <v>553</v>
      </c>
      <c r="C555" s="29">
        <v>489</v>
      </c>
      <c r="D555" s="6"/>
      <c r="F555" s="29">
        <v>489</v>
      </c>
      <c r="G555" s="6"/>
      <c r="I555" s="29">
        <v>489</v>
      </c>
      <c r="J555" s="6"/>
    </row>
    <row r="556" spans="2:10" x14ac:dyDescent="0.25">
      <c r="B556" s="2">
        <v>554</v>
      </c>
      <c r="C556" s="30">
        <v>490</v>
      </c>
      <c r="D556" s="4"/>
      <c r="F556" s="30">
        <v>490</v>
      </c>
      <c r="G556" s="4"/>
      <c r="I556" s="30">
        <v>490</v>
      </c>
      <c r="J556" s="4"/>
    </row>
    <row r="557" spans="2:10" x14ac:dyDescent="0.25">
      <c r="B557" s="2">
        <v>555</v>
      </c>
      <c r="C557" s="30">
        <v>491</v>
      </c>
      <c r="D557" s="4"/>
      <c r="F557" s="30">
        <v>491</v>
      </c>
      <c r="G557" s="4"/>
      <c r="I557" s="30">
        <v>491</v>
      </c>
      <c r="J557" s="4"/>
    </row>
    <row r="558" spans="2:10" ht="15.75" thickBot="1" x14ac:dyDescent="0.3">
      <c r="B558" s="2">
        <v>556</v>
      </c>
      <c r="C558" s="31">
        <v>492</v>
      </c>
      <c r="D558" s="5"/>
      <c r="F558" s="31">
        <v>492</v>
      </c>
      <c r="G558" s="5"/>
      <c r="I558" s="31">
        <v>492</v>
      </c>
      <c r="J558" s="5"/>
    </row>
    <row r="559" spans="2:10" x14ac:dyDescent="0.25">
      <c r="B559" s="2">
        <v>557</v>
      </c>
      <c r="C559" s="29">
        <v>493</v>
      </c>
      <c r="D559" s="6"/>
      <c r="F559" s="29">
        <v>493</v>
      </c>
      <c r="G559" s="6"/>
      <c r="I559" s="29">
        <v>493</v>
      </c>
      <c r="J559" s="6"/>
    </row>
    <row r="560" spans="2:10" x14ac:dyDescent="0.25">
      <c r="B560" s="2">
        <v>558</v>
      </c>
      <c r="C560" s="30">
        <v>494</v>
      </c>
      <c r="D560" s="4"/>
      <c r="F560" s="30">
        <v>494</v>
      </c>
      <c r="G560" s="4"/>
      <c r="I560" s="30">
        <v>494</v>
      </c>
      <c r="J560" s="4"/>
    </row>
    <row r="561" spans="2:10" x14ac:dyDescent="0.25">
      <c r="B561" s="2">
        <v>559</v>
      </c>
      <c r="C561" s="30">
        <v>495</v>
      </c>
      <c r="D561" s="4"/>
      <c r="F561" s="30">
        <v>495</v>
      </c>
      <c r="G561" s="4"/>
      <c r="I561" s="30">
        <v>495</v>
      </c>
      <c r="J561" s="4"/>
    </row>
    <row r="562" spans="2:10" ht="15.75" thickBot="1" x14ac:dyDescent="0.3">
      <c r="B562" s="2">
        <v>560</v>
      </c>
      <c r="C562" s="31">
        <v>496</v>
      </c>
      <c r="D562" s="5"/>
      <c r="F562" s="31">
        <v>496</v>
      </c>
      <c r="G562" s="5"/>
      <c r="I562" s="31">
        <v>496</v>
      </c>
      <c r="J562" s="5"/>
    </row>
    <row r="563" spans="2:10" x14ac:dyDescent="0.25">
      <c r="B563" s="2">
        <v>561</v>
      </c>
      <c r="C563" s="29">
        <v>497</v>
      </c>
      <c r="D563" s="6"/>
      <c r="F563" s="29">
        <v>497</v>
      </c>
      <c r="G563" s="6"/>
      <c r="I563" s="29">
        <v>497</v>
      </c>
      <c r="J563" s="6"/>
    </row>
    <row r="564" spans="2:10" x14ac:dyDescent="0.25">
      <c r="B564" s="2">
        <v>562</v>
      </c>
      <c r="C564" s="30">
        <v>498</v>
      </c>
      <c r="D564" s="4"/>
      <c r="F564" s="30">
        <v>498</v>
      </c>
      <c r="G564" s="4"/>
      <c r="I564" s="30">
        <v>498</v>
      </c>
      <c r="J564" s="4"/>
    </row>
    <row r="565" spans="2:10" x14ac:dyDescent="0.25">
      <c r="B565" s="2">
        <v>563</v>
      </c>
      <c r="C565" s="30">
        <v>499</v>
      </c>
      <c r="D565" s="4"/>
      <c r="F565" s="30">
        <v>499</v>
      </c>
      <c r="G565" s="4"/>
      <c r="I565" s="30">
        <v>499</v>
      </c>
      <c r="J565" s="4"/>
    </row>
    <row r="566" spans="2:10" ht="15.75" thickBot="1" x14ac:dyDescent="0.3">
      <c r="B566" s="2">
        <v>564</v>
      </c>
      <c r="C566" s="31">
        <v>500</v>
      </c>
      <c r="D566" s="5"/>
      <c r="F566" s="31">
        <v>500</v>
      </c>
      <c r="G566" s="5"/>
      <c r="I566" s="31">
        <v>500</v>
      </c>
      <c r="J566" s="5"/>
    </row>
    <row r="567" spans="2:10" x14ac:dyDescent="0.25">
      <c r="B567" s="2">
        <v>565</v>
      </c>
      <c r="C567" s="29">
        <v>501</v>
      </c>
      <c r="D567" s="6"/>
      <c r="F567" s="29">
        <v>501</v>
      </c>
      <c r="G567" s="6"/>
      <c r="I567" s="29">
        <v>501</v>
      </c>
      <c r="J567" s="6"/>
    </row>
    <row r="568" spans="2:10" x14ac:dyDescent="0.25">
      <c r="B568" s="2">
        <v>566</v>
      </c>
      <c r="C568" s="30">
        <v>502</v>
      </c>
      <c r="D568" s="4"/>
      <c r="F568" s="30">
        <v>502</v>
      </c>
      <c r="G568" s="4"/>
      <c r="I568" s="30">
        <v>502</v>
      </c>
      <c r="J568" s="4"/>
    </row>
    <row r="569" spans="2:10" x14ac:dyDescent="0.25">
      <c r="B569" s="2">
        <v>567</v>
      </c>
      <c r="C569" s="30">
        <v>503</v>
      </c>
      <c r="D569" s="4"/>
      <c r="F569" s="30">
        <v>503</v>
      </c>
      <c r="G569" s="4"/>
      <c r="I569" s="30">
        <v>503</v>
      </c>
      <c r="J569" s="4"/>
    </row>
    <row r="570" spans="2:10" ht="15.75" thickBot="1" x14ac:dyDescent="0.3">
      <c r="B570" s="2">
        <v>568</v>
      </c>
      <c r="C570" s="31">
        <v>504</v>
      </c>
      <c r="D570" s="5"/>
      <c r="F570" s="31">
        <v>504</v>
      </c>
      <c r="G570" s="5"/>
      <c r="I570" s="31">
        <v>504</v>
      </c>
      <c r="J570" s="5"/>
    </row>
    <row r="571" spans="2:10" x14ac:dyDescent="0.25">
      <c r="B571" s="2">
        <v>569</v>
      </c>
      <c r="C571" s="29">
        <v>505</v>
      </c>
      <c r="D571" s="6"/>
      <c r="F571" s="29">
        <v>505</v>
      </c>
      <c r="G571" s="6"/>
      <c r="I571" s="29">
        <v>505</v>
      </c>
      <c r="J571" s="6"/>
    </row>
    <row r="572" spans="2:10" x14ac:dyDescent="0.25">
      <c r="B572" s="2">
        <v>570</v>
      </c>
      <c r="C572" s="30">
        <v>506</v>
      </c>
      <c r="D572" s="4"/>
      <c r="F572" s="30">
        <v>506</v>
      </c>
      <c r="G572" s="4"/>
      <c r="I572" s="30">
        <v>506</v>
      </c>
      <c r="J572" s="4"/>
    </row>
    <row r="573" spans="2:10" x14ac:dyDescent="0.25">
      <c r="B573" s="2">
        <v>571</v>
      </c>
      <c r="C573" s="30">
        <v>507</v>
      </c>
      <c r="D573" s="4"/>
      <c r="F573" s="30">
        <v>507</v>
      </c>
      <c r="G573" s="4"/>
      <c r="I573" s="30">
        <v>507</v>
      </c>
      <c r="J573" s="4"/>
    </row>
    <row r="574" spans="2:10" ht="15.75" thickBot="1" x14ac:dyDescent="0.3">
      <c r="B574" s="2">
        <v>572</v>
      </c>
      <c r="C574" s="31">
        <v>508</v>
      </c>
      <c r="D574" s="5"/>
      <c r="F574" s="31">
        <v>508</v>
      </c>
      <c r="G574" s="5"/>
      <c r="I574" s="31">
        <v>508</v>
      </c>
      <c r="J574" s="5"/>
    </row>
    <row r="575" spans="2:10" x14ac:dyDescent="0.25">
      <c r="B575" s="2">
        <v>573</v>
      </c>
      <c r="C575" s="29">
        <v>509</v>
      </c>
      <c r="D575" s="6"/>
      <c r="F575" s="29">
        <v>509</v>
      </c>
      <c r="G575" s="6"/>
      <c r="I575" s="29">
        <v>509</v>
      </c>
      <c r="J575" s="6"/>
    </row>
    <row r="576" spans="2:10" x14ac:dyDescent="0.25">
      <c r="B576" s="2">
        <v>574</v>
      </c>
      <c r="C576" s="30">
        <v>510</v>
      </c>
      <c r="D576" s="4"/>
      <c r="F576" s="30">
        <v>510</v>
      </c>
      <c r="G576" s="4"/>
      <c r="I576" s="30">
        <v>510</v>
      </c>
      <c r="J576" s="4"/>
    </row>
    <row r="577" spans="2:10" x14ac:dyDescent="0.25">
      <c r="B577" s="2">
        <v>575</v>
      </c>
      <c r="C577" s="30">
        <v>511</v>
      </c>
      <c r="D577" s="4"/>
      <c r="F577" s="30">
        <v>511</v>
      </c>
      <c r="G577" s="4"/>
      <c r="I577" s="30">
        <v>511</v>
      </c>
      <c r="J577" s="4"/>
    </row>
    <row r="578" spans="2:10" ht="15.75" thickBot="1" x14ac:dyDescent="0.3">
      <c r="B578" s="2">
        <v>576</v>
      </c>
      <c r="C578" s="72">
        <v>512</v>
      </c>
      <c r="D578" s="73" t="s">
        <v>207</v>
      </c>
      <c r="F578" s="31">
        <v>512</v>
      </c>
      <c r="G578" s="5"/>
      <c r="I578" s="31">
        <v>512</v>
      </c>
      <c r="J578" s="5"/>
    </row>
    <row r="579" spans="2:10" x14ac:dyDescent="0.25">
      <c r="B579" s="2">
        <v>577</v>
      </c>
      <c r="C579" s="29">
        <v>513</v>
      </c>
      <c r="D579" s="6"/>
      <c r="F579" s="29">
        <v>513</v>
      </c>
      <c r="G579" s="6"/>
      <c r="I579" s="29">
        <v>513</v>
      </c>
      <c r="J579" s="6"/>
    </row>
    <row r="580" spans="2:10" x14ac:dyDescent="0.25">
      <c r="B580" s="2">
        <v>578</v>
      </c>
      <c r="C580" s="30">
        <v>514</v>
      </c>
      <c r="D580" s="4"/>
      <c r="F580" s="30">
        <v>514</v>
      </c>
      <c r="G580" s="4"/>
      <c r="I580" s="30">
        <v>514</v>
      </c>
      <c r="J580" s="4"/>
    </row>
    <row r="581" spans="2:10" x14ac:dyDescent="0.25">
      <c r="B581" s="2">
        <v>579</v>
      </c>
      <c r="C581" s="30">
        <v>515</v>
      </c>
      <c r="D581" s="4"/>
      <c r="F581" s="30">
        <v>515</v>
      </c>
      <c r="G581" s="4"/>
      <c r="I581" s="30">
        <v>515</v>
      </c>
      <c r="J581" s="4"/>
    </row>
    <row r="582" spans="2:10" ht="15.75" thickBot="1" x14ac:dyDescent="0.3">
      <c r="B582" s="2">
        <v>580</v>
      </c>
      <c r="C582" s="31">
        <v>516</v>
      </c>
      <c r="D582" s="5"/>
      <c r="F582" s="31">
        <v>516</v>
      </c>
      <c r="G582" s="5"/>
      <c r="I582" s="31">
        <v>516</v>
      </c>
      <c r="J582" s="5"/>
    </row>
    <row r="583" spans="2:10" x14ac:dyDescent="0.25">
      <c r="B583" s="2">
        <v>581</v>
      </c>
      <c r="C583" s="29">
        <v>517</v>
      </c>
      <c r="D583" s="6"/>
      <c r="F583" s="29">
        <v>517</v>
      </c>
      <c r="G583" s="6"/>
      <c r="I583" s="29">
        <v>517</v>
      </c>
      <c r="J583" s="6"/>
    </row>
    <row r="584" spans="2:10" x14ac:dyDescent="0.25">
      <c r="B584" s="2">
        <v>582</v>
      </c>
      <c r="C584" s="30">
        <v>518</v>
      </c>
      <c r="D584" s="4"/>
      <c r="F584" s="30">
        <v>518</v>
      </c>
      <c r="G584" s="4"/>
      <c r="I584" s="30">
        <v>518</v>
      </c>
      <c r="J584" s="4"/>
    </row>
    <row r="585" spans="2:10" x14ac:dyDescent="0.25">
      <c r="B585" s="2">
        <v>583</v>
      </c>
      <c r="C585" s="30">
        <v>519</v>
      </c>
      <c r="D585" s="4"/>
      <c r="F585" s="30">
        <v>519</v>
      </c>
      <c r="G585" s="4"/>
      <c r="I585" s="30">
        <v>519</v>
      </c>
      <c r="J585" s="4"/>
    </row>
    <row r="586" spans="2:10" ht="15.75" thickBot="1" x14ac:dyDescent="0.3">
      <c r="B586" s="2">
        <v>584</v>
      </c>
      <c r="C586" s="31">
        <v>520</v>
      </c>
      <c r="D586" s="5"/>
      <c r="F586" s="31">
        <v>520</v>
      </c>
      <c r="G586" s="5"/>
      <c r="I586" s="31">
        <v>520</v>
      </c>
      <c r="J586" s="5"/>
    </row>
    <row r="587" spans="2:10" x14ac:dyDescent="0.25">
      <c r="B587" s="2">
        <v>585</v>
      </c>
      <c r="C587" s="29">
        <v>521</v>
      </c>
      <c r="D587" s="6"/>
      <c r="F587" s="29">
        <v>521</v>
      </c>
      <c r="G587" s="6"/>
      <c r="I587" s="29">
        <v>521</v>
      </c>
      <c r="J587" s="6"/>
    </row>
    <row r="588" spans="2:10" x14ac:dyDescent="0.25">
      <c r="B588" s="2">
        <v>586</v>
      </c>
      <c r="C588" s="30">
        <v>522</v>
      </c>
      <c r="D588" s="4"/>
      <c r="F588" s="30">
        <v>522</v>
      </c>
      <c r="G588" s="4"/>
      <c r="I588" s="30">
        <v>522</v>
      </c>
      <c r="J588" s="4"/>
    </row>
    <row r="589" spans="2:10" x14ac:dyDescent="0.25">
      <c r="B589" s="2">
        <v>587</v>
      </c>
      <c r="C589" s="30">
        <v>523</v>
      </c>
      <c r="D589" s="4"/>
      <c r="F589" s="30">
        <v>523</v>
      </c>
      <c r="G589" s="4"/>
      <c r="I589" s="30">
        <v>523</v>
      </c>
      <c r="J589" s="4"/>
    </row>
    <row r="590" spans="2:10" ht="15.75" thickBot="1" x14ac:dyDescent="0.3">
      <c r="B590" s="2">
        <v>588</v>
      </c>
      <c r="C590" s="31">
        <v>524</v>
      </c>
      <c r="D590" s="5"/>
      <c r="F590" s="31">
        <v>524</v>
      </c>
      <c r="G590" s="5"/>
      <c r="I590" s="31">
        <v>524</v>
      </c>
      <c r="J590" s="5"/>
    </row>
    <row r="591" spans="2:10" x14ac:dyDescent="0.25">
      <c r="B591" s="2">
        <v>589</v>
      </c>
      <c r="C591" s="29">
        <v>525</v>
      </c>
      <c r="D591" s="6"/>
      <c r="F591" s="29">
        <v>525</v>
      </c>
      <c r="G591" s="6"/>
      <c r="I591" s="29">
        <v>525</v>
      </c>
      <c r="J591" s="6"/>
    </row>
    <row r="592" spans="2:10" x14ac:dyDescent="0.25">
      <c r="B592" s="2">
        <v>590</v>
      </c>
      <c r="C592" s="30">
        <v>526</v>
      </c>
      <c r="D592" s="4"/>
      <c r="F592" s="30">
        <v>526</v>
      </c>
      <c r="G592" s="4"/>
      <c r="I592" s="30">
        <v>526</v>
      </c>
      <c r="J592" s="4"/>
    </row>
    <row r="593" spans="2:10" x14ac:dyDescent="0.25">
      <c r="B593" s="2">
        <v>591</v>
      </c>
      <c r="C593" s="30">
        <v>527</v>
      </c>
      <c r="D593" s="4"/>
      <c r="F593" s="30">
        <v>527</v>
      </c>
      <c r="G593" s="4"/>
      <c r="I593" s="30">
        <v>527</v>
      </c>
      <c r="J593" s="4"/>
    </row>
    <row r="594" spans="2:10" ht="15.75" thickBot="1" x14ac:dyDescent="0.3">
      <c r="B594" s="2">
        <v>592</v>
      </c>
      <c r="C594" s="31">
        <v>528</v>
      </c>
      <c r="D594" s="5"/>
      <c r="F594" s="31">
        <v>528</v>
      </c>
      <c r="G594" s="5"/>
      <c r="I594" s="31">
        <v>528</v>
      </c>
      <c r="J594" s="5"/>
    </row>
    <row r="595" spans="2:10" x14ac:dyDescent="0.25">
      <c r="B595" s="2">
        <v>593</v>
      </c>
      <c r="C595" s="29">
        <v>529</v>
      </c>
      <c r="D595" s="6"/>
      <c r="F595" s="29">
        <v>529</v>
      </c>
      <c r="G595" s="6"/>
      <c r="I595" s="29">
        <v>529</v>
      </c>
      <c r="J595" s="6"/>
    </row>
    <row r="596" spans="2:10" x14ac:dyDescent="0.25">
      <c r="B596" s="2">
        <v>594</v>
      </c>
      <c r="C596" s="30">
        <v>530</v>
      </c>
      <c r="D596" s="4"/>
      <c r="F596" s="30">
        <v>530</v>
      </c>
      <c r="G596" s="4"/>
      <c r="I596" s="30">
        <v>530</v>
      </c>
      <c r="J596" s="4"/>
    </row>
    <row r="597" spans="2:10" x14ac:dyDescent="0.25">
      <c r="B597" s="2">
        <v>595</v>
      </c>
      <c r="C597" s="30">
        <v>531</v>
      </c>
      <c r="D597" s="4"/>
      <c r="F597" s="30">
        <v>531</v>
      </c>
      <c r="G597" s="4"/>
      <c r="I597" s="30">
        <v>531</v>
      </c>
      <c r="J597" s="4"/>
    </row>
    <row r="598" spans="2:10" ht="15.75" thickBot="1" x14ac:dyDescent="0.3">
      <c r="B598" s="2">
        <v>596</v>
      </c>
      <c r="C598" s="31">
        <v>532</v>
      </c>
      <c r="D598" s="5"/>
      <c r="F598" s="31">
        <v>532</v>
      </c>
      <c r="G598" s="5"/>
      <c r="I598" s="31">
        <v>532</v>
      </c>
      <c r="J598" s="5"/>
    </row>
    <row r="599" spans="2:10" x14ac:dyDescent="0.25">
      <c r="B599" s="2">
        <v>597</v>
      </c>
      <c r="C599" s="29">
        <v>533</v>
      </c>
      <c r="D599" s="6"/>
      <c r="F599" s="29">
        <v>533</v>
      </c>
      <c r="G599" s="6"/>
      <c r="I599" s="29">
        <v>533</v>
      </c>
      <c r="J599" s="6"/>
    </row>
    <row r="600" spans="2:10" x14ac:dyDescent="0.25">
      <c r="B600" s="2">
        <v>598</v>
      </c>
      <c r="C600" s="30">
        <v>534</v>
      </c>
      <c r="D600" s="4"/>
      <c r="F600" s="30">
        <v>534</v>
      </c>
      <c r="G600" s="4"/>
      <c r="I600" s="30">
        <v>534</v>
      </c>
      <c r="J600" s="4"/>
    </row>
    <row r="601" spans="2:10" x14ac:dyDescent="0.25">
      <c r="B601" s="2">
        <v>599</v>
      </c>
      <c r="C601" s="30">
        <v>535</v>
      </c>
      <c r="D601" s="4"/>
      <c r="F601" s="30">
        <v>535</v>
      </c>
      <c r="G601" s="4"/>
      <c r="I601" s="30">
        <v>535</v>
      </c>
      <c r="J601" s="4"/>
    </row>
    <row r="602" spans="2:10" ht="15.75" thickBot="1" x14ac:dyDescent="0.3">
      <c r="B602" s="2">
        <v>600</v>
      </c>
      <c r="C602" s="31">
        <v>536</v>
      </c>
      <c r="D602" s="5"/>
      <c r="F602" s="31">
        <v>536</v>
      </c>
      <c r="G602" s="5"/>
      <c r="I602" s="31">
        <v>536</v>
      </c>
      <c r="J602" s="5"/>
    </row>
    <row r="603" spans="2:10" x14ac:dyDescent="0.25">
      <c r="B603" s="2">
        <v>601</v>
      </c>
      <c r="C603" s="29">
        <v>537</v>
      </c>
      <c r="D603" s="6"/>
      <c r="F603" s="29">
        <v>537</v>
      </c>
      <c r="G603" s="6"/>
      <c r="I603" s="29">
        <v>537</v>
      </c>
      <c r="J603" s="6"/>
    </row>
    <row r="604" spans="2:10" x14ac:dyDescent="0.25">
      <c r="B604" s="2">
        <v>602</v>
      </c>
      <c r="C604" s="30">
        <v>538</v>
      </c>
      <c r="D604" s="4"/>
      <c r="F604" s="30">
        <v>538</v>
      </c>
      <c r="G604" s="4"/>
      <c r="I604" s="30">
        <v>538</v>
      </c>
      <c r="J604" s="4"/>
    </row>
    <row r="605" spans="2:10" x14ac:dyDescent="0.25">
      <c r="B605" s="2">
        <v>603</v>
      </c>
      <c r="C605" s="30">
        <v>539</v>
      </c>
      <c r="D605" s="4"/>
      <c r="F605" s="30">
        <v>539</v>
      </c>
      <c r="G605" s="4"/>
      <c r="I605" s="30">
        <v>539</v>
      </c>
      <c r="J605" s="4"/>
    </row>
    <row r="606" spans="2:10" ht="15.75" thickBot="1" x14ac:dyDescent="0.3">
      <c r="B606" s="2">
        <v>604</v>
      </c>
      <c r="C606" s="31">
        <v>540</v>
      </c>
      <c r="D606" s="5"/>
      <c r="F606" s="31">
        <v>540</v>
      </c>
      <c r="G606" s="5"/>
      <c r="I606" s="31">
        <v>540</v>
      </c>
      <c r="J606" s="5"/>
    </row>
    <row r="607" spans="2:10" x14ac:dyDescent="0.25">
      <c r="B607" s="2">
        <v>605</v>
      </c>
      <c r="C607" s="29">
        <v>541</v>
      </c>
      <c r="D607" s="6"/>
      <c r="F607" s="29">
        <v>541</v>
      </c>
      <c r="G607" s="6"/>
      <c r="I607" s="29">
        <v>541</v>
      </c>
      <c r="J607" s="6"/>
    </row>
    <row r="608" spans="2:10" x14ac:dyDescent="0.25">
      <c r="B608" s="2">
        <v>606</v>
      </c>
      <c r="C608" s="30">
        <v>542</v>
      </c>
      <c r="D608" s="4"/>
      <c r="F608" s="30">
        <v>542</v>
      </c>
      <c r="G608" s="4"/>
      <c r="I608" s="30">
        <v>542</v>
      </c>
      <c r="J608" s="4"/>
    </row>
    <row r="609" spans="2:10" x14ac:dyDescent="0.25">
      <c r="B609" s="2">
        <v>607</v>
      </c>
      <c r="C609" s="30">
        <v>543</v>
      </c>
      <c r="D609" s="4"/>
      <c r="F609" s="30">
        <v>543</v>
      </c>
      <c r="G609" s="4"/>
      <c r="I609" s="30">
        <v>543</v>
      </c>
      <c r="J609" s="4"/>
    </row>
    <row r="610" spans="2:10" ht="15.75" thickBot="1" x14ac:dyDescent="0.3">
      <c r="B610" s="2">
        <v>608</v>
      </c>
      <c r="C610" s="31">
        <v>544</v>
      </c>
      <c r="D610" s="5"/>
      <c r="F610" s="31">
        <v>544</v>
      </c>
      <c r="G610" s="5"/>
      <c r="I610" s="31">
        <v>544</v>
      </c>
      <c r="J610" s="5"/>
    </row>
    <row r="611" spans="2:10" x14ac:dyDescent="0.25">
      <c r="B611" s="2">
        <v>609</v>
      </c>
      <c r="C611" s="29">
        <v>545</v>
      </c>
      <c r="D611" s="6"/>
      <c r="F611" s="29">
        <v>545</v>
      </c>
      <c r="G611" s="6"/>
      <c r="I611" s="29">
        <v>545</v>
      </c>
      <c r="J611" s="6"/>
    </row>
    <row r="612" spans="2:10" x14ac:dyDescent="0.25">
      <c r="B612" s="2">
        <v>610</v>
      </c>
      <c r="C612" s="30">
        <v>546</v>
      </c>
      <c r="D612" s="4"/>
      <c r="F612" s="30">
        <v>546</v>
      </c>
      <c r="G612" s="4"/>
      <c r="I612" s="30">
        <v>546</v>
      </c>
      <c r="J612" s="4"/>
    </row>
    <row r="613" spans="2:10" x14ac:dyDescent="0.25">
      <c r="B613" s="2">
        <v>611</v>
      </c>
      <c r="C613" s="30">
        <v>547</v>
      </c>
      <c r="D613" s="4"/>
      <c r="F613" s="30">
        <v>547</v>
      </c>
      <c r="G613" s="4"/>
      <c r="I613" s="30">
        <v>547</v>
      </c>
      <c r="J613" s="4"/>
    </row>
    <row r="614" spans="2:10" ht="15.75" thickBot="1" x14ac:dyDescent="0.3">
      <c r="B614" s="2">
        <v>612</v>
      </c>
      <c r="C614" s="31">
        <v>548</v>
      </c>
      <c r="D614" s="5"/>
      <c r="F614" s="31">
        <v>548</v>
      </c>
      <c r="G614" s="5"/>
      <c r="I614" s="31">
        <v>548</v>
      </c>
      <c r="J614" s="5"/>
    </row>
    <row r="615" spans="2:10" x14ac:dyDescent="0.25">
      <c r="B615" s="2">
        <v>613</v>
      </c>
      <c r="C615" s="29">
        <v>549</v>
      </c>
      <c r="D615" s="6"/>
      <c r="F615" s="29">
        <v>549</v>
      </c>
      <c r="G615" s="6"/>
      <c r="I615" s="29">
        <v>549</v>
      </c>
      <c r="J615" s="6"/>
    </row>
    <row r="616" spans="2:10" x14ac:dyDescent="0.25">
      <c r="B616" s="2">
        <v>614</v>
      </c>
      <c r="C616" s="30">
        <v>550</v>
      </c>
      <c r="D616" s="4"/>
      <c r="F616" s="30">
        <v>550</v>
      </c>
      <c r="G616" s="4"/>
      <c r="I616" s="30">
        <v>550</v>
      </c>
      <c r="J616" s="4"/>
    </row>
    <row r="617" spans="2:10" x14ac:dyDescent="0.25">
      <c r="B617" s="2">
        <v>615</v>
      </c>
      <c r="C617" s="30">
        <v>551</v>
      </c>
      <c r="D617" s="4"/>
      <c r="F617" s="30">
        <v>551</v>
      </c>
      <c r="G617" s="4"/>
      <c r="I617" s="30">
        <v>551</v>
      </c>
      <c r="J617" s="4"/>
    </row>
    <row r="618" spans="2:10" ht="15.75" thickBot="1" x14ac:dyDescent="0.3">
      <c r="B618" s="2">
        <v>616</v>
      </c>
      <c r="C618" s="31">
        <v>552</v>
      </c>
      <c r="D618" s="5"/>
      <c r="F618" s="31">
        <v>552</v>
      </c>
      <c r="G618" s="5"/>
      <c r="I618" s="31">
        <v>552</v>
      </c>
      <c r="J618" s="5"/>
    </row>
    <row r="619" spans="2:10" x14ac:dyDescent="0.25">
      <c r="B619" s="2">
        <v>617</v>
      </c>
      <c r="C619" s="29">
        <v>553</v>
      </c>
      <c r="D619" s="6"/>
      <c r="F619" s="29">
        <v>553</v>
      </c>
      <c r="G619" s="6"/>
      <c r="I619" s="29">
        <v>553</v>
      </c>
      <c r="J619" s="6"/>
    </row>
    <row r="620" spans="2:10" x14ac:dyDescent="0.25">
      <c r="B620" s="2">
        <v>618</v>
      </c>
      <c r="C620" s="30">
        <v>554</v>
      </c>
      <c r="D620" s="4"/>
      <c r="F620" s="30">
        <v>554</v>
      </c>
      <c r="G620" s="4"/>
      <c r="I620" s="30">
        <v>554</v>
      </c>
      <c r="J620" s="4"/>
    </row>
    <row r="621" spans="2:10" x14ac:dyDescent="0.25">
      <c r="B621" s="2">
        <v>619</v>
      </c>
      <c r="C621" s="30">
        <v>555</v>
      </c>
      <c r="D621" s="4"/>
      <c r="F621" s="30">
        <v>555</v>
      </c>
      <c r="G621" s="4"/>
      <c r="I621" s="30">
        <v>555</v>
      </c>
      <c r="J621" s="4"/>
    </row>
    <row r="622" spans="2:10" ht="15.75" thickBot="1" x14ac:dyDescent="0.3">
      <c r="B622" s="2">
        <v>620</v>
      </c>
      <c r="C622" s="31">
        <v>556</v>
      </c>
      <c r="D622" s="5"/>
      <c r="F622" s="31">
        <v>556</v>
      </c>
      <c r="G622" s="5"/>
      <c r="I622" s="31">
        <v>556</v>
      </c>
      <c r="J622" s="5"/>
    </row>
    <row r="623" spans="2:10" x14ac:dyDescent="0.25">
      <c r="B623" s="2">
        <v>621</v>
      </c>
      <c r="C623" s="29">
        <v>557</v>
      </c>
      <c r="D623" s="6"/>
      <c r="F623" s="29">
        <v>557</v>
      </c>
      <c r="G623" s="6"/>
      <c r="I623" s="29">
        <v>557</v>
      </c>
      <c r="J623" s="6"/>
    </row>
    <row r="624" spans="2:10" x14ac:dyDescent="0.25">
      <c r="B624" s="2">
        <v>622</v>
      </c>
      <c r="C624" s="30">
        <v>558</v>
      </c>
      <c r="D624" s="4"/>
      <c r="F624" s="30">
        <v>558</v>
      </c>
      <c r="G624" s="4"/>
      <c r="I624" s="30">
        <v>558</v>
      </c>
      <c r="J624" s="4"/>
    </row>
    <row r="625" spans="2:10" x14ac:dyDescent="0.25">
      <c r="B625" s="2">
        <v>623</v>
      </c>
      <c r="C625" s="30">
        <v>559</v>
      </c>
      <c r="D625" s="4"/>
      <c r="F625" s="30">
        <v>559</v>
      </c>
      <c r="G625" s="4"/>
      <c r="I625" s="30">
        <v>559</v>
      </c>
      <c r="J625" s="4"/>
    </row>
    <row r="626" spans="2:10" ht="15.75" thickBot="1" x14ac:dyDescent="0.3">
      <c r="B626" s="2">
        <v>624</v>
      </c>
      <c r="C626" s="31">
        <v>560</v>
      </c>
      <c r="D626" s="5"/>
      <c r="F626" s="31">
        <v>560</v>
      </c>
      <c r="G626" s="5"/>
      <c r="I626" s="31">
        <v>560</v>
      </c>
      <c r="J626" s="5"/>
    </row>
    <row r="627" spans="2:10" x14ac:dyDescent="0.25">
      <c r="B627" s="2">
        <v>625</v>
      </c>
      <c r="C627" s="29">
        <v>561</v>
      </c>
      <c r="D627" s="6"/>
      <c r="F627" s="29">
        <v>561</v>
      </c>
      <c r="G627" s="6"/>
      <c r="I627" s="29">
        <v>561</v>
      </c>
      <c r="J627" s="6"/>
    </row>
    <row r="628" spans="2:10" x14ac:dyDescent="0.25">
      <c r="B628" s="2">
        <v>626</v>
      </c>
      <c r="C628" s="30">
        <v>562</v>
      </c>
      <c r="D628" s="4"/>
      <c r="F628" s="30">
        <v>562</v>
      </c>
      <c r="G628" s="4"/>
      <c r="I628" s="30">
        <v>562</v>
      </c>
      <c r="J628" s="4"/>
    </row>
    <row r="629" spans="2:10" x14ac:dyDescent="0.25">
      <c r="B629" s="2">
        <v>627</v>
      </c>
      <c r="C629" s="30">
        <v>563</v>
      </c>
      <c r="D629" s="4"/>
      <c r="F629" s="30">
        <v>563</v>
      </c>
      <c r="G629" s="4"/>
      <c r="I629" s="30">
        <v>563</v>
      </c>
      <c r="J629" s="4"/>
    </row>
    <row r="630" spans="2:10" ht="15.75" thickBot="1" x14ac:dyDescent="0.3">
      <c r="B630" s="2">
        <v>628</v>
      </c>
      <c r="C630" s="31">
        <v>564</v>
      </c>
      <c r="D630" s="5"/>
      <c r="F630" s="31">
        <v>564</v>
      </c>
      <c r="G630" s="5"/>
      <c r="I630" s="31">
        <v>564</v>
      </c>
      <c r="J630" s="5"/>
    </row>
    <row r="631" spans="2:10" x14ac:dyDescent="0.25">
      <c r="B631" s="2">
        <v>629</v>
      </c>
      <c r="C631" s="29">
        <v>565</v>
      </c>
      <c r="D631" s="6"/>
      <c r="F631" s="29">
        <v>565</v>
      </c>
      <c r="G631" s="6"/>
      <c r="I631" s="29">
        <v>565</v>
      </c>
      <c r="J631" s="6"/>
    </row>
    <row r="632" spans="2:10" x14ac:dyDescent="0.25">
      <c r="B632" s="2">
        <v>630</v>
      </c>
      <c r="C632" s="30">
        <v>566</v>
      </c>
      <c r="D632" s="4"/>
      <c r="F632" s="30">
        <v>566</v>
      </c>
      <c r="G632" s="4"/>
      <c r="I632" s="30">
        <v>566</v>
      </c>
      <c r="J632" s="4"/>
    </row>
    <row r="633" spans="2:10" x14ac:dyDescent="0.25">
      <c r="B633" s="2">
        <v>631</v>
      </c>
      <c r="C633" s="30">
        <v>567</v>
      </c>
      <c r="D633" s="4"/>
      <c r="F633" s="30">
        <v>567</v>
      </c>
      <c r="G633" s="4"/>
      <c r="I633" s="30">
        <v>567</v>
      </c>
      <c r="J633" s="4"/>
    </row>
    <row r="634" spans="2:10" ht="15.75" thickBot="1" x14ac:dyDescent="0.3">
      <c r="B634" s="2">
        <v>632</v>
      </c>
      <c r="C634" s="31">
        <v>568</v>
      </c>
      <c r="D634" s="5"/>
      <c r="F634" s="31">
        <v>568</v>
      </c>
      <c r="G634" s="5"/>
      <c r="I634" s="31">
        <v>568</v>
      </c>
      <c r="J634" s="5"/>
    </row>
    <row r="635" spans="2:10" x14ac:dyDescent="0.25">
      <c r="B635" s="2">
        <v>633</v>
      </c>
      <c r="C635" s="29">
        <v>569</v>
      </c>
      <c r="D635" s="6"/>
      <c r="F635" s="29">
        <v>569</v>
      </c>
      <c r="G635" s="6"/>
      <c r="I635" s="29">
        <v>569</v>
      </c>
      <c r="J635" s="6"/>
    </row>
    <row r="636" spans="2:10" x14ac:dyDescent="0.25">
      <c r="B636" s="2">
        <v>634</v>
      </c>
      <c r="C636" s="30">
        <v>570</v>
      </c>
      <c r="D636" s="4"/>
      <c r="F636" s="30">
        <v>570</v>
      </c>
      <c r="G636" s="4"/>
      <c r="I636" s="30">
        <v>570</v>
      </c>
      <c r="J636" s="4"/>
    </row>
    <row r="637" spans="2:10" x14ac:dyDescent="0.25">
      <c r="B637" s="2">
        <v>635</v>
      </c>
      <c r="C637" s="30">
        <v>571</v>
      </c>
      <c r="D637" s="4"/>
      <c r="F637" s="30">
        <v>571</v>
      </c>
      <c r="G637" s="4"/>
      <c r="I637" s="30">
        <v>571</v>
      </c>
      <c r="J637" s="4"/>
    </row>
    <row r="638" spans="2:10" ht="15.75" thickBot="1" x14ac:dyDescent="0.3">
      <c r="B638" s="2">
        <v>636</v>
      </c>
      <c r="C638" s="31">
        <v>572</v>
      </c>
      <c r="D638" s="5"/>
      <c r="F638" s="31">
        <v>572</v>
      </c>
      <c r="G638" s="5"/>
      <c r="I638" s="31">
        <v>572</v>
      </c>
      <c r="J638" s="5"/>
    </row>
    <row r="639" spans="2:10" x14ac:dyDescent="0.25">
      <c r="B639" s="2">
        <v>637</v>
      </c>
      <c r="C639" s="29">
        <v>573</v>
      </c>
      <c r="D639" s="6"/>
      <c r="F639" s="29">
        <v>573</v>
      </c>
      <c r="G639" s="6"/>
      <c r="I639" s="29">
        <v>573</v>
      </c>
      <c r="J639" s="6"/>
    </row>
    <row r="640" spans="2:10" x14ac:dyDescent="0.25">
      <c r="B640" s="2">
        <v>638</v>
      </c>
      <c r="C640" s="30">
        <v>574</v>
      </c>
      <c r="D640" s="4"/>
      <c r="F640" s="30">
        <v>574</v>
      </c>
      <c r="G640" s="4"/>
      <c r="I640" s="30">
        <v>574</v>
      </c>
      <c r="J640" s="4"/>
    </row>
    <row r="641" spans="2:10" x14ac:dyDescent="0.25">
      <c r="B641" s="2">
        <v>639</v>
      </c>
      <c r="C641" s="30">
        <v>575</v>
      </c>
      <c r="D641" s="4"/>
      <c r="F641" s="30">
        <v>575</v>
      </c>
      <c r="G641" s="4"/>
      <c r="I641" s="30">
        <v>575</v>
      </c>
      <c r="J641" s="4"/>
    </row>
    <row r="642" spans="2:10" ht="15.75" thickBot="1" x14ac:dyDescent="0.3">
      <c r="B642" s="2">
        <v>640</v>
      </c>
      <c r="C642" s="31">
        <v>576</v>
      </c>
      <c r="D642" s="5"/>
      <c r="F642" s="31">
        <v>576</v>
      </c>
      <c r="G642" s="5"/>
      <c r="I642" s="31">
        <v>576</v>
      </c>
      <c r="J642" s="5"/>
    </row>
    <row r="643" spans="2:10" x14ac:dyDescent="0.25">
      <c r="B643" s="2">
        <v>641</v>
      </c>
      <c r="C643" s="29">
        <v>577</v>
      </c>
      <c r="D643" s="6"/>
      <c r="F643" s="29">
        <v>577</v>
      </c>
      <c r="G643" s="6"/>
      <c r="I643" s="29">
        <v>577</v>
      </c>
      <c r="J643" s="6"/>
    </row>
    <row r="644" spans="2:10" x14ac:dyDescent="0.25">
      <c r="B644" s="2">
        <v>642</v>
      </c>
      <c r="C644" s="30">
        <v>578</v>
      </c>
      <c r="D644" s="4"/>
      <c r="F644" s="30">
        <v>578</v>
      </c>
      <c r="G644" s="4"/>
      <c r="I644" s="30">
        <v>578</v>
      </c>
      <c r="J644" s="4"/>
    </row>
    <row r="645" spans="2:10" x14ac:dyDescent="0.25">
      <c r="B645" s="2">
        <v>643</v>
      </c>
      <c r="C645" s="30">
        <v>579</v>
      </c>
      <c r="D645" s="4"/>
      <c r="F645" s="30">
        <v>579</v>
      </c>
      <c r="G645" s="4"/>
      <c r="I645" s="30">
        <v>579</v>
      </c>
      <c r="J645" s="4"/>
    </row>
    <row r="646" spans="2:10" ht="15.75" thickBot="1" x14ac:dyDescent="0.3">
      <c r="B646" s="2">
        <v>644</v>
      </c>
      <c r="C646" s="31">
        <v>580</v>
      </c>
      <c r="D646" s="5"/>
      <c r="F646" s="31">
        <v>580</v>
      </c>
      <c r="G646" s="5"/>
      <c r="I646" s="31">
        <v>580</v>
      </c>
      <c r="J646" s="5"/>
    </row>
    <row r="647" spans="2:10" x14ac:dyDescent="0.25">
      <c r="B647" s="2">
        <v>645</v>
      </c>
      <c r="C647" s="29">
        <v>581</v>
      </c>
      <c r="D647" s="6"/>
      <c r="F647" s="29">
        <v>581</v>
      </c>
      <c r="G647" s="6"/>
      <c r="I647" s="29">
        <v>581</v>
      </c>
      <c r="J647" s="6"/>
    </row>
    <row r="648" spans="2:10" x14ac:dyDescent="0.25">
      <c r="B648" s="2">
        <v>646</v>
      </c>
      <c r="C648" s="30">
        <v>582</v>
      </c>
      <c r="D648" s="4"/>
      <c r="F648" s="30">
        <v>582</v>
      </c>
      <c r="G648" s="4"/>
      <c r="I648" s="30">
        <v>582</v>
      </c>
      <c r="J648" s="4"/>
    </row>
    <row r="649" spans="2:10" x14ac:dyDescent="0.25">
      <c r="B649" s="2">
        <v>647</v>
      </c>
      <c r="C649" s="30">
        <v>583</v>
      </c>
      <c r="D649" s="4"/>
      <c r="F649" s="30">
        <v>583</v>
      </c>
      <c r="G649" s="4"/>
      <c r="I649" s="30">
        <v>583</v>
      </c>
      <c r="J649" s="4"/>
    </row>
    <row r="650" spans="2:10" ht="15.75" thickBot="1" x14ac:dyDescent="0.3">
      <c r="B650" s="2">
        <v>648</v>
      </c>
      <c r="C650" s="31">
        <v>584</v>
      </c>
      <c r="D650" s="5"/>
      <c r="F650" s="31">
        <v>584</v>
      </c>
      <c r="G650" s="5"/>
      <c r="I650" s="31">
        <v>584</v>
      </c>
      <c r="J650" s="5"/>
    </row>
    <row r="651" spans="2:10" x14ac:dyDescent="0.25">
      <c r="B651" s="2">
        <v>649</v>
      </c>
      <c r="C651" s="29">
        <v>585</v>
      </c>
      <c r="D651" s="6"/>
      <c r="F651" s="29">
        <v>585</v>
      </c>
      <c r="G651" s="6"/>
      <c r="I651" s="29">
        <v>585</v>
      </c>
      <c r="J651" s="6"/>
    </row>
    <row r="652" spans="2:10" x14ac:dyDescent="0.25">
      <c r="B652" s="2">
        <v>650</v>
      </c>
      <c r="C652" s="30">
        <v>586</v>
      </c>
      <c r="D652" s="4"/>
      <c r="F652" s="30">
        <v>586</v>
      </c>
      <c r="G652" s="4"/>
      <c r="I652" s="30">
        <v>586</v>
      </c>
      <c r="J652" s="4"/>
    </row>
    <row r="653" spans="2:10" x14ac:dyDescent="0.25">
      <c r="B653" s="2">
        <v>651</v>
      </c>
      <c r="C653" s="30">
        <v>587</v>
      </c>
      <c r="D653" s="4"/>
      <c r="F653" s="30">
        <v>587</v>
      </c>
      <c r="G653" s="4"/>
      <c r="I653" s="30">
        <v>587</v>
      </c>
      <c r="J653" s="4"/>
    </row>
    <row r="654" spans="2:10" ht="15.75" thickBot="1" x14ac:dyDescent="0.3">
      <c r="B654" s="2">
        <v>652</v>
      </c>
      <c r="C654" s="31">
        <v>588</v>
      </c>
      <c r="D654" s="5"/>
      <c r="F654" s="31">
        <v>588</v>
      </c>
      <c r="G654" s="5"/>
      <c r="I654" s="31">
        <v>588</v>
      </c>
      <c r="J654" s="5"/>
    </row>
    <row r="655" spans="2:10" x14ac:dyDescent="0.25">
      <c r="B655" s="2">
        <v>653</v>
      </c>
      <c r="C655" s="29">
        <v>589</v>
      </c>
      <c r="D655" s="6"/>
      <c r="F655" s="29">
        <v>589</v>
      </c>
      <c r="G655" s="6"/>
      <c r="I655" s="29">
        <v>589</v>
      </c>
      <c r="J655" s="6"/>
    </row>
    <row r="656" spans="2:10" x14ac:dyDescent="0.25">
      <c r="B656" s="2">
        <v>654</v>
      </c>
      <c r="C656" s="30">
        <v>590</v>
      </c>
      <c r="D656" s="4"/>
      <c r="F656" s="30">
        <v>590</v>
      </c>
      <c r="G656" s="4"/>
      <c r="I656" s="30">
        <v>590</v>
      </c>
      <c r="J656" s="4"/>
    </row>
    <row r="657" spans="2:10" x14ac:dyDescent="0.25">
      <c r="B657" s="2">
        <v>655</v>
      </c>
      <c r="C657" s="30">
        <v>591</v>
      </c>
      <c r="D657" s="4"/>
      <c r="F657" s="30">
        <v>591</v>
      </c>
      <c r="G657" s="4"/>
      <c r="I657" s="30">
        <v>591</v>
      </c>
      <c r="J657" s="4"/>
    </row>
    <row r="658" spans="2:10" ht="15.75" thickBot="1" x14ac:dyDescent="0.3">
      <c r="B658" s="2">
        <v>656</v>
      </c>
      <c r="C658" s="31">
        <v>592</v>
      </c>
      <c r="D658" s="5"/>
      <c r="F658" s="31">
        <v>592</v>
      </c>
      <c r="G658" s="5"/>
      <c r="I658" s="31">
        <v>592</v>
      </c>
      <c r="J658" s="5"/>
    </row>
    <row r="659" spans="2:10" x14ac:dyDescent="0.25">
      <c r="B659" s="2">
        <v>657</v>
      </c>
      <c r="C659" s="29">
        <v>593</v>
      </c>
      <c r="D659" s="6"/>
      <c r="F659" s="29">
        <v>593</v>
      </c>
      <c r="G659" s="6"/>
      <c r="I659" s="29">
        <v>593</v>
      </c>
      <c r="J659" s="6"/>
    </row>
    <row r="660" spans="2:10" x14ac:dyDescent="0.25">
      <c r="B660" s="2">
        <v>658</v>
      </c>
      <c r="C660" s="30">
        <v>594</v>
      </c>
      <c r="D660" s="4"/>
      <c r="F660" s="30">
        <v>594</v>
      </c>
      <c r="G660" s="4"/>
      <c r="I660" s="30">
        <v>594</v>
      </c>
      <c r="J660" s="4"/>
    </row>
    <row r="661" spans="2:10" x14ac:dyDescent="0.25">
      <c r="B661" s="2">
        <v>659</v>
      </c>
      <c r="C661" s="30">
        <v>595</v>
      </c>
      <c r="D661" s="4"/>
      <c r="F661" s="30">
        <v>595</v>
      </c>
      <c r="G661" s="4"/>
      <c r="I661" s="30">
        <v>595</v>
      </c>
      <c r="J661" s="4"/>
    </row>
    <row r="662" spans="2:10" ht="15.75" thickBot="1" x14ac:dyDescent="0.3">
      <c r="B662" s="2">
        <v>660</v>
      </c>
      <c r="C662" s="31">
        <v>596</v>
      </c>
      <c r="D662" s="5"/>
      <c r="F662" s="31">
        <v>596</v>
      </c>
      <c r="G662" s="5"/>
      <c r="I662" s="31">
        <v>596</v>
      </c>
      <c r="J662" s="5"/>
    </row>
    <row r="663" spans="2:10" x14ac:dyDescent="0.25">
      <c r="B663" s="2">
        <v>661</v>
      </c>
      <c r="C663" s="29">
        <v>597</v>
      </c>
      <c r="D663" s="6"/>
      <c r="F663" s="29">
        <v>597</v>
      </c>
      <c r="G663" s="6"/>
      <c r="I663" s="29">
        <v>597</v>
      </c>
      <c r="J663" s="6"/>
    </row>
    <row r="664" spans="2:10" x14ac:dyDescent="0.25">
      <c r="B664" s="2">
        <v>662</v>
      </c>
      <c r="C664" s="30">
        <v>598</v>
      </c>
      <c r="D664" s="4"/>
      <c r="F664" s="30">
        <v>598</v>
      </c>
      <c r="G664" s="4"/>
      <c r="I664" s="30">
        <v>598</v>
      </c>
      <c r="J664" s="4"/>
    </row>
    <row r="665" spans="2:10" x14ac:dyDescent="0.25">
      <c r="B665" s="2">
        <v>663</v>
      </c>
      <c r="C665" s="30">
        <v>599</v>
      </c>
      <c r="D665" s="4"/>
      <c r="F665" s="30">
        <v>599</v>
      </c>
      <c r="G665" s="4"/>
      <c r="I665" s="30">
        <v>599</v>
      </c>
      <c r="J665" s="4"/>
    </row>
    <row r="666" spans="2:10" ht="15.75" thickBot="1" x14ac:dyDescent="0.3">
      <c r="B666" s="2">
        <v>664</v>
      </c>
      <c r="C666" s="31">
        <v>600</v>
      </c>
      <c r="D666" s="5"/>
      <c r="F666" s="31">
        <v>600</v>
      </c>
      <c r="G666" s="5"/>
      <c r="I666" s="31">
        <v>600</v>
      </c>
      <c r="J666" s="5"/>
    </row>
    <row r="667" spans="2:10" x14ac:dyDescent="0.25">
      <c r="B667" s="2">
        <v>665</v>
      </c>
      <c r="C667" s="29">
        <v>601</v>
      </c>
      <c r="D667" s="6"/>
      <c r="F667" s="29">
        <v>601</v>
      </c>
      <c r="G667" s="6"/>
      <c r="I667" s="29">
        <v>601</v>
      </c>
      <c r="J667" s="6"/>
    </row>
    <row r="668" spans="2:10" x14ac:dyDescent="0.25">
      <c r="B668" s="2">
        <v>666</v>
      </c>
      <c r="C668" s="30">
        <v>602</v>
      </c>
      <c r="D668" s="4"/>
      <c r="F668" s="30">
        <v>602</v>
      </c>
      <c r="G668" s="4"/>
      <c r="I668" s="30">
        <v>602</v>
      </c>
      <c r="J668" s="4"/>
    </row>
    <row r="669" spans="2:10" x14ac:dyDescent="0.25">
      <c r="B669" s="2">
        <v>667</v>
      </c>
      <c r="C669" s="30">
        <v>603</v>
      </c>
      <c r="D669" s="4"/>
      <c r="F669" s="30">
        <v>603</v>
      </c>
      <c r="G669" s="4"/>
      <c r="I669" s="30">
        <v>603</v>
      </c>
      <c r="J669" s="4"/>
    </row>
    <row r="670" spans="2:10" ht="15.75" thickBot="1" x14ac:dyDescent="0.3">
      <c r="B670" s="2">
        <v>668</v>
      </c>
      <c r="C670" s="31">
        <v>604</v>
      </c>
      <c r="D670" s="5"/>
      <c r="F670" s="31">
        <v>604</v>
      </c>
      <c r="G670" s="5"/>
      <c r="I670" s="31">
        <v>604</v>
      </c>
      <c r="J670" s="5"/>
    </row>
    <row r="671" spans="2:10" x14ac:dyDescent="0.25">
      <c r="B671" s="2">
        <v>669</v>
      </c>
      <c r="C671" s="29">
        <v>605</v>
      </c>
      <c r="D671" s="6"/>
      <c r="F671" s="29">
        <v>605</v>
      </c>
      <c r="G671" s="6"/>
      <c r="I671" s="29">
        <v>605</v>
      </c>
      <c r="J671" s="6"/>
    </row>
    <row r="672" spans="2:10" x14ac:dyDescent="0.25">
      <c r="B672" s="2">
        <v>670</v>
      </c>
      <c r="C672" s="30">
        <v>606</v>
      </c>
      <c r="D672" s="4"/>
      <c r="F672" s="30">
        <v>606</v>
      </c>
      <c r="G672" s="4"/>
      <c r="I672" s="30">
        <v>606</v>
      </c>
      <c r="J672" s="4"/>
    </row>
    <row r="673" spans="2:10" x14ac:dyDescent="0.25">
      <c r="B673" s="2">
        <v>671</v>
      </c>
      <c r="C673" s="30">
        <v>607</v>
      </c>
      <c r="D673" s="4"/>
      <c r="F673" s="30">
        <v>607</v>
      </c>
      <c r="G673" s="4"/>
      <c r="I673" s="30">
        <v>607</v>
      </c>
      <c r="J673" s="4"/>
    </row>
    <row r="674" spans="2:10" ht="15.75" thickBot="1" x14ac:dyDescent="0.3">
      <c r="B674" s="2">
        <v>672</v>
      </c>
      <c r="C674" s="31">
        <v>608</v>
      </c>
      <c r="D674" s="5"/>
      <c r="F674" s="31">
        <v>608</v>
      </c>
      <c r="G674" s="5"/>
      <c r="I674" s="31">
        <v>608</v>
      </c>
      <c r="J674" s="5"/>
    </row>
    <row r="675" spans="2:10" x14ac:dyDescent="0.25">
      <c r="B675" s="2">
        <v>673</v>
      </c>
      <c r="C675" s="29">
        <v>609</v>
      </c>
      <c r="D675" s="6"/>
      <c r="F675" s="29">
        <v>609</v>
      </c>
      <c r="G675" s="6"/>
      <c r="I675" s="29">
        <v>609</v>
      </c>
      <c r="J675" s="6"/>
    </row>
    <row r="676" spans="2:10" x14ac:dyDescent="0.25">
      <c r="B676" s="2">
        <v>674</v>
      </c>
      <c r="C676" s="30">
        <v>610</v>
      </c>
      <c r="D676" s="4"/>
      <c r="F676" s="30">
        <v>610</v>
      </c>
      <c r="G676" s="4"/>
      <c r="I676" s="30">
        <v>610</v>
      </c>
      <c r="J676" s="4"/>
    </row>
    <row r="677" spans="2:10" x14ac:dyDescent="0.25">
      <c r="B677" s="2">
        <v>675</v>
      </c>
      <c r="C677" s="30">
        <v>611</v>
      </c>
      <c r="D677" s="4"/>
      <c r="F677" s="30">
        <v>611</v>
      </c>
      <c r="G677" s="4"/>
      <c r="I677" s="30">
        <v>611</v>
      </c>
      <c r="J677" s="4"/>
    </row>
    <row r="678" spans="2:10" ht="15.75" thickBot="1" x14ac:dyDescent="0.3">
      <c r="B678" s="2">
        <v>676</v>
      </c>
      <c r="C678" s="31">
        <v>612</v>
      </c>
      <c r="D678" s="5"/>
      <c r="F678" s="31">
        <v>612</v>
      </c>
      <c r="G678" s="5"/>
      <c r="I678" s="31">
        <v>612</v>
      </c>
      <c r="J678" s="5"/>
    </row>
    <row r="679" spans="2:10" x14ac:dyDescent="0.25">
      <c r="B679" s="2">
        <v>677</v>
      </c>
      <c r="C679" s="29">
        <v>613</v>
      </c>
      <c r="D679" s="6"/>
      <c r="F679" s="29">
        <v>613</v>
      </c>
      <c r="G679" s="6"/>
      <c r="I679" s="29">
        <v>613</v>
      </c>
      <c r="J679" s="6"/>
    </row>
    <row r="680" spans="2:10" x14ac:dyDescent="0.25">
      <c r="B680" s="2">
        <v>678</v>
      </c>
      <c r="C680" s="30">
        <v>614</v>
      </c>
      <c r="D680" s="4"/>
      <c r="F680" s="30">
        <v>614</v>
      </c>
      <c r="G680" s="4"/>
      <c r="I680" s="30">
        <v>614</v>
      </c>
      <c r="J680" s="4"/>
    </row>
    <row r="681" spans="2:10" x14ac:dyDescent="0.25">
      <c r="B681" s="2">
        <v>679</v>
      </c>
      <c r="C681" s="30">
        <v>615</v>
      </c>
      <c r="D681" s="4"/>
      <c r="F681" s="30">
        <v>615</v>
      </c>
      <c r="G681" s="4"/>
      <c r="I681" s="30">
        <v>615</v>
      </c>
      <c r="J681" s="4"/>
    </row>
    <row r="682" spans="2:10" ht="15.75" thickBot="1" x14ac:dyDescent="0.3">
      <c r="B682" s="2">
        <v>680</v>
      </c>
      <c r="C682" s="31">
        <v>616</v>
      </c>
      <c r="D682" s="5"/>
      <c r="F682" s="31">
        <v>616</v>
      </c>
      <c r="G682" s="5"/>
      <c r="I682" s="31">
        <v>616</v>
      </c>
      <c r="J682" s="5"/>
    </row>
    <row r="683" spans="2:10" x14ac:dyDescent="0.25">
      <c r="B683" s="2">
        <v>681</v>
      </c>
      <c r="C683" s="29">
        <v>617</v>
      </c>
      <c r="D683" s="6"/>
      <c r="F683" s="29">
        <v>617</v>
      </c>
      <c r="G683" s="6"/>
      <c r="I683" s="29">
        <v>617</v>
      </c>
      <c r="J683" s="6"/>
    </row>
    <row r="684" spans="2:10" x14ac:dyDescent="0.25">
      <c r="B684" s="2">
        <v>682</v>
      </c>
      <c r="C684" s="30">
        <v>618</v>
      </c>
      <c r="D684" s="4"/>
      <c r="F684" s="30">
        <v>618</v>
      </c>
      <c r="G684" s="4"/>
      <c r="I684" s="30">
        <v>618</v>
      </c>
      <c r="J684" s="4"/>
    </row>
    <row r="685" spans="2:10" x14ac:dyDescent="0.25">
      <c r="B685" s="2">
        <v>683</v>
      </c>
      <c r="C685" s="30">
        <v>619</v>
      </c>
      <c r="D685" s="4"/>
      <c r="F685" s="30">
        <v>619</v>
      </c>
      <c r="G685" s="4"/>
      <c r="I685" s="30">
        <v>619</v>
      </c>
      <c r="J685" s="4"/>
    </row>
    <row r="686" spans="2:10" ht="15.75" thickBot="1" x14ac:dyDescent="0.3">
      <c r="B686" s="2">
        <v>684</v>
      </c>
      <c r="C686" s="31">
        <v>620</v>
      </c>
      <c r="D686" s="5"/>
      <c r="F686" s="31">
        <v>620</v>
      </c>
      <c r="G686" s="5"/>
      <c r="I686" s="31">
        <v>620</v>
      </c>
      <c r="J686" s="5"/>
    </row>
    <row r="687" spans="2:10" x14ac:dyDescent="0.25">
      <c r="B687" s="2">
        <v>685</v>
      </c>
      <c r="C687" s="29">
        <v>621</v>
      </c>
      <c r="D687" s="6"/>
      <c r="F687" s="29">
        <v>621</v>
      </c>
      <c r="G687" s="6"/>
      <c r="I687" s="29">
        <v>621</v>
      </c>
      <c r="J687" s="6"/>
    </row>
    <row r="688" spans="2:10" x14ac:dyDescent="0.25">
      <c r="B688" s="2">
        <v>686</v>
      </c>
      <c r="C688" s="30">
        <v>622</v>
      </c>
      <c r="D688" s="4"/>
      <c r="F688" s="30">
        <v>622</v>
      </c>
      <c r="G688" s="4"/>
      <c r="I688" s="30">
        <v>622</v>
      </c>
      <c r="J688" s="4"/>
    </row>
    <row r="689" spans="2:10" x14ac:dyDescent="0.25">
      <c r="B689" s="2">
        <v>687</v>
      </c>
      <c r="C689" s="30">
        <v>623</v>
      </c>
      <c r="D689" s="4"/>
      <c r="F689" s="30">
        <v>623</v>
      </c>
      <c r="G689" s="4"/>
      <c r="I689" s="30">
        <v>623</v>
      </c>
      <c r="J689" s="4"/>
    </row>
    <row r="690" spans="2:10" ht="15.75" thickBot="1" x14ac:dyDescent="0.3">
      <c r="B690" s="2">
        <v>688</v>
      </c>
      <c r="C690" s="31">
        <v>624</v>
      </c>
      <c r="D690" s="5"/>
      <c r="F690" s="31">
        <v>624</v>
      </c>
      <c r="G690" s="5"/>
      <c r="I690" s="31">
        <v>624</v>
      </c>
      <c r="J690" s="5"/>
    </row>
    <row r="691" spans="2:10" x14ac:dyDescent="0.25">
      <c r="B691" s="2">
        <v>689</v>
      </c>
      <c r="C691" s="29">
        <v>625</v>
      </c>
      <c r="D691" s="6"/>
      <c r="F691" s="29">
        <v>625</v>
      </c>
      <c r="G691" s="6"/>
      <c r="I691" s="29">
        <v>625</v>
      </c>
      <c r="J691" s="6"/>
    </row>
    <row r="692" spans="2:10" x14ac:dyDescent="0.25">
      <c r="B692" s="2">
        <v>690</v>
      </c>
      <c r="C692" s="30">
        <v>626</v>
      </c>
      <c r="D692" s="4"/>
      <c r="F692" s="30">
        <v>626</v>
      </c>
      <c r="G692" s="4"/>
      <c r="I692" s="30">
        <v>626</v>
      </c>
      <c r="J692" s="4"/>
    </row>
    <row r="693" spans="2:10" x14ac:dyDescent="0.25">
      <c r="B693" s="2">
        <v>691</v>
      </c>
      <c r="C693" s="30">
        <v>627</v>
      </c>
      <c r="D693" s="4"/>
      <c r="F693" s="30">
        <v>627</v>
      </c>
      <c r="G693" s="4"/>
      <c r="I693" s="30">
        <v>627</v>
      </c>
      <c r="J693" s="4"/>
    </row>
    <row r="694" spans="2:10" ht="15.75" thickBot="1" x14ac:dyDescent="0.3">
      <c r="B694" s="2">
        <v>692</v>
      </c>
      <c r="C694" s="31">
        <v>628</v>
      </c>
      <c r="D694" s="5"/>
      <c r="F694" s="31">
        <v>628</v>
      </c>
      <c r="G694" s="5"/>
      <c r="I694" s="31">
        <v>628</v>
      </c>
      <c r="J694" s="5"/>
    </row>
    <row r="695" spans="2:10" x14ac:dyDescent="0.25">
      <c r="B695" s="2">
        <v>693</v>
      </c>
      <c r="C695" s="29">
        <v>629</v>
      </c>
      <c r="D695" s="6"/>
      <c r="F695" s="29">
        <v>629</v>
      </c>
      <c r="G695" s="6"/>
      <c r="I695" s="29">
        <v>629</v>
      </c>
      <c r="J695" s="6"/>
    </row>
    <row r="696" spans="2:10" x14ac:dyDescent="0.25">
      <c r="B696" s="2">
        <v>694</v>
      </c>
      <c r="C696" s="30">
        <v>630</v>
      </c>
      <c r="D696" s="4"/>
      <c r="F696" s="30">
        <v>630</v>
      </c>
      <c r="G696" s="4"/>
      <c r="I696" s="30">
        <v>630</v>
      </c>
      <c r="J696" s="4"/>
    </row>
    <row r="697" spans="2:10" x14ac:dyDescent="0.25">
      <c r="B697" s="2">
        <v>695</v>
      </c>
      <c r="C697" s="30">
        <v>631</v>
      </c>
      <c r="D697" s="4"/>
      <c r="F697" s="30">
        <v>631</v>
      </c>
      <c r="G697" s="4"/>
      <c r="I697" s="30">
        <v>631</v>
      </c>
      <c r="J697" s="4"/>
    </row>
    <row r="698" spans="2:10" ht="15.75" thickBot="1" x14ac:dyDescent="0.3">
      <c r="B698" s="2">
        <v>696</v>
      </c>
      <c r="C698" s="31">
        <v>632</v>
      </c>
      <c r="D698" s="5"/>
      <c r="F698" s="31">
        <v>632</v>
      </c>
      <c r="G698" s="5"/>
      <c r="I698" s="31">
        <v>632</v>
      </c>
      <c r="J698" s="5"/>
    </row>
    <row r="699" spans="2:10" x14ac:dyDescent="0.25">
      <c r="B699" s="2">
        <v>697</v>
      </c>
      <c r="C699" s="29">
        <v>633</v>
      </c>
      <c r="D699" s="6"/>
      <c r="F699" s="29">
        <v>633</v>
      </c>
      <c r="G699" s="6"/>
      <c r="I699" s="29">
        <v>633</v>
      </c>
      <c r="J699" s="6"/>
    </row>
    <row r="700" spans="2:10" x14ac:dyDescent="0.25">
      <c r="B700" s="2">
        <v>698</v>
      </c>
      <c r="C700" s="30">
        <v>634</v>
      </c>
      <c r="D700" s="4"/>
      <c r="F700" s="30">
        <v>634</v>
      </c>
      <c r="G700" s="4"/>
      <c r="I700" s="30">
        <v>634</v>
      </c>
      <c r="J700" s="4"/>
    </row>
    <row r="701" spans="2:10" x14ac:dyDescent="0.25">
      <c r="B701" s="2">
        <v>699</v>
      </c>
      <c r="C701" s="30">
        <v>635</v>
      </c>
      <c r="D701" s="4"/>
      <c r="F701" s="30">
        <v>635</v>
      </c>
      <c r="G701" s="4"/>
      <c r="I701" s="30">
        <v>635</v>
      </c>
      <c r="J701" s="4"/>
    </row>
    <row r="702" spans="2:10" ht="15.75" thickBot="1" x14ac:dyDescent="0.3">
      <c r="B702" s="2">
        <v>700</v>
      </c>
      <c r="C702" s="31">
        <v>636</v>
      </c>
      <c r="D702" s="5"/>
      <c r="F702" s="31">
        <v>636</v>
      </c>
      <c r="G702" s="5"/>
      <c r="I702" s="31">
        <v>636</v>
      </c>
      <c r="J702" s="5"/>
    </row>
    <row r="703" spans="2:10" x14ac:dyDescent="0.25">
      <c r="B703" s="2">
        <v>701</v>
      </c>
      <c r="C703" s="29">
        <v>637</v>
      </c>
      <c r="D703" s="6"/>
      <c r="F703" s="29">
        <v>637</v>
      </c>
      <c r="G703" s="6"/>
      <c r="I703" s="29">
        <v>637</v>
      </c>
      <c r="J703" s="6"/>
    </row>
    <row r="704" spans="2:10" x14ac:dyDescent="0.25">
      <c r="B704" s="2">
        <v>702</v>
      </c>
      <c r="C704" s="30">
        <v>638</v>
      </c>
      <c r="D704" s="4"/>
      <c r="F704" s="30">
        <v>638</v>
      </c>
      <c r="G704" s="4"/>
      <c r="I704" s="30">
        <v>638</v>
      </c>
      <c r="J704" s="4"/>
    </row>
    <row r="705" spans="2:10" x14ac:dyDescent="0.25">
      <c r="B705" s="2">
        <v>703</v>
      </c>
      <c r="C705" s="30">
        <v>639</v>
      </c>
      <c r="D705" s="4"/>
      <c r="F705" s="30">
        <v>639</v>
      </c>
      <c r="G705" s="4"/>
      <c r="I705" s="30">
        <v>639</v>
      </c>
      <c r="J705" s="4"/>
    </row>
    <row r="706" spans="2:10" ht="15.75" thickBot="1" x14ac:dyDescent="0.3">
      <c r="B706" s="2">
        <v>704</v>
      </c>
      <c r="C706" s="31">
        <v>640</v>
      </c>
      <c r="D706" s="5"/>
      <c r="F706" s="31">
        <v>640</v>
      </c>
      <c r="G706" s="5"/>
      <c r="I706" s="31">
        <v>640</v>
      </c>
      <c r="J706" s="5"/>
    </row>
    <row r="707" spans="2:10" x14ac:dyDescent="0.25">
      <c r="B707" s="2">
        <v>705</v>
      </c>
      <c r="C707" s="29">
        <v>641</v>
      </c>
      <c r="D707" s="6"/>
      <c r="F707" s="29">
        <v>641</v>
      </c>
      <c r="G707" s="6"/>
      <c r="I707" s="29">
        <v>641</v>
      </c>
      <c r="J707" s="6"/>
    </row>
    <row r="708" spans="2:10" x14ac:dyDescent="0.25">
      <c r="B708" s="2">
        <v>706</v>
      </c>
      <c r="C708" s="30">
        <v>642</v>
      </c>
      <c r="D708" s="4"/>
      <c r="F708" s="30">
        <v>642</v>
      </c>
      <c r="G708" s="4"/>
      <c r="I708" s="30">
        <v>642</v>
      </c>
      <c r="J708" s="4"/>
    </row>
    <row r="709" spans="2:10" x14ac:dyDescent="0.25">
      <c r="B709" s="2">
        <v>707</v>
      </c>
      <c r="C709" s="30">
        <v>643</v>
      </c>
      <c r="D709" s="4"/>
      <c r="F709" s="30">
        <v>643</v>
      </c>
      <c r="G709" s="4"/>
      <c r="I709" s="30">
        <v>643</v>
      </c>
      <c r="J709" s="4"/>
    </row>
    <row r="710" spans="2:10" ht="15.75" thickBot="1" x14ac:dyDescent="0.3">
      <c r="B710" s="2">
        <v>708</v>
      </c>
      <c r="C710" s="31">
        <v>644</v>
      </c>
      <c r="D710" s="5"/>
      <c r="F710" s="31">
        <v>644</v>
      </c>
      <c r="G710" s="5"/>
      <c r="I710" s="31">
        <v>644</v>
      </c>
      <c r="J710" s="5"/>
    </row>
    <row r="711" spans="2:10" x14ac:dyDescent="0.25">
      <c r="B711" s="2">
        <v>709</v>
      </c>
      <c r="C711" s="29">
        <v>645</v>
      </c>
      <c r="D711" s="6"/>
      <c r="F711" s="29">
        <v>645</v>
      </c>
      <c r="G711" s="6"/>
      <c r="I711" s="29">
        <v>645</v>
      </c>
      <c r="J711" s="6"/>
    </row>
    <row r="712" spans="2:10" x14ac:dyDescent="0.25">
      <c r="B712" s="2">
        <v>710</v>
      </c>
      <c r="C712" s="30">
        <v>646</v>
      </c>
      <c r="D712" s="4"/>
      <c r="F712" s="30">
        <v>646</v>
      </c>
      <c r="G712" s="4"/>
      <c r="I712" s="30">
        <v>646</v>
      </c>
      <c r="J712" s="4"/>
    </row>
    <row r="713" spans="2:10" x14ac:dyDescent="0.25">
      <c r="B713" s="2">
        <v>711</v>
      </c>
      <c r="C713" s="30">
        <v>647</v>
      </c>
      <c r="D713" s="4"/>
      <c r="F713" s="30">
        <v>647</v>
      </c>
      <c r="G713" s="4"/>
      <c r="I713" s="30">
        <v>647</v>
      </c>
      <c r="J713" s="4"/>
    </row>
    <row r="714" spans="2:10" ht="15.75" thickBot="1" x14ac:dyDescent="0.3">
      <c r="B714" s="2">
        <v>712</v>
      </c>
      <c r="C714" s="31">
        <v>648</v>
      </c>
      <c r="D714" s="5"/>
      <c r="F714" s="31">
        <v>648</v>
      </c>
      <c r="G714" s="5"/>
      <c r="I714" s="31">
        <v>648</v>
      </c>
      <c r="J714" s="5"/>
    </row>
    <row r="715" spans="2:10" x14ac:dyDescent="0.25">
      <c r="B715" s="2">
        <v>713</v>
      </c>
      <c r="C715" s="29">
        <v>649</v>
      </c>
      <c r="D715" s="6"/>
      <c r="F715" s="29">
        <v>649</v>
      </c>
      <c r="G715" s="6"/>
      <c r="I715" s="29">
        <v>649</v>
      </c>
      <c r="J715" s="6"/>
    </row>
    <row r="716" spans="2:10" x14ac:dyDescent="0.25">
      <c r="B716" s="2">
        <v>714</v>
      </c>
      <c r="C716" s="30">
        <v>650</v>
      </c>
      <c r="D716" s="4"/>
      <c r="F716" s="30">
        <v>650</v>
      </c>
      <c r="G716" s="4"/>
      <c r="I716" s="30">
        <v>650</v>
      </c>
      <c r="J716" s="4"/>
    </row>
    <row r="717" spans="2:10" x14ac:dyDescent="0.25">
      <c r="B717" s="2">
        <v>715</v>
      </c>
      <c r="C717" s="30">
        <v>651</v>
      </c>
      <c r="D717" s="4"/>
      <c r="F717" s="30">
        <v>651</v>
      </c>
      <c r="G717" s="4"/>
      <c r="I717" s="30">
        <v>651</v>
      </c>
      <c r="J717" s="4"/>
    </row>
    <row r="718" spans="2:10" ht="15.75" thickBot="1" x14ac:dyDescent="0.3">
      <c r="B718" s="2">
        <v>716</v>
      </c>
      <c r="C718" s="31">
        <v>652</v>
      </c>
      <c r="D718" s="5"/>
      <c r="F718" s="31">
        <v>652</v>
      </c>
      <c r="G718" s="5"/>
      <c r="I718" s="31">
        <v>652</v>
      </c>
      <c r="J718" s="5"/>
    </row>
    <row r="719" spans="2:10" x14ac:dyDescent="0.25">
      <c r="B719" s="2">
        <v>717</v>
      </c>
      <c r="C719" s="29">
        <v>653</v>
      </c>
      <c r="D719" s="6"/>
      <c r="F719" s="29">
        <v>653</v>
      </c>
      <c r="G719" s="6"/>
      <c r="I719" s="29">
        <v>653</v>
      </c>
      <c r="J719" s="6"/>
    </row>
    <row r="720" spans="2:10" x14ac:dyDescent="0.25">
      <c r="B720" s="2">
        <v>718</v>
      </c>
      <c r="C720" s="30">
        <v>654</v>
      </c>
      <c r="D720" s="4"/>
      <c r="F720" s="30">
        <v>654</v>
      </c>
      <c r="G720" s="4"/>
      <c r="I720" s="30">
        <v>654</v>
      </c>
      <c r="J720" s="4"/>
    </row>
    <row r="721" spans="2:10" x14ac:dyDescent="0.25">
      <c r="B721" s="2">
        <v>719</v>
      </c>
      <c r="C721" s="30">
        <v>655</v>
      </c>
      <c r="D721" s="4"/>
      <c r="F721" s="30">
        <v>655</v>
      </c>
      <c r="G721" s="4"/>
      <c r="I721" s="30">
        <v>655</v>
      </c>
      <c r="J721" s="4"/>
    </row>
    <row r="722" spans="2:10" ht="15.75" thickBot="1" x14ac:dyDescent="0.3">
      <c r="B722" s="2">
        <v>720</v>
      </c>
      <c r="C722" s="31">
        <v>656</v>
      </c>
      <c r="D722" s="5"/>
      <c r="F722" s="31">
        <v>656</v>
      </c>
      <c r="G722" s="5"/>
      <c r="I722" s="31">
        <v>656</v>
      </c>
      <c r="J722" s="5"/>
    </row>
    <row r="723" spans="2:10" x14ac:dyDescent="0.25">
      <c r="B723" s="2">
        <v>721</v>
      </c>
      <c r="C723" s="29">
        <v>657</v>
      </c>
      <c r="D723" s="6"/>
      <c r="F723" s="29">
        <v>657</v>
      </c>
      <c r="G723" s="6"/>
      <c r="I723" s="29">
        <v>657</v>
      </c>
      <c r="J723" s="6"/>
    </row>
    <row r="724" spans="2:10" x14ac:dyDescent="0.25">
      <c r="B724" s="2">
        <v>722</v>
      </c>
      <c r="C724" s="30">
        <v>658</v>
      </c>
      <c r="D724" s="4"/>
      <c r="F724" s="30">
        <v>658</v>
      </c>
      <c r="G724" s="4"/>
      <c r="I724" s="30">
        <v>658</v>
      </c>
      <c r="J724" s="4"/>
    </row>
    <row r="725" spans="2:10" x14ac:dyDescent="0.25">
      <c r="B725" s="2">
        <v>723</v>
      </c>
      <c r="C725" s="30">
        <v>659</v>
      </c>
      <c r="D725" s="4"/>
      <c r="F725" s="30">
        <v>659</v>
      </c>
      <c r="G725" s="4"/>
      <c r="I725" s="30">
        <v>659</v>
      </c>
      <c r="J725" s="4"/>
    </row>
    <row r="726" spans="2:10" ht="15.75" thickBot="1" x14ac:dyDescent="0.3">
      <c r="B726" s="2">
        <v>724</v>
      </c>
      <c r="C726" s="31">
        <v>660</v>
      </c>
      <c r="D726" s="5"/>
      <c r="F726" s="31">
        <v>660</v>
      </c>
      <c r="G726" s="5"/>
      <c r="I726" s="31">
        <v>660</v>
      </c>
      <c r="J726" s="5"/>
    </row>
    <row r="727" spans="2:10" x14ac:dyDescent="0.25">
      <c r="B727" s="2">
        <v>725</v>
      </c>
      <c r="C727" s="29">
        <v>661</v>
      </c>
      <c r="D727" s="6"/>
      <c r="F727" s="29">
        <v>661</v>
      </c>
      <c r="G727" s="6"/>
      <c r="I727" s="29">
        <v>661</v>
      </c>
      <c r="J727" s="6"/>
    </row>
    <row r="728" spans="2:10" x14ac:dyDescent="0.25">
      <c r="B728" s="2">
        <v>726</v>
      </c>
      <c r="C728" s="30">
        <v>662</v>
      </c>
      <c r="D728" s="4"/>
      <c r="F728" s="30">
        <v>662</v>
      </c>
      <c r="G728" s="4"/>
      <c r="I728" s="30">
        <v>662</v>
      </c>
      <c r="J728" s="4"/>
    </row>
    <row r="729" spans="2:10" x14ac:dyDescent="0.25">
      <c r="B729" s="2">
        <v>727</v>
      </c>
      <c r="C729" s="30">
        <v>663</v>
      </c>
      <c r="D729" s="4"/>
      <c r="F729" s="30">
        <v>663</v>
      </c>
      <c r="G729" s="4"/>
      <c r="I729" s="30">
        <v>663</v>
      </c>
      <c r="J729" s="4"/>
    </row>
    <row r="730" spans="2:10" ht="15.75" thickBot="1" x14ac:dyDescent="0.3">
      <c r="B730" s="2">
        <v>728</v>
      </c>
      <c r="C730" s="31">
        <v>664</v>
      </c>
      <c r="D730" s="5"/>
      <c r="F730" s="31">
        <v>664</v>
      </c>
      <c r="G730" s="5"/>
      <c r="I730" s="31">
        <v>664</v>
      </c>
      <c r="J730" s="5"/>
    </row>
    <row r="731" spans="2:10" x14ac:dyDescent="0.25">
      <c r="B731" s="2">
        <v>729</v>
      </c>
      <c r="C731" s="29">
        <v>665</v>
      </c>
      <c r="D731" s="6"/>
      <c r="F731" s="29">
        <v>665</v>
      </c>
      <c r="G731" s="6"/>
      <c r="I731" s="29">
        <v>665</v>
      </c>
      <c r="J731" s="6"/>
    </row>
    <row r="732" spans="2:10" x14ac:dyDescent="0.25">
      <c r="B732" s="2">
        <v>730</v>
      </c>
      <c r="C732" s="30">
        <v>666</v>
      </c>
      <c r="D732" s="4"/>
      <c r="F732" s="30">
        <v>666</v>
      </c>
      <c r="G732" s="4"/>
      <c r="I732" s="30">
        <v>666</v>
      </c>
      <c r="J732" s="4"/>
    </row>
    <row r="733" spans="2:10" x14ac:dyDescent="0.25">
      <c r="B733" s="2">
        <v>731</v>
      </c>
      <c r="C733" s="30">
        <v>667</v>
      </c>
      <c r="D733" s="4"/>
      <c r="F733" s="30">
        <v>667</v>
      </c>
      <c r="G733" s="4"/>
      <c r="I733" s="30">
        <v>667</v>
      </c>
      <c r="J733" s="4"/>
    </row>
    <row r="734" spans="2:10" ht="15.75" thickBot="1" x14ac:dyDescent="0.3">
      <c r="B734" s="2">
        <v>732</v>
      </c>
      <c r="C734" s="31">
        <v>668</v>
      </c>
      <c r="D734" s="5"/>
      <c r="F734" s="31">
        <v>668</v>
      </c>
      <c r="G734" s="5"/>
      <c r="I734" s="31">
        <v>668</v>
      </c>
      <c r="J734" s="5"/>
    </row>
    <row r="735" spans="2:10" x14ac:dyDescent="0.25">
      <c r="B735" s="2">
        <v>733</v>
      </c>
      <c r="C735" s="29">
        <v>669</v>
      </c>
      <c r="D735" s="6"/>
      <c r="F735" s="29">
        <v>669</v>
      </c>
      <c r="G735" s="6"/>
      <c r="I735" s="29">
        <v>669</v>
      </c>
      <c r="J735" s="6"/>
    </row>
    <row r="736" spans="2:10" x14ac:dyDescent="0.25">
      <c r="B736" s="2">
        <v>734</v>
      </c>
      <c r="C736" s="30">
        <v>670</v>
      </c>
      <c r="D736" s="4"/>
      <c r="F736" s="30">
        <v>670</v>
      </c>
      <c r="G736" s="4"/>
      <c r="I736" s="30">
        <v>670</v>
      </c>
      <c r="J736" s="4"/>
    </row>
    <row r="737" spans="2:10" x14ac:dyDescent="0.25">
      <c r="B737" s="2">
        <v>735</v>
      </c>
      <c r="C737" s="30">
        <v>671</v>
      </c>
      <c r="D737" s="4"/>
      <c r="F737" s="30">
        <v>671</v>
      </c>
      <c r="G737" s="4"/>
      <c r="I737" s="30">
        <v>671</v>
      </c>
      <c r="J737" s="4"/>
    </row>
    <row r="738" spans="2:10" ht="15.75" thickBot="1" x14ac:dyDescent="0.3">
      <c r="B738" s="2">
        <v>736</v>
      </c>
      <c r="C738" s="31">
        <v>672</v>
      </c>
      <c r="D738" s="5"/>
      <c r="F738" s="31">
        <v>672</v>
      </c>
      <c r="G738" s="5"/>
      <c r="I738" s="31">
        <v>672</v>
      </c>
      <c r="J738" s="5"/>
    </row>
    <row r="739" spans="2:10" x14ac:dyDescent="0.25">
      <c r="B739" s="2">
        <v>737</v>
      </c>
      <c r="C739" s="29">
        <v>673</v>
      </c>
      <c r="D739" s="6"/>
      <c r="F739" s="29">
        <v>673</v>
      </c>
      <c r="G739" s="6"/>
      <c r="I739" s="29">
        <v>673</v>
      </c>
      <c r="J739" s="6"/>
    </row>
    <row r="740" spans="2:10" x14ac:dyDescent="0.25">
      <c r="B740" s="2">
        <v>738</v>
      </c>
      <c r="C740" s="30">
        <v>674</v>
      </c>
      <c r="D740" s="4"/>
      <c r="F740" s="30">
        <v>674</v>
      </c>
      <c r="G740" s="4"/>
      <c r="I740" s="30">
        <v>674</v>
      </c>
      <c r="J740" s="4"/>
    </row>
    <row r="741" spans="2:10" x14ac:dyDescent="0.25">
      <c r="B741" s="2">
        <v>739</v>
      </c>
      <c r="C741" s="30">
        <v>675</v>
      </c>
      <c r="D741" s="4"/>
      <c r="F741" s="30">
        <v>675</v>
      </c>
      <c r="G741" s="4"/>
      <c r="I741" s="30">
        <v>675</v>
      </c>
      <c r="J741" s="4"/>
    </row>
    <row r="742" spans="2:10" ht="15.75" thickBot="1" x14ac:dyDescent="0.3">
      <c r="B742" s="2">
        <v>740</v>
      </c>
      <c r="C742" s="31">
        <v>676</v>
      </c>
      <c r="D742" s="5"/>
      <c r="F742" s="31">
        <v>676</v>
      </c>
      <c r="G742" s="5"/>
      <c r="I742" s="31">
        <v>676</v>
      </c>
      <c r="J742" s="5"/>
    </row>
    <row r="743" spans="2:10" x14ac:dyDescent="0.25">
      <c r="B743" s="2">
        <v>741</v>
      </c>
      <c r="C743" s="29">
        <v>677</v>
      </c>
      <c r="D743" s="6"/>
      <c r="F743" s="29">
        <v>677</v>
      </c>
      <c r="G743" s="6"/>
      <c r="I743" s="29">
        <v>677</v>
      </c>
      <c r="J743" s="6"/>
    </row>
    <row r="744" spans="2:10" x14ac:dyDescent="0.25">
      <c r="B744" s="2">
        <v>742</v>
      </c>
      <c r="C744" s="30">
        <v>678</v>
      </c>
      <c r="D744" s="4"/>
      <c r="F744" s="30">
        <v>678</v>
      </c>
      <c r="G744" s="4"/>
      <c r="I744" s="30">
        <v>678</v>
      </c>
      <c r="J744" s="4"/>
    </row>
    <row r="745" spans="2:10" x14ac:dyDescent="0.25">
      <c r="B745" s="2">
        <v>743</v>
      </c>
      <c r="C745" s="30">
        <v>679</v>
      </c>
      <c r="D745" s="4"/>
      <c r="F745" s="30">
        <v>679</v>
      </c>
      <c r="G745" s="4"/>
      <c r="I745" s="30">
        <v>679</v>
      </c>
      <c r="J745" s="4"/>
    </row>
    <row r="746" spans="2:10" ht="15.75" thickBot="1" x14ac:dyDescent="0.3">
      <c r="B746" s="2">
        <v>744</v>
      </c>
      <c r="C746" s="31">
        <v>680</v>
      </c>
      <c r="D746" s="5"/>
      <c r="F746" s="31">
        <v>680</v>
      </c>
      <c r="G746" s="5"/>
      <c r="I746" s="31">
        <v>680</v>
      </c>
      <c r="J746" s="5"/>
    </row>
    <row r="747" spans="2:10" x14ac:dyDescent="0.25">
      <c r="B747" s="2">
        <v>745</v>
      </c>
      <c r="C747" s="29">
        <v>681</v>
      </c>
      <c r="D747" s="6"/>
      <c r="F747" s="29">
        <v>681</v>
      </c>
      <c r="G747" s="6"/>
      <c r="I747" s="29">
        <v>681</v>
      </c>
      <c r="J747" s="6"/>
    </row>
    <row r="748" spans="2:10" x14ac:dyDescent="0.25">
      <c r="B748" s="2">
        <v>746</v>
      </c>
      <c r="C748" s="30">
        <v>682</v>
      </c>
      <c r="D748" s="4"/>
      <c r="F748" s="30">
        <v>682</v>
      </c>
      <c r="G748" s="4"/>
      <c r="I748" s="30">
        <v>682</v>
      </c>
      <c r="J748" s="4"/>
    </row>
    <row r="749" spans="2:10" x14ac:dyDescent="0.25">
      <c r="B749" s="2">
        <v>747</v>
      </c>
      <c r="C749" s="30">
        <v>683</v>
      </c>
      <c r="D749" s="4"/>
      <c r="F749" s="30">
        <v>683</v>
      </c>
      <c r="G749" s="4"/>
      <c r="I749" s="30">
        <v>683</v>
      </c>
      <c r="J749" s="4"/>
    </row>
    <row r="750" spans="2:10" ht="15.75" thickBot="1" x14ac:dyDescent="0.3">
      <c r="B750" s="2">
        <v>748</v>
      </c>
      <c r="C750" s="31">
        <v>684</v>
      </c>
      <c r="D750" s="5"/>
      <c r="F750" s="31">
        <v>684</v>
      </c>
      <c r="G750" s="5"/>
      <c r="I750" s="31">
        <v>684</v>
      </c>
      <c r="J750" s="5"/>
    </row>
    <row r="751" spans="2:10" x14ac:dyDescent="0.25">
      <c r="B751" s="2">
        <v>749</v>
      </c>
      <c r="C751" s="29">
        <v>685</v>
      </c>
      <c r="D751" s="6"/>
      <c r="F751" s="29">
        <v>685</v>
      </c>
      <c r="G751" s="6"/>
      <c r="I751" s="29">
        <v>685</v>
      </c>
      <c r="J751" s="6"/>
    </row>
    <row r="752" spans="2:10" x14ac:dyDescent="0.25">
      <c r="B752" s="2">
        <v>750</v>
      </c>
      <c r="C752" s="30">
        <v>686</v>
      </c>
      <c r="D752" s="4"/>
      <c r="F752" s="30">
        <v>686</v>
      </c>
      <c r="G752" s="4"/>
      <c r="I752" s="30">
        <v>686</v>
      </c>
      <c r="J752" s="4"/>
    </row>
    <row r="753" spans="2:10" x14ac:dyDescent="0.25">
      <c r="B753" s="2">
        <v>751</v>
      </c>
      <c r="C753" s="30">
        <v>687</v>
      </c>
      <c r="D753" s="4"/>
      <c r="F753" s="30">
        <v>687</v>
      </c>
      <c r="G753" s="4"/>
      <c r="I753" s="30">
        <v>687</v>
      </c>
      <c r="J753" s="4"/>
    </row>
    <row r="754" spans="2:10" ht="15.75" thickBot="1" x14ac:dyDescent="0.3">
      <c r="B754" s="2">
        <v>752</v>
      </c>
      <c r="C754" s="31">
        <v>688</v>
      </c>
      <c r="D754" s="5"/>
      <c r="F754" s="31">
        <v>688</v>
      </c>
      <c r="G754" s="5"/>
      <c r="I754" s="31">
        <v>688</v>
      </c>
      <c r="J754" s="5"/>
    </row>
    <row r="755" spans="2:10" x14ac:dyDescent="0.25">
      <c r="B755" s="2">
        <v>753</v>
      </c>
      <c r="C755" s="29">
        <v>689</v>
      </c>
      <c r="D755" s="6"/>
      <c r="F755" s="29">
        <v>689</v>
      </c>
      <c r="G755" s="6"/>
      <c r="I755" s="29">
        <v>689</v>
      </c>
      <c r="J755" s="6"/>
    </row>
    <row r="756" spans="2:10" x14ac:dyDescent="0.25">
      <c r="B756" s="2">
        <v>754</v>
      </c>
      <c r="C756" s="30">
        <v>690</v>
      </c>
      <c r="D756" s="4"/>
      <c r="F756" s="30">
        <v>690</v>
      </c>
      <c r="G756" s="4"/>
      <c r="I756" s="30">
        <v>690</v>
      </c>
      <c r="J756" s="4"/>
    </row>
    <row r="757" spans="2:10" x14ac:dyDescent="0.25">
      <c r="B757" s="2">
        <v>755</v>
      </c>
      <c r="C757" s="30">
        <v>691</v>
      </c>
      <c r="D757" s="4"/>
      <c r="F757" s="30">
        <v>691</v>
      </c>
      <c r="G757" s="4"/>
      <c r="I757" s="30">
        <v>691</v>
      </c>
      <c r="J757" s="4"/>
    </row>
    <row r="758" spans="2:10" ht="15.75" thickBot="1" x14ac:dyDescent="0.3">
      <c r="B758" s="2">
        <v>756</v>
      </c>
      <c r="C758" s="31">
        <v>692</v>
      </c>
      <c r="D758" s="5"/>
      <c r="F758" s="31">
        <v>692</v>
      </c>
      <c r="G758" s="5"/>
      <c r="I758" s="31">
        <v>692</v>
      </c>
      <c r="J758" s="5"/>
    </row>
    <row r="759" spans="2:10" x14ac:dyDescent="0.25">
      <c r="B759" s="2">
        <v>757</v>
      </c>
      <c r="C759" s="29">
        <v>693</v>
      </c>
      <c r="D759" s="6"/>
      <c r="F759" s="29">
        <v>693</v>
      </c>
      <c r="G759" s="6"/>
      <c r="I759" s="29">
        <v>693</v>
      </c>
      <c r="J759" s="6"/>
    </row>
    <row r="760" spans="2:10" x14ac:dyDescent="0.25">
      <c r="B760" s="2">
        <v>758</v>
      </c>
      <c r="C760" s="30">
        <v>694</v>
      </c>
      <c r="D760" s="4"/>
      <c r="F760" s="30">
        <v>694</v>
      </c>
      <c r="G760" s="4"/>
      <c r="I760" s="30">
        <v>694</v>
      </c>
      <c r="J760" s="4"/>
    </row>
    <row r="761" spans="2:10" x14ac:dyDescent="0.25">
      <c r="B761" s="2">
        <v>759</v>
      </c>
      <c r="C761" s="30">
        <v>695</v>
      </c>
      <c r="D761" s="4"/>
      <c r="F761" s="30">
        <v>695</v>
      </c>
      <c r="G761" s="4"/>
      <c r="I761" s="30">
        <v>695</v>
      </c>
      <c r="J761" s="4"/>
    </row>
    <row r="762" spans="2:10" ht="15.75" thickBot="1" x14ac:dyDescent="0.3">
      <c r="B762" s="2">
        <v>760</v>
      </c>
      <c r="C762" s="31">
        <v>696</v>
      </c>
      <c r="D762" s="5"/>
      <c r="F762" s="31">
        <v>696</v>
      </c>
      <c r="G762" s="5"/>
      <c r="I762" s="31">
        <v>696</v>
      </c>
      <c r="J762" s="5"/>
    </row>
    <row r="763" spans="2:10" x14ac:dyDescent="0.25">
      <c r="B763" s="2">
        <v>761</v>
      </c>
      <c r="C763" s="29">
        <v>697</v>
      </c>
      <c r="D763" s="6"/>
      <c r="F763" s="29">
        <v>697</v>
      </c>
      <c r="G763" s="6"/>
      <c r="I763" s="29">
        <v>697</v>
      </c>
      <c r="J763" s="6"/>
    </row>
    <row r="764" spans="2:10" x14ac:dyDescent="0.25">
      <c r="B764" s="2">
        <v>762</v>
      </c>
      <c r="C764" s="30">
        <v>698</v>
      </c>
      <c r="D764" s="4"/>
      <c r="F764" s="30">
        <v>698</v>
      </c>
      <c r="G764" s="4"/>
      <c r="I764" s="30">
        <v>698</v>
      </c>
      <c r="J764" s="4"/>
    </row>
    <row r="765" spans="2:10" x14ac:dyDescent="0.25">
      <c r="B765" s="2">
        <v>763</v>
      </c>
      <c r="C765" s="30">
        <v>699</v>
      </c>
      <c r="D765" s="4"/>
      <c r="F765" s="30">
        <v>699</v>
      </c>
      <c r="G765" s="4"/>
      <c r="I765" s="30">
        <v>699</v>
      </c>
      <c r="J765" s="4"/>
    </row>
    <row r="766" spans="2:10" ht="15.75" thickBot="1" x14ac:dyDescent="0.3">
      <c r="B766" s="2">
        <v>764</v>
      </c>
      <c r="C766" s="31">
        <v>700</v>
      </c>
      <c r="D766" s="5"/>
      <c r="F766" s="31">
        <v>700</v>
      </c>
      <c r="G766" s="5"/>
      <c r="I766" s="31">
        <v>700</v>
      </c>
      <c r="J766" s="5"/>
    </row>
    <row r="767" spans="2:10" x14ac:dyDescent="0.25">
      <c r="B767" s="2">
        <v>765</v>
      </c>
      <c r="C767" s="29">
        <v>701</v>
      </c>
      <c r="D767" s="6"/>
      <c r="F767" s="29">
        <v>701</v>
      </c>
      <c r="G767" s="6"/>
      <c r="I767" s="29">
        <v>701</v>
      </c>
      <c r="J767" s="6"/>
    </row>
    <row r="768" spans="2:10" x14ac:dyDescent="0.25">
      <c r="B768" s="2">
        <v>766</v>
      </c>
      <c r="C768" s="30">
        <v>702</v>
      </c>
      <c r="D768" s="4"/>
      <c r="F768" s="30">
        <v>702</v>
      </c>
      <c r="G768" s="4"/>
      <c r="I768" s="30">
        <v>702</v>
      </c>
      <c r="J768" s="4"/>
    </row>
    <row r="769" spans="2:10" x14ac:dyDescent="0.25">
      <c r="B769" s="2">
        <v>767</v>
      </c>
      <c r="C769" s="30">
        <v>703</v>
      </c>
      <c r="D769" s="4"/>
      <c r="F769" s="30">
        <v>703</v>
      </c>
      <c r="G769" s="4"/>
      <c r="I769" s="30">
        <v>703</v>
      </c>
      <c r="J769" s="4"/>
    </row>
    <row r="770" spans="2:10" ht="15.75" thickBot="1" x14ac:dyDescent="0.3">
      <c r="B770" s="2">
        <v>768</v>
      </c>
      <c r="C770" s="31">
        <v>704</v>
      </c>
      <c r="D770" s="5"/>
      <c r="F770" s="31">
        <v>704</v>
      </c>
      <c r="G770" s="5"/>
      <c r="I770" s="31">
        <v>704</v>
      </c>
      <c r="J770" s="5"/>
    </row>
    <row r="771" spans="2:10" x14ac:dyDescent="0.25">
      <c r="B771" s="2">
        <v>769</v>
      </c>
      <c r="C771" s="29">
        <v>705</v>
      </c>
      <c r="D771" s="6"/>
      <c r="F771" s="29">
        <v>705</v>
      </c>
      <c r="G771" s="6"/>
      <c r="I771" s="29">
        <v>705</v>
      </c>
      <c r="J771" s="6"/>
    </row>
    <row r="772" spans="2:10" x14ac:dyDescent="0.25">
      <c r="B772" s="2">
        <v>770</v>
      </c>
      <c r="C772" s="30">
        <v>706</v>
      </c>
      <c r="D772" s="4"/>
      <c r="F772" s="30">
        <v>706</v>
      </c>
      <c r="G772" s="4"/>
      <c r="I772" s="30">
        <v>706</v>
      </c>
      <c r="J772" s="4"/>
    </row>
    <row r="773" spans="2:10" x14ac:dyDescent="0.25">
      <c r="B773" s="2">
        <v>771</v>
      </c>
      <c r="C773" s="30">
        <v>707</v>
      </c>
      <c r="D773" s="4"/>
      <c r="F773" s="30">
        <v>707</v>
      </c>
      <c r="G773" s="4"/>
      <c r="I773" s="30">
        <v>707</v>
      </c>
      <c r="J773" s="4"/>
    </row>
    <row r="774" spans="2:10" ht="15.75" thickBot="1" x14ac:dyDescent="0.3">
      <c r="B774" s="2">
        <v>772</v>
      </c>
      <c r="C774" s="31">
        <v>708</v>
      </c>
      <c r="D774" s="5"/>
      <c r="F774" s="31">
        <v>708</v>
      </c>
      <c r="G774" s="5"/>
      <c r="I774" s="31">
        <v>708</v>
      </c>
      <c r="J774" s="5"/>
    </row>
    <row r="775" spans="2:10" x14ac:dyDescent="0.25">
      <c r="B775" s="2">
        <v>773</v>
      </c>
      <c r="C775" s="29">
        <v>709</v>
      </c>
      <c r="D775" s="6"/>
      <c r="F775" s="29">
        <v>709</v>
      </c>
      <c r="G775" s="6"/>
      <c r="I775" s="29">
        <v>709</v>
      </c>
      <c r="J775" s="6"/>
    </row>
    <row r="776" spans="2:10" x14ac:dyDescent="0.25">
      <c r="B776" s="2">
        <v>774</v>
      </c>
      <c r="C776" s="30">
        <v>710</v>
      </c>
      <c r="D776" s="4"/>
      <c r="F776" s="30">
        <v>710</v>
      </c>
      <c r="G776" s="4"/>
      <c r="I776" s="30">
        <v>710</v>
      </c>
      <c r="J776" s="4"/>
    </row>
    <row r="777" spans="2:10" x14ac:dyDescent="0.25">
      <c r="B777" s="2">
        <v>775</v>
      </c>
      <c r="C777" s="30">
        <v>711</v>
      </c>
      <c r="D777" s="4"/>
      <c r="F777" s="30">
        <v>711</v>
      </c>
      <c r="G777" s="4"/>
      <c r="I777" s="30">
        <v>711</v>
      </c>
      <c r="J777" s="4"/>
    </row>
    <row r="778" spans="2:10" ht="15.75" thickBot="1" x14ac:dyDescent="0.3">
      <c r="B778" s="2">
        <v>776</v>
      </c>
      <c r="C778" s="31">
        <v>712</v>
      </c>
      <c r="D778" s="5"/>
      <c r="F778" s="31">
        <v>712</v>
      </c>
      <c r="G778" s="5"/>
      <c r="I778" s="31">
        <v>712</v>
      </c>
      <c r="J778" s="5"/>
    </row>
    <row r="779" spans="2:10" x14ac:dyDescent="0.25">
      <c r="B779" s="2">
        <v>777</v>
      </c>
      <c r="C779" s="29">
        <v>713</v>
      </c>
      <c r="D779" s="6"/>
      <c r="F779" s="29">
        <v>713</v>
      </c>
      <c r="G779" s="6"/>
      <c r="I779" s="29">
        <v>713</v>
      </c>
      <c r="J779" s="6"/>
    </row>
    <row r="780" spans="2:10" x14ac:dyDescent="0.25">
      <c r="B780" s="2">
        <v>778</v>
      </c>
      <c r="C780" s="30">
        <v>714</v>
      </c>
      <c r="D780" s="4"/>
      <c r="F780" s="30">
        <v>714</v>
      </c>
      <c r="G780" s="4"/>
      <c r="I780" s="30">
        <v>714</v>
      </c>
      <c r="J780" s="4"/>
    </row>
    <row r="781" spans="2:10" x14ac:dyDescent="0.25">
      <c r="B781" s="2">
        <v>779</v>
      </c>
      <c r="C781" s="30">
        <v>715</v>
      </c>
      <c r="D781" s="4"/>
      <c r="F781" s="30">
        <v>715</v>
      </c>
      <c r="G781" s="4"/>
      <c r="I781" s="30">
        <v>715</v>
      </c>
      <c r="J781" s="4"/>
    </row>
    <row r="782" spans="2:10" ht="15.75" thickBot="1" x14ac:dyDescent="0.3">
      <c r="B782" s="2">
        <v>780</v>
      </c>
      <c r="C782" s="31">
        <v>716</v>
      </c>
      <c r="D782" s="5"/>
      <c r="F782" s="31">
        <v>716</v>
      </c>
      <c r="G782" s="5"/>
      <c r="I782" s="31">
        <v>716</v>
      </c>
      <c r="J782" s="5"/>
    </row>
    <row r="783" spans="2:10" x14ac:dyDescent="0.25">
      <c r="B783" s="2">
        <v>781</v>
      </c>
      <c r="C783" s="29">
        <v>717</v>
      </c>
      <c r="D783" s="6"/>
      <c r="F783" s="29">
        <v>717</v>
      </c>
      <c r="G783" s="6"/>
      <c r="I783" s="29">
        <v>717</v>
      </c>
      <c r="J783" s="6"/>
    </row>
    <row r="784" spans="2:10" x14ac:dyDescent="0.25">
      <c r="B784" s="2">
        <v>782</v>
      </c>
      <c r="C784" s="30">
        <v>718</v>
      </c>
      <c r="D784" s="4"/>
      <c r="F784" s="30">
        <v>718</v>
      </c>
      <c r="G784" s="4"/>
      <c r="I784" s="30">
        <v>718</v>
      </c>
      <c r="J784" s="4"/>
    </row>
    <row r="785" spans="2:10" x14ac:dyDescent="0.25">
      <c r="B785" s="2">
        <v>783</v>
      </c>
      <c r="C785" s="30">
        <v>719</v>
      </c>
      <c r="D785" s="4"/>
      <c r="F785" s="30">
        <v>719</v>
      </c>
      <c r="G785" s="4"/>
      <c r="I785" s="30">
        <v>719</v>
      </c>
      <c r="J785" s="4"/>
    </row>
    <row r="786" spans="2:10" ht="15.75" thickBot="1" x14ac:dyDescent="0.3">
      <c r="B786" s="2">
        <v>784</v>
      </c>
      <c r="C786" s="31">
        <v>720</v>
      </c>
      <c r="D786" s="5"/>
      <c r="F786" s="31">
        <v>720</v>
      </c>
      <c r="G786" s="5"/>
      <c r="I786" s="31">
        <v>720</v>
      </c>
      <c r="J786" s="5"/>
    </row>
    <row r="787" spans="2:10" x14ac:dyDescent="0.25">
      <c r="B787" s="2">
        <v>785</v>
      </c>
      <c r="C787" s="29">
        <v>721</v>
      </c>
      <c r="D787" s="6"/>
      <c r="F787" s="29">
        <v>721</v>
      </c>
      <c r="G787" s="6"/>
      <c r="I787" s="29">
        <v>721</v>
      </c>
      <c r="J787" s="6"/>
    </row>
    <row r="788" spans="2:10" x14ac:dyDescent="0.25">
      <c r="B788" s="2">
        <v>786</v>
      </c>
      <c r="C788" s="30">
        <v>722</v>
      </c>
      <c r="D788" s="4"/>
      <c r="F788" s="30">
        <v>722</v>
      </c>
      <c r="G788" s="4"/>
      <c r="I788" s="30">
        <v>722</v>
      </c>
      <c r="J788" s="4"/>
    </row>
    <row r="789" spans="2:10" x14ac:dyDescent="0.25">
      <c r="B789" s="2">
        <v>787</v>
      </c>
      <c r="C789" s="30">
        <v>723</v>
      </c>
      <c r="D789" s="4"/>
      <c r="F789" s="30">
        <v>723</v>
      </c>
      <c r="G789" s="4"/>
      <c r="I789" s="30">
        <v>723</v>
      </c>
      <c r="J789" s="4"/>
    </row>
    <row r="790" spans="2:10" ht="15.75" thickBot="1" x14ac:dyDescent="0.3">
      <c r="B790" s="2">
        <v>788</v>
      </c>
      <c r="C790" s="31">
        <v>724</v>
      </c>
      <c r="D790" s="5"/>
      <c r="F790" s="31">
        <v>724</v>
      </c>
      <c r="G790" s="5"/>
      <c r="I790" s="31">
        <v>724</v>
      </c>
      <c r="J790" s="5"/>
    </row>
    <row r="791" spans="2:10" x14ac:dyDescent="0.25">
      <c r="B791" s="2">
        <v>789</v>
      </c>
      <c r="C791" s="29">
        <v>725</v>
      </c>
      <c r="D791" s="6"/>
      <c r="F791" s="29">
        <v>725</v>
      </c>
      <c r="G791" s="6"/>
      <c r="I791" s="29">
        <v>725</v>
      </c>
      <c r="J791" s="6"/>
    </row>
    <row r="792" spans="2:10" x14ac:dyDescent="0.25">
      <c r="B792" s="2">
        <v>790</v>
      </c>
      <c r="C792" s="30">
        <v>726</v>
      </c>
      <c r="D792" s="4"/>
      <c r="F792" s="30">
        <v>726</v>
      </c>
      <c r="G792" s="4"/>
      <c r="I792" s="30">
        <v>726</v>
      </c>
      <c r="J792" s="4"/>
    </row>
    <row r="793" spans="2:10" x14ac:dyDescent="0.25">
      <c r="B793" s="2">
        <v>791</v>
      </c>
      <c r="C793" s="30">
        <v>727</v>
      </c>
      <c r="D793" s="4"/>
      <c r="F793" s="30">
        <v>727</v>
      </c>
      <c r="G793" s="4"/>
      <c r="I793" s="30">
        <v>727</v>
      </c>
      <c r="J793" s="4"/>
    </row>
    <row r="794" spans="2:10" ht="15.75" thickBot="1" x14ac:dyDescent="0.3">
      <c r="B794" s="2">
        <v>792</v>
      </c>
      <c r="C794" s="31">
        <v>728</v>
      </c>
      <c r="D794" s="5"/>
      <c r="F794" s="31">
        <v>728</v>
      </c>
      <c r="G794" s="5"/>
      <c r="I794" s="31">
        <v>728</v>
      </c>
      <c r="J794" s="5"/>
    </row>
    <row r="795" spans="2:10" x14ac:dyDescent="0.25">
      <c r="B795" s="2">
        <v>793</v>
      </c>
      <c r="C795" s="29">
        <v>729</v>
      </c>
      <c r="D795" s="6"/>
      <c r="F795" s="29">
        <v>729</v>
      </c>
      <c r="G795" s="6"/>
      <c r="I795" s="29">
        <v>729</v>
      </c>
      <c r="J795" s="6"/>
    </row>
    <row r="796" spans="2:10" x14ac:dyDescent="0.25">
      <c r="B796" s="2">
        <v>794</v>
      </c>
      <c r="C796" s="30">
        <v>730</v>
      </c>
      <c r="D796" s="4"/>
      <c r="F796" s="30">
        <v>730</v>
      </c>
      <c r="G796" s="4"/>
      <c r="I796" s="30">
        <v>730</v>
      </c>
      <c r="J796" s="4"/>
    </row>
    <row r="797" spans="2:10" x14ac:dyDescent="0.25">
      <c r="B797" s="2">
        <v>795</v>
      </c>
      <c r="C797" s="30">
        <v>731</v>
      </c>
      <c r="D797" s="4"/>
      <c r="F797" s="30">
        <v>731</v>
      </c>
      <c r="G797" s="4"/>
      <c r="I797" s="30">
        <v>731</v>
      </c>
      <c r="J797" s="4"/>
    </row>
    <row r="798" spans="2:10" ht="15.75" thickBot="1" x14ac:dyDescent="0.3">
      <c r="B798" s="2">
        <v>796</v>
      </c>
      <c r="C798" s="31">
        <v>732</v>
      </c>
      <c r="D798" s="5"/>
      <c r="F798" s="31">
        <v>732</v>
      </c>
      <c r="G798" s="5"/>
      <c r="I798" s="31">
        <v>732</v>
      </c>
      <c r="J798" s="5"/>
    </row>
    <row r="799" spans="2:10" x14ac:dyDescent="0.25">
      <c r="B799" s="2">
        <v>797</v>
      </c>
      <c r="C799" s="29">
        <v>733</v>
      </c>
      <c r="D799" s="6"/>
      <c r="F799" s="29">
        <v>733</v>
      </c>
      <c r="G799" s="6"/>
      <c r="I799" s="29">
        <v>733</v>
      </c>
      <c r="J799" s="6"/>
    </row>
    <row r="800" spans="2:10" x14ac:dyDescent="0.25">
      <c r="B800" s="2">
        <v>798</v>
      </c>
      <c r="C800" s="30">
        <v>734</v>
      </c>
      <c r="D800" s="4"/>
      <c r="F800" s="30">
        <v>734</v>
      </c>
      <c r="G800" s="4"/>
      <c r="I800" s="30">
        <v>734</v>
      </c>
      <c r="J800" s="4"/>
    </row>
    <row r="801" spans="2:10" x14ac:dyDescent="0.25">
      <c r="B801" s="2">
        <v>799</v>
      </c>
      <c r="C801" s="30">
        <v>735</v>
      </c>
      <c r="D801" s="4"/>
      <c r="F801" s="30">
        <v>735</v>
      </c>
      <c r="G801" s="4"/>
      <c r="I801" s="30">
        <v>735</v>
      </c>
      <c r="J801" s="4"/>
    </row>
    <row r="802" spans="2:10" ht="15.75" thickBot="1" x14ac:dyDescent="0.3">
      <c r="B802" s="2">
        <v>800</v>
      </c>
      <c r="C802" s="31">
        <v>736</v>
      </c>
      <c r="D802" s="5"/>
      <c r="F802" s="31">
        <v>736</v>
      </c>
      <c r="G802" s="5"/>
      <c r="I802" s="31">
        <v>736</v>
      </c>
      <c r="J802" s="5"/>
    </row>
    <row r="803" spans="2:10" x14ac:dyDescent="0.25">
      <c r="B803" s="2">
        <v>801</v>
      </c>
      <c r="C803" s="29">
        <v>737</v>
      </c>
      <c r="D803" s="6"/>
      <c r="F803" s="29">
        <v>737</v>
      </c>
      <c r="G803" s="6"/>
      <c r="I803" s="29">
        <v>737</v>
      </c>
      <c r="J803" s="6"/>
    </row>
    <row r="804" spans="2:10" x14ac:dyDescent="0.25">
      <c r="B804" s="2">
        <v>802</v>
      </c>
      <c r="C804" s="30">
        <v>738</v>
      </c>
      <c r="D804" s="4"/>
      <c r="F804" s="30">
        <v>738</v>
      </c>
      <c r="G804" s="4"/>
      <c r="I804" s="30">
        <v>738</v>
      </c>
      <c r="J804" s="4"/>
    </row>
    <row r="805" spans="2:10" x14ac:dyDescent="0.25">
      <c r="B805" s="2">
        <v>803</v>
      </c>
      <c r="C805" s="30">
        <v>739</v>
      </c>
      <c r="D805" s="4"/>
      <c r="F805" s="30">
        <v>739</v>
      </c>
      <c r="G805" s="4"/>
      <c r="I805" s="30">
        <v>739</v>
      </c>
      <c r="J805" s="4"/>
    </row>
    <row r="806" spans="2:10" ht="15.75" thickBot="1" x14ac:dyDescent="0.3">
      <c r="B806" s="2">
        <v>804</v>
      </c>
      <c r="C806" s="31">
        <v>740</v>
      </c>
      <c r="D806" s="5"/>
      <c r="F806" s="31">
        <v>740</v>
      </c>
      <c r="G806" s="5"/>
      <c r="I806" s="31">
        <v>740</v>
      </c>
      <c r="J806" s="5"/>
    </row>
    <row r="807" spans="2:10" x14ac:dyDescent="0.25">
      <c r="B807" s="2">
        <v>805</v>
      </c>
      <c r="C807" s="29">
        <v>741</v>
      </c>
      <c r="D807" s="6"/>
      <c r="F807" s="29">
        <v>741</v>
      </c>
      <c r="G807" s="6"/>
      <c r="I807" s="29">
        <v>741</v>
      </c>
      <c r="J807" s="6"/>
    </row>
    <row r="808" spans="2:10" x14ac:dyDescent="0.25">
      <c r="B808" s="2">
        <v>806</v>
      </c>
      <c r="C808" s="30">
        <v>742</v>
      </c>
      <c r="D808" s="4"/>
      <c r="F808" s="30">
        <v>742</v>
      </c>
      <c r="G808" s="4"/>
      <c r="I808" s="30">
        <v>742</v>
      </c>
      <c r="J808" s="4"/>
    </row>
    <row r="809" spans="2:10" x14ac:dyDescent="0.25">
      <c r="B809" s="2">
        <v>807</v>
      </c>
      <c r="C809" s="30">
        <v>743</v>
      </c>
      <c r="D809" s="4"/>
      <c r="F809" s="30">
        <v>743</v>
      </c>
      <c r="G809" s="4"/>
      <c r="I809" s="30">
        <v>743</v>
      </c>
      <c r="J809" s="4"/>
    </row>
    <row r="810" spans="2:10" ht="15.75" thickBot="1" x14ac:dyDescent="0.3">
      <c r="B810" s="2">
        <v>808</v>
      </c>
      <c r="C810" s="31">
        <v>744</v>
      </c>
      <c r="D810" s="5"/>
      <c r="F810" s="31">
        <v>744</v>
      </c>
      <c r="G810" s="5"/>
      <c r="I810" s="31">
        <v>744</v>
      </c>
      <c r="J810" s="5"/>
    </row>
    <row r="811" spans="2:10" x14ac:dyDescent="0.25">
      <c r="B811" s="2">
        <v>809</v>
      </c>
      <c r="C811" s="29">
        <v>745</v>
      </c>
      <c r="D811" s="6"/>
      <c r="F811" s="29">
        <v>745</v>
      </c>
      <c r="G811" s="6"/>
      <c r="I811" s="29">
        <v>745</v>
      </c>
      <c r="J811" s="6"/>
    </row>
    <row r="812" spans="2:10" x14ac:dyDescent="0.25">
      <c r="B812" s="2">
        <v>810</v>
      </c>
      <c r="C812" s="30">
        <v>746</v>
      </c>
      <c r="D812" s="4"/>
      <c r="F812" s="30">
        <v>746</v>
      </c>
      <c r="G812" s="4"/>
      <c r="I812" s="30">
        <v>746</v>
      </c>
      <c r="J812" s="4"/>
    </row>
    <row r="813" spans="2:10" x14ac:dyDescent="0.25">
      <c r="B813" s="2">
        <v>811</v>
      </c>
      <c r="C813" s="30">
        <v>747</v>
      </c>
      <c r="D813" s="4"/>
      <c r="F813" s="30">
        <v>747</v>
      </c>
      <c r="G813" s="4"/>
      <c r="I813" s="30">
        <v>747</v>
      </c>
      <c r="J813" s="4"/>
    </row>
    <row r="814" spans="2:10" ht="15.75" thickBot="1" x14ac:dyDescent="0.3">
      <c r="B814" s="2">
        <v>812</v>
      </c>
      <c r="C814" s="31">
        <v>748</v>
      </c>
      <c r="D814" s="5"/>
      <c r="F814" s="31">
        <v>748</v>
      </c>
      <c r="G814" s="5"/>
      <c r="I814" s="31">
        <v>748</v>
      </c>
      <c r="J814" s="5"/>
    </row>
    <row r="815" spans="2:10" x14ac:dyDescent="0.25">
      <c r="B815" s="2">
        <v>813</v>
      </c>
      <c r="C815" s="29">
        <v>749</v>
      </c>
      <c r="D815" s="6"/>
      <c r="F815" s="29">
        <v>749</v>
      </c>
      <c r="G815" s="6"/>
      <c r="I815" s="29">
        <v>749</v>
      </c>
      <c r="J815" s="6"/>
    </row>
    <row r="816" spans="2:10" x14ac:dyDescent="0.25">
      <c r="B816" s="2">
        <v>814</v>
      </c>
      <c r="C816" s="30">
        <v>750</v>
      </c>
      <c r="D816" s="4"/>
      <c r="F816" s="30">
        <v>750</v>
      </c>
      <c r="G816" s="4"/>
      <c r="I816" s="30">
        <v>750</v>
      </c>
      <c r="J816" s="4"/>
    </row>
    <row r="817" spans="2:10" x14ac:dyDescent="0.25">
      <c r="B817" s="2">
        <v>815</v>
      </c>
      <c r="C817" s="30">
        <v>751</v>
      </c>
      <c r="D817" s="4"/>
      <c r="F817" s="30">
        <v>751</v>
      </c>
      <c r="G817" s="4"/>
      <c r="I817" s="30">
        <v>751</v>
      </c>
      <c r="J817" s="4"/>
    </row>
    <row r="818" spans="2:10" ht="15.75" thickBot="1" x14ac:dyDescent="0.3">
      <c r="B818" s="2">
        <v>816</v>
      </c>
      <c r="C818" s="31">
        <v>752</v>
      </c>
      <c r="D818" s="5"/>
      <c r="F818" s="31">
        <v>752</v>
      </c>
      <c r="G818" s="5"/>
      <c r="I818" s="31">
        <v>752</v>
      </c>
      <c r="J818" s="5"/>
    </row>
    <row r="819" spans="2:10" x14ac:dyDescent="0.25">
      <c r="B819" s="2">
        <v>817</v>
      </c>
      <c r="C819" s="29">
        <v>753</v>
      </c>
      <c r="D819" s="6"/>
      <c r="F819" s="29">
        <v>753</v>
      </c>
      <c r="G819" s="6"/>
      <c r="I819" s="29">
        <v>753</v>
      </c>
      <c r="J819" s="6"/>
    </row>
    <row r="820" spans="2:10" x14ac:dyDescent="0.25">
      <c r="B820" s="2">
        <v>818</v>
      </c>
      <c r="C820" s="30">
        <v>754</v>
      </c>
      <c r="D820" s="4"/>
      <c r="F820" s="30">
        <v>754</v>
      </c>
      <c r="G820" s="4"/>
      <c r="I820" s="30">
        <v>754</v>
      </c>
      <c r="J820" s="4"/>
    </row>
    <row r="821" spans="2:10" x14ac:dyDescent="0.25">
      <c r="B821" s="2">
        <v>819</v>
      </c>
      <c r="C821" s="30">
        <v>755</v>
      </c>
      <c r="D821" s="4"/>
      <c r="F821" s="30">
        <v>755</v>
      </c>
      <c r="G821" s="4"/>
      <c r="I821" s="30">
        <v>755</v>
      </c>
      <c r="J821" s="4"/>
    </row>
    <row r="822" spans="2:10" ht="15.75" thickBot="1" x14ac:dyDescent="0.3">
      <c r="B822" s="2">
        <v>820</v>
      </c>
      <c r="C822" s="31">
        <v>756</v>
      </c>
      <c r="D822" s="5"/>
      <c r="F822" s="31">
        <v>756</v>
      </c>
      <c r="G822" s="5"/>
      <c r="I822" s="31">
        <v>756</v>
      </c>
      <c r="J822" s="5"/>
    </row>
    <row r="823" spans="2:10" x14ac:dyDescent="0.25">
      <c r="B823" s="2">
        <v>821</v>
      </c>
      <c r="C823" s="29">
        <v>757</v>
      </c>
      <c r="D823" s="6"/>
      <c r="F823" s="29">
        <v>757</v>
      </c>
      <c r="G823" s="6"/>
      <c r="I823" s="29">
        <v>757</v>
      </c>
      <c r="J823" s="6"/>
    </row>
    <row r="824" spans="2:10" x14ac:dyDescent="0.25">
      <c r="B824" s="2">
        <v>822</v>
      </c>
      <c r="C824" s="30">
        <v>758</v>
      </c>
      <c r="D824" s="4"/>
      <c r="F824" s="30">
        <v>758</v>
      </c>
      <c r="G824" s="4"/>
      <c r="I824" s="30">
        <v>758</v>
      </c>
      <c r="J824" s="4"/>
    </row>
    <row r="825" spans="2:10" x14ac:dyDescent="0.25">
      <c r="B825" s="2">
        <v>823</v>
      </c>
      <c r="C825" s="30">
        <v>759</v>
      </c>
      <c r="D825" s="4"/>
      <c r="F825" s="30">
        <v>759</v>
      </c>
      <c r="G825" s="4"/>
      <c r="I825" s="30">
        <v>759</v>
      </c>
      <c r="J825" s="4"/>
    </row>
    <row r="826" spans="2:10" ht="15.75" thickBot="1" x14ac:dyDescent="0.3">
      <c r="B826" s="2">
        <v>824</v>
      </c>
      <c r="C826" s="31">
        <v>760</v>
      </c>
      <c r="D826" s="5"/>
      <c r="F826" s="31">
        <v>760</v>
      </c>
      <c r="G826" s="5"/>
      <c r="I826" s="31">
        <v>760</v>
      </c>
      <c r="J826" s="5"/>
    </row>
    <row r="827" spans="2:10" x14ac:dyDescent="0.25">
      <c r="B827" s="2">
        <v>825</v>
      </c>
      <c r="C827" s="29">
        <v>761</v>
      </c>
      <c r="D827" s="6"/>
      <c r="F827" s="29">
        <v>761</v>
      </c>
      <c r="G827" s="6"/>
      <c r="I827" s="29">
        <v>761</v>
      </c>
      <c r="J827" s="6"/>
    </row>
    <row r="828" spans="2:10" x14ac:dyDescent="0.25">
      <c r="B828" s="2">
        <v>826</v>
      </c>
      <c r="C828" s="30">
        <v>762</v>
      </c>
      <c r="D828" s="4"/>
      <c r="F828" s="30">
        <v>762</v>
      </c>
      <c r="G828" s="4"/>
      <c r="I828" s="30">
        <v>762</v>
      </c>
      <c r="J828" s="4"/>
    </row>
    <row r="829" spans="2:10" x14ac:dyDescent="0.25">
      <c r="B829" s="2">
        <v>827</v>
      </c>
      <c r="C829" s="30">
        <v>763</v>
      </c>
      <c r="D829" s="4"/>
      <c r="F829" s="30">
        <v>763</v>
      </c>
      <c r="G829" s="4"/>
      <c r="I829" s="30">
        <v>763</v>
      </c>
      <c r="J829" s="4"/>
    </row>
    <row r="830" spans="2:10" ht="15.75" thickBot="1" x14ac:dyDescent="0.3">
      <c r="B830" s="2">
        <v>828</v>
      </c>
      <c r="C830" s="31">
        <v>764</v>
      </c>
      <c r="D830" s="5"/>
      <c r="F830" s="31">
        <v>764</v>
      </c>
      <c r="G830" s="5"/>
      <c r="I830" s="31">
        <v>764</v>
      </c>
      <c r="J830" s="5"/>
    </row>
    <row r="831" spans="2:10" x14ac:dyDescent="0.25">
      <c r="B831" s="2">
        <v>829</v>
      </c>
      <c r="C831" s="35">
        <v>765</v>
      </c>
      <c r="D831" s="13"/>
      <c r="F831" s="35">
        <v>765</v>
      </c>
      <c r="G831" s="13"/>
      <c r="I831" s="35">
        <v>765</v>
      </c>
      <c r="J831" s="13"/>
    </row>
    <row r="832" spans="2:10" x14ac:dyDescent="0.25">
      <c r="B832" s="2">
        <v>830</v>
      </c>
      <c r="C832" s="36">
        <v>766</v>
      </c>
      <c r="D832" s="16" t="s">
        <v>11</v>
      </c>
      <c r="F832" s="36">
        <v>766</v>
      </c>
      <c r="G832" s="16" t="s">
        <v>18</v>
      </c>
      <c r="I832" s="36">
        <v>766</v>
      </c>
      <c r="J832" s="16" t="s">
        <v>19</v>
      </c>
    </row>
    <row r="833" spans="2:10" x14ac:dyDescent="0.25">
      <c r="B833" s="2">
        <v>831</v>
      </c>
      <c r="C833" s="36">
        <v>767</v>
      </c>
      <c r="D833" s="14"/>
      <c r="F833" s="36">
        <v>767</v>
      </c>
      <c r="G833" s="14"/>
      <c r="I833" s="36">
        <v>767</v>
      </c>
      <c r="J833" s="14"/>
    </row>
    <row r="834" spans="2:10" ht="15.75" thickBot="1" x14ac:dyDescent="0.3">
      <c r="B834" s="2">
        <v>832</v>
      </c>
      <c r="C834" s="37">
        <v>768</v>
      </c>
      <c r="D834" s="15" t="s">
        <v>10</v>
      </c>
      <c r="F834" s="37">
        <v>768</v>
      </c>
      <c r="G834" s="15" t="s">
        <v>10</v>
      </c>
      <c r="I834" s="37">
        <v>768</v>
      </c>
      <c r="J834" s="15" t="s">
        <v>10</v>
      </c>
    </row>
  </sheetData>
  <mergeCells count="11">
    <mergeCell ref="A195:A198"/>
    <mergeCell ref="A191:A194"/>
    <mergeCell ref="A187:A190"/>
    <mergeCell ref="A199:A202"/>
    <mergeCell ref="C2:D2"/>
    <mergeCell ref="A179:A182"/>
    <mergeCell ref="A183:A186"/>
    <mergeCell ref="A83:A84"/>
    <mergeCell ref="A85:A86"/>
    <mergeCell ref="A81:A82"/>
    <mergeCell ref="A87:A8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F43"/>
  <sheetViews>
    <sheetView showGridLines="0" tabSelected="1" zoomScale="190" zoomScaleNormal="190" workbookViewId="0">
      <pane ySplit="2" topLeftCell="A21" activePane="bottomLeft" state="frozen"/>
      <selection pane="bottomLeft" activeCell="F33" sqref="F33"/>
    </sheetView>
  </sheetViews>
  <sheetFormatPr defaultRowHeight="15" x14ac:dyDescent="0.25"/>
  <cols>
    <col min="1" max="1" width="3.5703125" customWidth="1"/>
    <col min="2" max="2" width="6.140625" style="10" bestFit="1" customWidth="1"/>
    <col min="3" max="3" width="22.7109375" customWidth="1"/>
    <col min="4" max="4" width="10.85546875" style="10" customWidth="1"/>
    <col min="5" max="5" width="31.7109375" bestFit="1" customWidth="1"/>
    <col min="6" max="6" width="23" bestFit="1" customWidth="1"/>
  </cols>
  <sheetData>
    <row r="1" spans="2:6" ht="15.75" thickBot="1" x14ac:dyDescent="0.3"/>
    <row r="2" spans="2:6" ht="15.75" thickBot="1" x14ac:dyDescent="0.3">
      <c r="B2" s="116" t="s">
        <v>304</v>
      </c>
      <c r="C2" s="114" t="s">
        <v>230</v>
      </c>
      <c r="D2" s="99" t="s">
        <v>310</v>
      </c>
      <c r="E2" s="100" t="s">
        <v>311</v>
      </c>
    </row>
    <row r="3" spans="2:6" x14ac:dyDescent="0.25">
      <c r="B3" s="117">
        <v>1</v>
      </c>
      <c r="C3" s="115" t="s">
        <v>233</v>
      </c>
      <c r="D3" s="92">
        <v>1</v>
      </c>
      <c r="E3" s="93" t="s">
        <v>234</v>
      </c>
      <c r="F3" s="364" t="s">
        <v>2303</v>
      </c>
    </row>
    <row r="4" spans="2:6" x14ac:dyDescent="0.25">
      <c r="B4" s="112">
        <v>2</v>
      </c>
      <c r="C4" s="106" t="s">
        <v>235</v>
      </c>
      <c r="D4" s="89">
        <v>2</v>
      </c>
      <c r="E4" s="94" t="s">
        <v>250</v>
      </c>
      <c r="F4" s="364" t="s">
        <v>2303</v>
      </c>
    </row>
    <row r="5" spans="2:6" x14ac:dyDescent="0.25">
      <c r="B5" s="112">
        <v>3</v>
      </c>
      <c r="C5" s="106" t="s">
        <v>236</v>
      </c>
      <c r="D5" s="89">
        <v>3</v>
      </c>
      <c r="E5" s="94" t="s">
        <v>251</v>
      </c>
    </row>
    <row r="6" spans="2:6" x14ac:dyDescent="0.25">
      <c r="B6" s="112">
        <v>4</v>
      </c>
      <c r="C6" s="106" t="s">
        <v>237</v>
      </c>
      <c r="D6" s="89">
        <v>4</v>
      </c>
      <c r="E6" s="94" t="s">
        <v>252</v>
      </c>
      <c r="F6" s="364" t="s">
        <v>2303</v>
      </c>
    </row>
    <row r="7" spans="2:6" x14ac:dyDescent="0.25">
      <c r="B7" s="112">
        <v>5</v>
      </c>
      <c r="C7" s="106" t="s">
        <v>238</v>
      </c>
      <c r="D7" s="89">
        <v>5</v>
      </c>
      <c r="E7" s="94" t="s">
        <v>253</v>
      </c>
      <c r="F7" s="364" t="s">
        <v>2303</v>
      </c>
    </row>
    <row r="8" spans="2:6" x14ac:dyDescent="0.25">
      <c r="B8" s="112">
        <v>6</v>
      </c>
      <c r="C8" s="106" t="s">
        <v>239</v>
      </c>
      <c r="D8" s="89">
        <v>6</v>
      </c>
      <c r="E8" s="94" t="s">
        <v>254</v>
      </c>
      <c r="F8" s="364" t="s">
        <v>2303</v>
      </c>
    </row>
    <row r="9" spans="2:6" x14ac:dyDescent="0.25">
      <c r="B9" s="112">
        <v>7</v>
      </c>
      <c r="C9" s="106" t="s">
        <v>240</v>
      </c>
      <c r="D9" s="89">
        <v>7</v>
      </c>
      <c r="E9" s="94" t="s">
        <v>255</v>
      </c>
    </row>
    <row r="10" spans="2:6" x14ac:dyDescent="0.25">
      <c r="B10" s="112">
        <v>8</v>
      </c>
      <c r="C10" s="106" t="s">
        <v>241</v>
      </c>
      <c r="D10" s="89">
        <v>8</v>
      </c>
      <c r="E10" s="94" t="s">
        <v>256</v>
      </c>
    </row>
    <row r="11" spans="2:6" x14ac:dyDescent="0.25">
      <c r="B11" s="112">
        <v>9</v>
      </c>
      <c r="C11" s="106" t="s">
        <v>242</v>
      </c>
      <c r="D11" s="89">
        <v>9</v>
      </c>
      <c r="E11" s="94" t="s">
        <v>257</v>
      </c>
    </row>
    <row r="12" spans="2:6" x14ac:dyDescent="0.25">
      <c r="B12" s="112">
        <v>10</v>
      </c>
      <c r="C12" s="106" t="s">
        <v>243</v>
      </c>
      <c r="D12" s="89">
        <v>10</v>
      </c>
      <c r="E12" s="94" t="s">
        <v>258</v>
      </c>
    </row>
    <row r="13" spans="2:6" x14ac:dyDescent="0.25">
      <c r="B13" s="112">
        <v>11</v>
      </c>
      <c r="C13" s="106" t="s">
        <v>244</v>
      </c>
      <c r="D13" s="89">
        <v>11</v>
      </c>
      <c r="E13" s="94" t="s">
        <v>306</v>
      </c>
      <c r="F13" s="364" t="s">
        <v>2302</v>
      </c>
    </row>
    <row r="14" spans="2:6" x14ac:dyDescent="0.25">
      <c r="B14" s="112">
        <v>12</v>
      </c>
      <c r="C14" s="106" t="s">
        <v>245</v>
      </c>
      <c r="D14" s="89">
        <v>12</v>
      </c>
      <c r="E14" s="94" t="s">
        <v>307</v>
      </c>
      <c r="F14" s="364" t="s">
        <v>2302</v>
      </c>
    </row>
    <row r="15" spans="2:6" x14ac:dyDescent="0.25">
      <c r="B15" s="112">
        <v>13</v>
      </c>
      <c r="C15" s="106" t="s">
        <v>246</v>
      </c>
      <c r="D15" s="89">
        <v>13</v>
      </c>
      <c r="E15" s="94" t="s">
        <v>259</v>
      </c>
      <c r="F15" s="364" t="s">
        <v>2304</v>
      </c>
    </row>
    <row r="16" spans="2:6" x14ac:dyDescent="0.25">
      <c r="B16" s="112">
        <v>14</v>
      </c>
      <c r="C16" s="106" t="s">
        <v>247</v>
      </c>
      <c r="D16" s="89">
        <v>14</v>
      </c>
      <c r="E16" s="94" t="s">
        <v>305</v>
      </c>
      <c r="F16" s="364" t="s">
        <v>2303</v>
      </c>
    </row>
    <row r="17" spans="2:6" x14ac:dyDescent="0.25">
      <c r="B17" s="112">
        <v>15</v>
      </c>
      <c r="C17" s="106" t="s">
        <v>248</v>
      </c>
      <c r="D17" s="89">
        <v>15</v>
      </c>
      <c r="E17" s="94" t="s">
        <v>260</v>
      </c>
      <c r="F17" s="364" t="s">
        <v>2303</v>
      </c>
    </row>
    <row r="18" spans="2:6" x14ac:dyDescent="0.25">
      <c r="B18" s="112">
        <v>16</v>
      </c>
      <c r="C18" s="106" t="s">
        <v>249</v>
      </c>
      <c r="D18" s="89">
        <v>16</v>
      </c>
      <c r="E18" s="94" t="s">
        <v>261</v>
      </c>
      <c r="F18" s="364" t="s">
        <v>2303</v>
      </c>
    </row>
    <row r="19" spans="2:6" x14ac:dyDescent="0.25">
      <c r="B19" s="112">
        <v>17</v>
      </c>
      <c r="C19" s="106" t="s">
        <v>262</v>
      </c>
      <c r="D19" s="89">
        <v>17</v>
      </c>
      <c r="E19" s="94" t="s">
        <v>263</v>
      </c>
      <c r="F19" s="364" t="s">
        <v>2303</v>
      </c>
    </row>
    <row r="20" spans="2:6" x14ac:dyDescent="0.25">
      <c r="B20" s="112">
        <v>18</v>
      </c>
      <c r="C20" s="106" t="s">
        <v>264</v>
      </c>
      <c r="D20" s="89">
        <v>18</v>
      </c>
      <c r="E20" s="94" t="s">
        <v>265</v>
      </c>
      <c r="F20" s="364" t="s">
        <v>2303</v>
      </c>
    </row>
    <row r="21" spans="2:6" x14ac:dyDescent="0.25">
      <c r="B21" s="112">
        <v>19</v>
      </c>
      <c r="C21" s="106" t="s">
        <v>266</v>
      </c>
      <c r="D21" s="89">
        <v>19</v>
      </c>
      <c r="E21" s="94" t="s">
        <v>273</v>
      </c>
      <c r="F21" s="12"/>
    </row>
    <row r="22" spans="2:6" x14ac:dyDescent="0.25">
      <c r="B22" s="112">
        <v>20</v>
      </c>
      <c r="C22" s="106" t="s">
        <v>267</v>
      </c>
      <c r="D22" s="89">
        <v>20</v>
      </c>
      <c r="E22" s="94" t="s">
        <v>271</v>
      </c>
    </row>
    <row r="23" spans="2:6" x14ac:dyDescent="0.25">
      <c r="B23" s="112">
        <v>21</v>
      </c>
      <c r="C23" s="106" t="s">
        <v>268</v>
      </c>
      <c r="D23" s="89">
        <v>21</v>
      </c>
      <c r="E23" s="94" t="s">
        <v>272</v>
      </c>
    </row>
    <row r="24" spans="2:6" x14ac:dyDescent="0.25">
      <c r="B24" s="112">
        <v>22</v>
      </c>
      <c r="C24" s="106" t="s">
        <v>269</v>
      </c>
      <c r="D24" s="89">
        <v>22</v>
      </c>
      <c r="E24" s="94" t="s">
        <v>270</v>
      </c>
    </row>
    <row r="25" spans="2:6" x14ac:dyDescent="0.25">
      <c r="B25" s="112">
        <v>23</v>
      </c>
      <c r="C25" s="106" t="s">
        <v>274</v>
      </c>
      <c r="D25" s="90">
        <v>23</v>
      </c>
      <c r="E25" s="95" t="s">
        <v>277</v>
      </c>
      <c r="F25" s="364" t="s">
        <v>2302</v>
      </c>
    </row>
    <row r="26" spans="2:6" x14ac:dyDescent="0.25">
      <c r="B26" s="112">
        <v>24</v>
      </c>
      <c r="C26" s="106" t="s">
        <v>275</v>
      </c>
      <c r="D26" s="90">
        <v>24</v>
      </c>
      <c r="E26" s="95" t="s">
        <v>278</v>
      </c>
      <c r="F26" s="364" t="s">
        <v>2302</v>
      </c>
    </row>
    <row r="27" spans="2:6" x14ac:dyDescent="0.25">
      <c r="B27" s="112">
        <v>25</v>
      </c>
      <c r="C27" s="106" t="s">
        <v>276</v>
      </c>
      <c r="D27" s="90">
        <v>25</v>
      </c>
      <c r="E27" s="95" t="s">
        <v>308</v>
      </c>
      <c r="F27" s="364" t="s">
        <v>2302</v>
      </c>
    </row>
    <row r="28" spans="2:6" x14ac:dyDescent="0.25">
      <c r="B28" s="112">
        <v>26</v>
      </c>
      <c r="C28" s="106" t="s">
        <v>279</v>
      </c>
      <c r="D28" s="90">
        <v>26</v>
      </c>
      <c r="E28" s="95" t="s">
        <v>309</v>
      </c>
      <c r="F28" s="364" t="s">
        <v>2302</v>
      </c>
    </row>
    <row r="29" spans="2:6" x14ac:dyDescent="0.25">
      <c r="B29" s="112">
        <v>27</v>
      </c>
      <c r="C29" s="107" t="s">
        <v>202</v>
      </c>
      <c r="D29" s="90" t="s">
        <v>303</v>
      </c>
      <c r="E29" s="95" t="s">
        <v>202</v>
      </c>
    </row>
    <row r="30" spans="2:6" x14ac:dyDescent="0.25">
      <c r="B30" s="112">
        <v>28</v>
      </c>
      <c r="C30" s="107" t="s">
        <v>202</v>
      </c>
      <c r="D30" s="90" t="s">
        <v>303</v>
      </c>
      <c r="E30" s="95" t="s">
        <v>202</v>
      </c>
    </row>
    <row r="31" spans="2:6" x14ac:dyDescent="0.25">
      <c r="B31" s="112">
        <v>29</v>
      </c>
      <c r="C31" s="106" t="s">
        <v>280</v>
      </c>
      <c r="D31" s="90">
        <v>29</v>
      </c>
      <c r="E31" s="95" t="s">
        <v>285</v>
      </c>
      <c r="F31" s="364" t="s">
        <v>2303</v>
      </c>
    </row>
    <row r="32" spans="2:6" x14ac:dyDescent="0.25">
      <c r="B32" s="112">
        <v>30</v>
      </c>
      <c r="C32" s="106" t="s">
        <v>281</v>
      </c>
      <c r="D32" s="90">
        <v>30</v>
      </c>
      <c r="E32" s="95" t="s">
        <v>286</v>
      </c>
    </row>
    <row r="33" spans="2:6" x14ac:dyDescent="0.25">
      <c r="B33" s="112">
        <v>31</v>
      </c>
      <c r="C33" s="106" t="s">
        <v>282</v>
      </c>
      <c r="D33" s="90">
        <v>31</v>
      </c>
      <c r="E33" s="95" t="s">
        <v>287</v>
      </c>
      <c r="F33" s="213"/>
    </row>
    <row r="34" spans="2:6" x14ac:dyDescent="0.25">
      <c r="B34" s="112">
        <v>32</v>
      </c>
      <c r="C34" s="106" t="s">
        <v>283</v>
      </c>
      <c r="D34" s="90">
        <v>32</v>
      </c>
      <c r="E34" s="95" t="s">
        <v>288</v>
      </c>
    </row>
    <row r="35" spans="2:6" x14ac:dyDescent="0.25">
      <c r="B35" s="112">
        <v>33</v>
      </c>
      <c r="C35" s="106" t="s">
        <v>284</v>
      </c>
      <c r="D35" s="90">
        <v>33</v>
      </c>
      <c r="E35" s="95" t="s">
        <v>289</v>
      </c>
    </row>
    <row r="36" spans="2:6" x14ac:dyDescent="0.25">
      <c r="B36" s="112">
        <v>34</v>
      </c>
      <c r="C36" s="106" t="s">
        <v>290</v>
      </c>
      <c r="D36" s="90">
        <v>34</v>
      </c>
      <c r="E36" s="95" t="s">
        <v>291</v>
      </c>
    </row>
    <row r="37" spans="2:6" x14ac:dyDescent="0.25">
      <c r="B37" s="112">
        <v>35</v>
      </c>
      <c r="C37" s="106" t="s">
        <v>292</v>
      </c>
      <c r="D37" s="90">
        <v>35</v>
      </c>
      <c r="E37" s="95" t="s">
        <v>293</v>
      </c>
    </row>
    <row r="38" spans="2:6" x14ac:dyDescent="0.25">
      <c r="B38" s="112">
        <v>36</v>
      </c>
      <c r="C38" s="106" t="s">
        <v>295</v>
      </c>
      <c r="D38" s="90">
        <v>36</v>
      </c>
      <c r="E38" s="95" t="s">
        <v>294</v>
      </c>
    </row>
    <row r="39" spans="2:6" x14ac:dyDescent="0.25">
      <c r="B39" s="112">
        <v>37</v>
      </c>
      <c r="C39" s="108" t="s">
        <v>296</v>
      </c>
      <c r="D39" s="91">
        <v>37</v>
      </c>
      <c r="E39" s="96" t="s">
        <v>301</v>
      </c>
    </row>
    <row r="40" spans="2:6" x14ac:dyDescent="0.25">
      <c r="B40" s="112">
        <v>38</v>
      </c>
      <c r="C40" s="106" t="s">
        <v>297</v>
      </c>
      <c r="D40" s="89">
        <v>38</v>
      </c>
      <c r="E40" s="95" t="s">
        <v>299</v>
      </c>
    </row>
    <row r="41" spans="2:6" x14ac:dyDescent="0.25">
      <c r="B41" s="112">
        <v>39</v>
      </c>
      <c r="C41" s="106" t="s">
        <v>298</v>
      </c>
      <c r="D41" s="89">
        <v>39</v>
      </c>
      <c r="E41" s="95" t="s">
        <v>300</v>
      </c>
    </row>
    <row r="42" spans="2:6" ht="15.75" thickBot="1" x14ac:dyDescent="0.3">
      <c r="B42" s="113">
        <v>40</v>
      </c>
      <c r="C42" s="109" t="s">
        <v>302</v>
      </c>
      <c r="D42" s="97">
        <v>40</v>
      </c>
      <c r="E42" s="98" t="s">
        <v>77</v>
      </c>
    </row>
    <row r="43" spans="2:6" x14ac:dyDescent="0.25">
      <c r="B43" s="394">
        <v>41</v>
      </c>
      <c r="C43" s="395" t="s">
        <v>1088</v>
      </c>
      <c r="D43" s="394">
        <v>41</v>
      </c>
      <c r="E43" s="396" t="s">
        <v>1089</v>
      </c>
      <c r="F43" s="364" t="s">
        <v>1090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05"/>
  <sheetViews>
    <sheetView showGridLines="0" topLeftCell="A13" zoomScale="130" zoomScaleNormal="130" workbookViewId="0">
      <selection activeCell="C31" sqref="C31"/>
    </sheetView>
  </sheetViews>
  <sheetFormatPr defaultRowHeight="15" x14ac:dyDescent="0.25"/>
  <cols>
    <col min="1" max="1" width="2.140625" style="10" customWidth="1"/>
    <col min="2" max="2" width="12.28515625" style="10" bestFit="1" customWidth="1"/>
    <col min="3" max="3" width="23.42578125" style="10" bestFit="1" customWidth="1"/>
    <col min="4" max="4" width="33.42578125" style="10" bestFit="1" customWidth="1"/>
    <col min="5" max="5" width="32.85546875" style="10" bestFit="1" customWidth="1"/>
    <col min="6" max="6" width="30" style="10" bestFit="1" customWidth="1"/>
    <col min="7" max="8" width="9.140625" style="10"/>
    <col min="9" max="9" width="11" style="10" customWidth="1"/>
    <col min="10" max="10" width="17.85546875" style="10" bestFit="1" customWidth="1"/>
    <col min="11" max="11" width="12" style="10" bestFit="1" customWidth="1"/>
    <col min="12" max="12" width="20.85546875" style="10" bestFit="1" customWidth="1"/>
    <col min="13" max="13" width="20.140625" style="10" bestFit="1" customWidth="1"/>
    <col min="14" max="19" width="9.140625" style="10"/>
    <col min="20" max="20" width="18.140625" style="10" customWidth="1"/>
    <col min="21" max="21" width="8.140625" style="10" bestFit="1" customWidth="1"/>
    <col min="22" max="22" width="5.7109375" style="10" bestFit="1" customWidth="1"/>
    <col min="23" max="23" width="51.42578125" style="10" bestFit="1" customWidth="1"/>
    <col min="24" max="24" width="19.85546875" style="10" customWidth="1"/>
    <col min="25" max="25" width="27.140625" style="10" bestFit="1" customWidth="1"/>
    <col min="26" max="26" width="42.85546875" style="10" bestFit="1" customWidth="1"/>
    <col min="27" max="27" width="20.140625" style="10" bestFit="1" customWidth="1"/>
    <col min="28" max="28" width="22.28515625" style="10" bestFit="1" customWidth="1"/>
    <col min="29" max="29" width="20.140625" style="10" bestFit="1" customWidth="1"/>
    <col min="30" max="30" width="38.140625" style="10" customWidth="1"/>
    <col min="31" max="31" width="12" style="10" bestFit="1" customWidth="1"/>
    <col min="32" max="32" width="20.140625" style="10" bestFit="1" customWidth="1"/>
    <col min="33" max="33" width="12.7109375" style="10" bestFit="1" customWidth="1"/>
    <col min="34" max="34" width="11.5703125" style="10" bestFit="1" customWidth="1"/>
    <col min="35" max="16384" width="9.140625" style="10"/>
  </cols>
  <sheetData>
    <row r="1" spans="2:30" ht="15.75" thickBot="1" x14ac:dyDescent="0.3"/>
    <row r="2" spans="2:30" ht="15.75" thickBot="1" x14ac:dyDescent="0.3">
      <c r="B2" s="110" t="s">
        <v>304</v>
      </c>
      <c r="C2" s="104" t="s">
        <v>230</v>
      </c>
      <c r="D2" s="102" t="s">
        <v>343</v>
      </c>
      <c r="E2" s="102" t="s">
        <v>344</v>
      </c>
      <c r="F2" s="103" t="s">
        <v>334</v>
      </c>
    </row>
    <row r="3" spans="2:30" ht="45" x14ac:dyDescent="0.25">
      <c r="B3" s="111">
        <v>1</v>
      </c>
      <c r="C3" s="105" t="s">
        <v>233</v>
      </c>
      <c r="D3" s="118" t="s">
        <v>338</v>
      </c>
      <c r="E3" s="118" t="s">
        <v>338</v>
      </c>
      <c r="F3" s="118" t="s">
        <v>338</v>
      </c>
      <c r="H3" s="10" t="s">
        <v>337</v>
      </c>
    </row>
    <row r="4" spans="2:30" x14ac:dyDescent="0.25">
      <c r="B4" s="112">
        <v>2</v>
      </c>
      <c r="C4" s="106" t="s">
        <v>235</v>
      </c>
      <c r="D4" s="89"/>
      <c r="E4" s="89"/>
      <c r="F4" s="94"/>
      <c r="H4" s="10" t="s">
        <v>335</v>
      </c>
      <c r="I4" s="10" t="s">
        <v>336</v>
      </c>
      <c r="J4" s="10" t="s">
        <v>349</v>
      </c>
      <c r="K4" s="10" t="s">
        <v>339</v>
      </c>
      <c r="L4" s="10" t="s">
        <v>346</v>
      </c>
      <c r="M4" s="10" t="s">
        <v>341</v>
      </c>
      <c r="N4" s="10" t="s">
        <v>208</v>
      </c>
      <c r="T4" s="135" t="s">
        <v>435</v>
      </c>
      <c r="U4" s="136"/>
      <c r="V4" s="136"/>
      <c r="W4" s="137"/>
      <c r="X4" s="152"/>
      <c r="Y4" s="153"/>
      <c r="Z4" s="153"/>
      <c r="AA4" s="143" t="s">
        <v>341</v>
      </c>
      <c r="AB4" s="143"/>
      <c r="AC4" s="147" t="s">
        <v>424</v>
      </c>
    </row>
    <row r="5" spans="2:30" x14ac:dyDescent="0.25">
      <c r="B5" s="112">
        <v>3</v>
      </c>
      <c r="C5" s="106" t="s">
        <v>236</v>
      </c>
      <c r="D5" s="89"/>
      <c r="E5" s="89"/>
      <c r="F5" s="94"/>
      <c r="H5" s="10">
        <v>0</v>
      </c>
      <c r="I5" s="10">
        <v>0</v>
      </c>
      <c r="J5" s="10" t="s">
        <v>347</v>
      </c>
      <c r="K5" s="10" t="s">
        <v>340</v>
      </c>
      <c r="L5" s="10" t="s">
        <v>348</v>
      </c>
      <c r="M5" s="10" t="s">
        <v>342</v>
      </c>
      <c r="N5" s="10" t="s">
        <v>325</v>
      </c>
      <c r="O5" s="119" t="s">
        <v>345</v>
      </c>
      <c r="T5" s="151" t="s">
        <v>427</v>
      </c>
      <c r="U5" s="150" t="s">
        <v>350</v>
      </c>
      <c r="V5" s="150" t="s">
        <v>352</v>
      </c>
      <c r="W5" s="150" t="s">
        <v>353</v>
      </c>
      <c r="X5" s="142" t="s">
        <v>339</v>
      </c>
      <c r="Y5" s="154" t="s">
        <v>355</v>
      </c>
      <c r="Z5" s="154" t="s">
        <v>431</v>
      </c>
      <c r="AA5" s="145" t="s">
        <v>426</v>
      </c>
      <c r="AB5" s="145" t="s">
        <v>434</v>
      </c>
      <c r="AC5" s="148" t="s">
        <v>425</v>
      </c>
    </row>
    <row r="6" spans="2:30" x14ac:dyDescent="0.25">
      <c r="B6" s="112">
        <v>4</v>
      </c>
      <c r="C6" s="106" t="s">
        <v>237</v>
      </c>
      <c r="D6" s="89" t="s">
        <v>319</v>
      </c>
      <c r="E6" s="89">
        <v>2</v>
      </c>
      <c r="F6" s="94" t="s">
        <v>443</v>
      </c>
      <c r="H6" s="10">
        <v>0</v>
      </c>
      <c r="I6" s="10">
        <v>0</v>
      </c>
      <c r="J6" s="10" t="s">
        <v>347</v>
      </c>
      <c r="K6" s="10" t="s">
        <v>356</v>
      </c>
      <c r="L6" s="10" t="s">
        <v>415</v>
      </c>
      <c r="M6" s="10" t="s">
        <v>328</v>
      </c>
      <c r="N6" s="10" t="s">
        <v>325</v>
      </c>
      <c r="T6" s="89" t="s">
        <v>233</v>
      </c>
      <c r="U6" s="89" t="s">
        <v>447</v>
      </c>
      <c r="V6" s="89">
        <v>0</v>
      </c>
      <c r="W6" s="89">
        <v>0</v>
      </c>
      <c r="X6" s="89" t="s">
        <v>416</v>
      </c>
      <c r="Y6" s="131" t="s">
        <v>432</v>
      </c>
      <c r="Z6" s="131" t="s">
        <v>347</v>
      </c>
      <c r="AA6" s="131" t="s">
        <v>318</v>
      </c>
      <c r="AB6" s="131" t="s">
        <v>324</v>
      </c>
      <c r="AC6" s="131" t="s">
        <v>428</v>
      </c>
      <c r="AD6" s="119" t="s">
        <v>430</v>
      </c>
    </row>
    <row r="7" spans="2:30" x14ac:dyDescent="0.25">
      <c r="B7" s="112">
        <v>5</v>
      </c>
      <c r="C7" s="106" t="s">
        <v>238</v>
      </c>
      <c r="D7" s="89" t="s">
        <v>318</v>
      </c>
      <c r="E7" s="89">
        <v>3</v>
      </c>
      <c r="F7" s="94" t="s">
        <v>443</v>
      </c>
      <c r="H7" s="10">
        <v>0</v>
      </c>
      <c r="I7" s="10">
        <v>0</v>
      </c>
      <c r="J7" s="10" t="s">
        <v>347</v>
      </c>
      <c r="K7" s="10" t="s">
        <v>416</v>
      </c>
      <c r="L7" s="10" t="s">
        <v>354</v>
      </c>
      <c r="M7" s="10" t="s">
        <v>328</v>
      </c>
      <c r="T7" s="89" t="s">
        <v>233</v>
      </c>
      <c r="U7" s="89" t="s">
        <v>447</v>
      </c>
      <c r="V7" s="89">
        <v>0</v>
      </c>
      <c r="W7" s="89">
        <v>0</v>
      </c>
      <c r="X7" s="89" t="s">
        <v>417</v>
      </c>
      <c r="Y7" s="89" t="s">
        <v>432</v>
      </c>
      <c r="Z7" s="89" t="s">
        <v>347</v>
      </c>
      <c r="AA7" s="89" t="s">
        <v>318</v>
      </c>
      <c r="AB7" s="89" t="s">
        <v>324</v>
      </c>
      <c r="AC7" s="89" t="s">
        <v>428</v>
      </c>
    </row>
    <row r="8" spans="2:30" x14ac:dyDescent="0.25">
      <c r="B8" s="112">
        <v>6</v>
      </c>
      <c r="C8" s="106" t="s">
        <v>239</v>
      </c>
      <c r="D8" s="89" t="s">
        <v>320</v>
      </c>
      <c r="E8" s="89">
        <v>1</v>
      </c>
      <c r="F8" s="94" t="s">
        <v>443</v>
      </c>
      <c r="H8" s="10">
        <v>0</v>
      </c>
      <c r="I8" s="10">
        <v>0</v>
      </c>
      <c r="J8" s="10" t="s">
        <v>347</v>
      </c>
      <c r="K8" s="10" t="s">
        <v>417</v>
      </c>
      <c r="L8" s="10" t="s">
        <v>418</v>
      </c>
      <c r="M8" s="10" t="s">
        <v>328</v>
      </c>
      <c r="T8" s="89" t="s">
        <v>233</v>
      </c>
      <c r="U8" s="89" t="s">
        <v>447</v>
      </c>
      <c r="V8" s="89">
        <v>0</v>
      </c>
      <c r="W8" s="89">
        <v>0</v>
      </c>
      <c r="X8" s="89" t="s">
        <v>356</v>
      </c>
      <c r="Y8" s="89" t="s">
        <v>432</v>
      </c>
      <c r="Z8" s="89" t="s">
        <v>347</v>
      </c>
      <c r="AA8" s="89" t="s">
        <v>318</v>
      </c>
      <c r="AB8" s="89" t="s">
        <v>324</v>
      </c>
      <c r="AC8" s="89">
        <v>2</v>
      </c>
    </row>
    <row r="9" spans="2:30" x14ac:dyDescent="0.25">
      <c r="B9" s="112">
        <v>7</v>
      </c>
      <c r="C9" s="106" t="s">
        <v>240</v>
      </c>
      <c r="D9" s="89"/>
      <c r="E9" s="89"/>
      <c r="F9" s="94"/>
      <c r="H9" s="119" t="s">
        <v>351</v>
      </c>
      <c r="T9" s="89" t="s">
        <v>233</v>
      </c>
      <c r="U9" s="89" t="s">
        <v>446</v>
      </c>
      <c r="V9" s="89">
        <v>0</v>
      </c>
      <c r="W9" s="89">
        <v>0</v>
      </c>
      <c r="X9" s="89" t="s">
        <v>416</v>
      </c>
      <c r="Y9" s="89" t="s">
        <v>422</v>
      </c>
      <c r="Z9" s="89" t="s">
        <v>347</v>
      </c>
      <c r="AA9" s="89" t="s">
        <v>328</v>
      </c>
      <c r="AB9" s="89" t="s">
        <v>324</v>
      </c>
      <c r="AC9" s="89" t="s">
        <v>428</v>
      </c>
    </row>
    <row r="10" spans="2:30" x14ac:dyDescent="0.25">
      <c r="B10" s="112">
        <v>8</v>
      </c>
      <c r="C10" s="106" t="s">
        <v>241</v>
      </c>
      <c r="D10" s="89" t="s">
        <v>323</v>
      </c>
      <c r="E10" s="89">
        <v>3</v>
      </c>
      <c r="F10" s="94" t="s">
        <v>443</v>
      </c>
      <c r="T10" s="89" t="s">
        <v>233</v>
      </c>
      <c r="U10" s="89" t="s">
        <v>446</v>
      </c>
      <c r="V10" s="89">
        <v>0</v>
      </c>
      <c r="W10" s="89">
        <v>0</v>
      </c>
      <c r="X10" s="89" t="s">
        <v>417</v>
      </c>
      <c r="Y10" s="89" t="s">
        <v>422</v>
      </c>
      <c r="Z10" s="89" t="s">
        <v>347</v>
      </c>
      <c r="AA10" s="89" t="s">
        <v>328</v>
      </c>
      <c r="AB10" s="89" t="s">
        <v>324</v>
      </c>
      <c r="AC10" s="89" t="s">
        <v>428</v>
      </c>
    </row>
    <row r="11" spans="2:30" x14ac:dyDescent="0.25">
      <c r="B11" s="112">
        <v>9</v>
      </c>
      <c r="C11" s="106" t="s">
        <v>242</v>
      </c>
      <c r="D11" s="89" t="s">
        <v>328</v>
      </c>
      <c r="E11" s="89" t="s">
        <v>329</v>
      </c>
      <c r="F11" s="95" t="s">
        <v>441</v>
      </c>
      <c r="T11" s="89" t="s">
        <v>233</v>
      </c>
      <c r="U11" s="89" t="s">
        <v>446</v>
      </c>
      <c r="V11" s="89">
        <v>0</v>
      </c>
      <c r="W11" s="89">
        <v>0</v>
      </c>
      <c r="X11" s="89" t="s">
        <v>356</v>
      </c>
      <c r="Y11" s="89" t="s">
        <v>422</v>
      </c>
      <c r="Z11" s="89" t="s">
        <v>347</v>
      </c>
      <c r="AA11" s="89" t="s">
        <v>328</v>
      </c>
      <c r="AB11" s="89" t="s">
        <v>324</v>
      </c>
      <c r="AC11" s="89">
        <v>2</v>
      </c>
    </row>
    <row r="12" spans="2:30" x14ac:dyDescent="0.25">
      <c r="B12" s="112">
        <v>10</v>
      </c>
      <c r="C12" s="106" t="s">
        <v>243</v>
      </c>
      <c r="D12" s="89" t="s">
        <v>328</v>
      </c>
      <c r="E12" s="89" t="s">
        <v>329</v>
      </c>
      <c r="F12" s="95" t="s">
        <v>441</v>
      </c>
      <c r="T12" s="89" t="s">
        <v>233</v>
      </c>
      <c r="U12" s="89" t="s">
        <v>447</v>
      </c>
      <c r="V12" s="89">
        <v>0</v>
      </c>
      <c r="W12" s="89">
        <v>0</v>
      </c>
      <c r="X12" s="89" t="s">
        <v>421</v>
      </c>
      <c r="Y12" s="89" t="s">
        <v>422</v>
      </c>
      <c r="Z12" s="89" t="s">
        <v>347</v>
      </c>
      <c r="AA12" s="89" t="s">
        <v>318</v>
      </c>
      <c r="AB12" s="89" t="s">
        <v>324</v>
      </c>
      <c r="AC12" s="89" t="s">
        <v>429</v>
      </c>
      <c r="AD12" s="119" t="s">
        <v>433</v>
      </c>
    </row>
    <row r="13" spans="2:30" x14ac:dyDescent="0.25">
      <c r="B13" s="112">
        <v>11</v>
      </c>
      <c r="C13" s="106" t="s">
        <v>244</v>
      </c>
      <c r="D13" s="89" t="s">
        <v>331</v>
      </c>
      <c r="E13" s="89" t="s">
        <v>329</v>
      </c>
      <c r="F13" s="95" t="s">
        <v>441</v>
      </c>
      <c r="T13" s="89" t="s">
        <v>233</v>
      </c>
      <c r="U13" s="89" t="s">
        <v>446</v>
      </c>
      <c r="V13" s="89">
        <v>0</v>
      </c>
      <c r="W13" s="89">
        <v>0</v>
      </c>
      <c r="X13" s="89" t="s">
        <v>421</v>
      </c>
      <c r="Y13" s="89" t="s">
        <v>423</v>
      </c>
      <c r="Z13" s="89" t="s">
        <v>347</v>
      </c>
      <c r="AA13" s="89" t="s">
        <v>330</v>
      </c>
      <c r="AB13" s="89" t="s">
        <v>324</v>
      </c>
      <c r="AC13" s="89" t="s">
        <v>429</v>
      </c>
      <c r="AD13" s="119"/>
    </row>
    <row r="14" spans="2:30" x14ac:dyDescent="0.25">
      <c r="B14" s="112">
        <v>12</v>
      </c>
      <c r="C14" s="106" t="s">
        <v>245</v>
      </c>
      <c r="D14" s="89" t="s">
        <v>331</v>
      </c>
      <c r="E14" s="89" t="s">
        <v>329</v>
      </c>
      <c r="F14" s="95" t="s">
        <v>441</v>
      </c>
    </row>
    <row r="15" spans="2:30" x14ac:dyDescent="0.25">
      <c r="B15" s="112">
        <v>13</v>
      </c>
      <c r="C15" s="106" t="s">
        <v>246</v>
      </c>
      <c r="D15" s="89" t="s">
        <v>333</v>
      </c>
      <c r="E15" s="89">
        <v>1</v>
      </c>
      <c r="F15" s="95" t="s">
        <v>443</v>
      </c>
    </row>
    <row r="16" spans="2:30" x14ac:dyDescent="0.25">
      <c r="B16" s="112">
        <v>14</v>
      </c>
      <c r="C16" s="106" t="s">
        <v>247</v>
      </c>
      <c r="D16" s="89" t="s">
        <v>314</v>
      </c>
      <c r="E16" s="89">
        <v>1</v>
      </c>
      <c r="F16" s="95" t="s">
        <v>443</v>
      </c>
      <c r="T16" s="135" t="s">
        <v>436</v>
      </c>
      <c r="U16" s="136"/>
      <c r="V16" s="136"/>
      <c r="W16" s="137"/>
      <c r="X16" s="152"/>
      <c r="Y16" s="138"/>
      <c r="Z16" s="138"/>
      <c r="AA16" s="147"/>
      <c r="AB16" s="147" t="s">
        <v>341</v>
      </c>
      <c r="AC16" s="147"/>
      <c r="AD16" s="144" t="s">
        <v>424</v>
      </c>
    </row>
    <row r="17" spans="2:35" x14ac:dyDescent="0.25">
      <c r="B17" s="112">
        <v>15</v>
      </c>
      <c r="C17" s="106" t="s">
        <v>248</v>
      </c>
      <c r="D17" s="89"/>
      <c r="E17" s="89"/>
      <c r="F17" s="94"/>
      <c r="T17" s="155" t="s">
        <v>427</v>
      </c>
      <c r="U17" s="156" t="s">
        <v>350</v>
      </c>
      <c r="V17" s="156" t="s">
        <v>352</v>
      </c>
      <c r="W17" s="156" t="s">
        <v>353</v>
      </c>
      <c r="X17" s="134" t="s">
        <v>437</v>
      </c>
      <c r="Y17" s="133" t="s">
        <v>438</v>
      </c>
      <c r="Z17" s="140" t="s">
        <v>439</v>
      </c>
      <c r="AA17" s="148" t="s">
        <v>339</v>
      </c>
      <c r="AB17" s="148" t="s">
        <v>426</v>
      </c>
      <c r="AC17" s="148" t="s">
        <v>434</v>
      </c>
      <c r="AD17" s="146" t="s">
        <v>425</v>
      </c>
    </row>
    <row r="18" spans="2:35" x14ac:dyDescent="0.25">
      <c r="B18" s="112">
        <v>16</v>
      </c>
      <c r="C18" s="106" t="s">
        <v>249</v>
      </c>
      <c r="D18" s="89" t="s">
        <v>321</v>
      </c>
      <c r="E18" s="89" t="s">
        <v>322</v>
      </c>
      <c r="F18" s="94" t="s">
        <v>500</v>
      </c>
      <c r="T18" s="89" t="s">
        <v>233</v>
      </c>
      <c r="U18" s="89" t="s">
        <v>446</v>
      </c>
      <c r="V18" s="89">
        <v>1</v>
      </c>
      <c r="W18" s="89"/>
      <c r="X18" s="89" t="s">
        <v>440</v>
      </c>
      <c r="Y18" s="89"/>
      <c r="Z18" s="89"/>
      <c r="AA18" s="89" t="s">
        <v>340</v>
      </c>
      <c r="AB18" s="89" t="s">
        <v>342</v>
      </c>
      <c r="AC18" s="89" t="s">
        <v>441</v>
      </c>
      <c r="AD18" s="106">
        <v>0</v>
      </c>
    </row>
    <row r="19" spans="2:35" x14ac:dyDescent="0.25">
      <c r="B19" s="112">
        <v>17</v>
      </c>
      <c r="C19" s="106" t="s">
        <v>262</v>
      </c>
      <c r="D19" s="89" t="s">
        <v>313</v>
      </c>
      <c r="E19" s="89">
        <v>1</v>
      </c>
      <c r="F19" s="94" t="s">
        <v>443</v>
      </c>
      <c r="T19" s="89" t="s">
        <v>233</v>
      </c>
      <c r="U19" s="89" t="s">
        <v>446</v>
      </c>
      <c r="V19" s="89">
        <v>1</v>
      </c>
      <c r="W19" s="89" t="s">
        <v>203</v>
      </c>
      <c r="X19" s="89" t="s">
        <v>442</v>
      </c>
      <c r="Y19" s="89"/>
      <c r="Z19" s="89"/>
      <c r="AA19" s="89" t="s">
        <v>416</v>
      </c>
      <c r="AB19" s="89" t="s">
        <v>323</v>
      </c>
      <c r="AC19" s="89" t="s">
        <v>443</v>
      </c>
      <c r="AD19" s="106">
        <v>2</v>
      </c>
    </row>
    <row r="20" spans="2:35" x14ac:dyDescent="0.25">
      <c r="B20" s="112">
        <v>18</v>
      </c>
      <c r="C20" s="106" t="s">
        <v>264</v>
      </c>
      <c r="D20" s="89" t="s">
        <v>312</v>
      </c>
      <c r="E20" s="89">
        <v>1</v>
      </c>
      <c r="F20" s="94" t="s">
        <v>443</v>
      </c>
      <c r="T20" s="89" t="s">
        <v>233</v>
      </c>
      <c r="U20" s="89" t="s">
        <v>446</v>
      </c>
      <c r="V20" s="89">
        <v>1</v>
      </c>
      <c r="W20" s="89" t="s">
        <v>203</v>
      </c>
      <c r="X20" s="89" t="s">
        <v>442</v>
      </c>
      <c r="Y20" s="89"/>
      <c r="Z20" s="89"/>
      <c r="AA20" s="89" t="s">
        <v>417</v>
      </c>
      <c r="AB20" s="89" t="s">
        <v>323</v>
      </c>
      <c r="AC20" s="89" t="s">
        <v>443</v>
      </c>
      <c r="AD20" s="106">
        <v>2</v>
      </c>
    </row>
    <row r="21" spans="2:35" x14ac:dyDescent="0.25">
      <c r="B21" s="112">
        <v>19</v>
      </c>
      <c r="C21" s="106" t="s">
        <v>266</v>
      </c>
      <c r="D21" s="89"/>
      <c r="E21" s="89"/>
      <c r="F21" s="94"/>
      <c r="T21" s="89" t="s">
        <v>233</v>
      </c>
      <c r="U21" s="89" t="s">
        <v>446</v>
      </c>
      <c r="V21" s="89">
        <v>1</v>
      </c>
      <c r="W21" s="89" t="s">
        <v>203</v>
      </c>
      <c r="X21" s="89" t="s">
        <v>442</v>
      </c>
      <c r="Y21" s="89"/>
      <c r="Z21" s="89"/>
      <c r="AA21" s="89" t="s">
        <v>356</v>
      </c>
      <c r="AB21" s="89" t="s">
        <v>323</v>
      </c>
      <c r="AC21" s="89" t="s">
        <v>443</v>
      </c>
      <c r="AD21" s="106">
        <v>2</v>
      </c>
    </row>
    <row r="22" spans="2:35" x14ac:dyDescent="0.25">
      <c r="B22" s="112">
        <v>20</v>
      </c>
      <c r="C22" s="106" t="s">
        <v>267</v>
      </c>
      <c r="D22" s="89"/>
      <c r="E22" s="89"/>
      <c r="F22" s="94"/>
      <c r="AD22" s="119"/>
    </row>
    <row r="23" spans="2:35" x14ac:dyDescent="0.25">
      <c r="B23" s="112">
        <v>21</v>
      </c>
      <c r="C23" s="106" t="s">
        <v>268</v>
      </c>
      <c r="D23" s="89"/>
      <c r="E23" s="89"/>
      <c r="F23" s="94"/>
      <c r="T23" s="135" t="s">
        <v>444</v>
      </c>
      <c r="U23" s="136"/>
      <c r="V23" s="136"/>
      <c r="W23" s="137"/>
      <c r="X23" s="152"/>
      <c r="Y23" s="138"/>
      <c r="Z23" s="138"/>
      <c r="AA23" s="147"/>
      <c r="AB23" s="147" t="s">
        <v>341</v>
      </c>
      <c r="AC23" s="147"/>
      <c r="AD23" s="144" t="s">
        <v>424</v>
      </c>
    </row>
    <row r="24" spans="2:35" x14ac:dyDescent="0.25">
      <c r="B24" s="112">
        <v>22</v>
      </c>
      <c r="C24" s="106" t="s">
        <v>269</v>
      </c>
      <c r="D24" s="89"/>
      <c r="E24" s="89"/>
      <c r="F24" s="94"/>
      <c r="T24" s="155" t="s">
        <v>427</v>
      </c>
      <c r="U24" s="156" t="s">
        <v>350</v>
      </c>
      <c r="V24" s="156" t="s">
        <v>352</v>
      </c>
      <c r="W24" s="156" t="s">
        <v>353</v>
      </c>
      <c r="X24" s="157" t="s">
        <v>437</v>
      </c>
      <c r="Y24" s="158" t="s">
        <v>438</v>
      </c>
      <c r="Z24" s="159" t="s">
        <v>439</v>
      </c>
      <c r="AA24" s="160" t="s">
        <v>339</v>
      </c>
      <c r="AB24" s="160" t="s">
        <v>426</v>
      </c>
      <c r="AC24" s="160" t="s">
        <v>434</v>
      </c>
      <c r="AD24" s="161" t="s">
        <v>425</v>
      </c>
    </row>
    <row r="25" spans="2:35" x14ac:dyDescent="0.25">
      <c r="B25" s="112">
        <v>23</v>
      </c>
      <c r="C25" s="106" t="s">
        <v>274</v>
      </c>
      <c r="D25" s="89" t="s">
        <v>332</v>
      </c>
      <c r="E25" s="89" t="s">
        <v>329</v>
      </c>
      <c r="F25" s="95" t="s">
        <v>441</v>
      </c>
      <c r="T25" s="89" t="s">
        <v>233</v>
      </c>
      <c r="U25" s="89" t="s">
        <v>446</v>
      </c>
      <c r="V25" s="89">
        <v>2</v>
      </c>
      <c r="W25" s="89"/>
      <c r="X25" s="89" t="s">
        <v>440</v>
      </c>
      <c r="Y25" s="89"/>
      <c r="Z25" s="89"/>
      <c r="AA25" s="89" t="s">
        <v>340</v>
      </c>
      <c r="AB25" s="89" t="s">
        <v>342</v>
      </c>
      <c r="AC25" s="89" t="s">
        <v>441</v>
      </c>
      <c r="AD25" s="89">
        <v>0</v>
      </c>
    </row>
    <row r="26" spans="2:35" x14ac:dyDescent="0.25">
      <c r="B26" s="112">
        <v>24</v>
      </c>
      <c r="C26" s="106" t="s">
        <v>275</v>
      </c>
      <c r="D26" s="89" t="s">
        <v>332</v>
      </c>
      <c r="E26" s="89" t="s">
        <v>329</v>
      </c>
      <c r="F26" s="95" t="s">
        <v>441</v>
      </c>
      <c r="T26" s="89" t="s">
        <v>233</v>
      </c>
      <c r="U26" s="89" t="s">
        <v>446</v>
      </c>
      <c r="V26" s="89">
        <v>2</v>
      </c>
      <c r="W26" s="89" t="s">
        <v>203</v>
      </c>
      <c r="X26" s="89" t="s">
        <v>442</v>
      </c>
      <c r="Y26" s="89"/>
      <c r="Z26" s="89"/>
      <c r="AA26" s="89" t="s">
        <v>416</v>
      </c>
      <c r="AB26" s="89" t="s">
        <v>445</v>
      </c>
      <c r="AC26" s="89" t="s">
        <v>443</v>
      </c>
      <c r="AD26" s="89">
        <v>3</v>
      </c>
    </row>
    <row r="27" spans="2:35" x14ac:dyDescent="0.25">
      <c r="B27" s="112">
        <v>25</v>
      </c>
      <c r="C27" s="106" t="s">
        <v>276</v>
      </c>
      <c r="D27" s="89"/>
      <c r="E27" s="89"/>
      <c r="F27" s="94"/>
      <c r="T27" s="89" t="s">
        <v>233</v>
      </c>
      <c r="U27" s="89" t="s">
        <v>446</v>
      </c>
      <c r="V27" s="89">
        <v>2</v>
      </c>
      <c r="W27" s="89" t="s">
        <v>203</v>
      </c>
      <c r="X27" s="89" t="s">
        <v>442</v>
      </c>
      <c r="Y27" s="89"/>
      <c r="Z27" s="89"/>
      <c r="AA27" s="89" t="s">
        <v>417</v>
      </c>
      <c r="AB27" s="89" t="s">
        <v>445</v>
      </c>
      <c r="AC27" s="89" t="s">
        <v>443</v>
      </c>
      <c r="AD27" s="89">
        <v>3</v>
      </c>
    </row>
    <row r="28" spans="2:35" x14ac:dyDescent="0.25">
      <c r="B28" s="112">
        <v>26</v>
      </c>
      <c r="C28" s="106" t="s">
        <v>279</v>
      </c>
      <c r="D28" s="89"/>
      <c r="E28" s="89"/>
      <c r="F28" s="94"/>
      <c r="T28" s="89" t="s">
        <v>233</v>
      </c>
      <c r="U28" s="89" t="s">
        <v>446</v>
      </c>
      <c r="V28" s="89">
        <v>2</v>
      </c>
      <c r="W28" s="89" t="s">
        <v>203</v>
      </c>
      <c r="X28" s="89" t="s">
        <v>442</v>
      </c>
      <c r="Y28" s="89"/>
      <c r="Z28" s="89"/>
      <c r="AA28" s="89" t="s">
        <v>356</v>
      </c>
      <c r="AB28" s="89" t="s">
        <v>445</v>
      </c>
      <c r="AC28" s="89" t="s">
        <v>443</v>
      </c>
      <c r="AD28" s="89">
        <v>3</v>
      </c>
    </row>
    <row r="29" spans="2:35" x14ac:dyDescent="0.25">
      <c r="B29" s="112">
        <v>27</v>
      </c>
      <c r="C29" s="107" t="s">
        <v>202</v>
      </c>
      <c r="D29" s="89"/>
      <c r="E29" s="89"/>
      <c r="F29" s="94"/>
    </row>
    <row r="30" spans="2:35" x14ac:dyDescent="0.25">
      <c r="B30" s="112">
        <v>28</v>
      </c>
      <c r="C30" s="107" t="s">
        <v>202</v>
      </c>
      <c r="D30" s="89"/>
      <c r="E30" s="89"/>
      <c r="F30" s="94"/>
      <c r="T30" s="135" t="s">
        <v>456</v>
      </c>
      <c r="U30" s="136"/>
      <c r="V30" s="136"/>
      <c r="W30" s="137"/>
      <c r="X30" s="138"/>
      <c r="Y30" s="138"/>
      <c r="Z30" s="138"/>
      <c r="AA30" s="138"/>
      <c r="AB30" s="138"/>
      <c r="AC30" s="138"/>
      <c r="AD30" s="139"/>
      <c r="AE30" s="147"/>
      <c r="AF30" s="147" t="s">
        <v>341</v>
      </c>
      <c r="AG30" s="147"/>
      <c r="AH30" s="144" t="s">
        <v>424</v>
      </c>
    </row>
    <row r="31" spans="2:35" x14ac:dyDescent="0.25">
      <c r="B31" s="112">
        <v>29</v>
      </c>
      <c r="C31" s="106" t="s">
        <v>280</v>
      </c>
      <c r="D31" s="89" t="s">
        <v>315</v>
      </c>
      <c r="E31" s="89" t="s">
        <v>316</v>
      </c>
      <c r="F31" s="94" t="s">
        <v>443</v>
      </c>
      <c r="T31" s="133" t="s">
        <v>427</v>
      </c>
      <c r="U31" s="134" t="s">
        <v>350</v>
      </c>
      <c r="V31" s="134" t="s">
        <v>352</v>
      </c>
      <c r="W31" s="134" t="s">
        <v>353</v>
      </c>
      <c r="X31" s="133" t="s">
        <v>448</v>
      </c>
      <c r="Y31" s="133" t="s">
        <v>450</v>
      </c>
      <c r="Z31" s="133" t="s">
        <v>449</v>
      </c>
      <c r="AA31" s="560" t="s">
        <v>458</v>
      </c>
      <c r="AB31" s="560"/>
      <c r="AC31" s="560"/>
      <c r="AD31" s="133" t="s">
        <v>457</v>
      </c>
      <c r="AE31" s="160" t="s">
        <v>339</v>
      </c>
      <c r="AF31" s="160" t="s">
        <v>426</v>
      </c>
      <c r="AG31" s="160" t="s">
        <v>434</v>
      </c>
      <c r="AH31" s="161" t="s">
        <v>425</v>
      </c>
    </row>
    <row r="32" spans="2:35" x14ac:dyDescent="0.25">
      <c r="B32" s="112">
        <v>30</v>
      </c>
      <c r="C32" s="106" t="s">
        <v>281</v>
      </c>
      <c r="D32" s="89" t="s">
        <v>314</v>
      </c>
      <c r="E32" s="89">
        <v>1</v>
      </c>
      <c r="F32" s="94" t="s">
        <v>443</v>
      </c>
      <c r="T32" s="131" t="s">
        <v>233</v>
      </c>
      <c r="U32" s="131" t="s">
        <v>446</v>
      </c>
      <c r="V32" s="131">
        <v>4</v>
      </c>
      <c r="W32" s="131" t="s">
        <v>467</v>
      </c>
      <c r="X32" s="131">
        <v>1.2</v>
      </c>
      <c r="Y32" s="132" t="s">
        <v>451</v>
      </c>
      <c r="Z32" s="131" t="s">
        <v>453</v>
      </c>
      <c r="AA32" s="561" t="s">
        <v>452</v>
      </c>
      <c r="AB32" s="561"/>
      <c r="AC32" s="561"/>
      <c r="AD32" s="10" t="s">
        <v>452</v>
      </c>
      <c r="AE32" s="89" t="s">
        <v>421</v>
      </c>
      <c r="AF32" s="89" t="s">
        <v>462</v>
      </c>
      <c r="AG32" s="89" t="s">
        <v>443</v>
      </c>
      <c r="AH32" s="89" t="s">
        <v>463</v>
      </c>
      <c r="AI32" s="127" t="s">
        <v>464</v>
      </c>
    </row>
    <row r="33" spans="2:34" x14ac:dyDescent="0.25">
      <c r="B33" s="112">
        <v>31</v>
      </c>
      <c r="C33" s="106" t="s">
        <v>282</v>
      </c>
      <c r="D33" s="89" t="s">
        <v>314</v>
      </c>
      <c r="E33" s="89">
        <v>1</v>
      </c>
      <c r="F33" s="94" t="s">
        <v>443</v>
      </c>
      <c r="T33" s="89" t="s">
        <v>233</v>
      </c>
      <c r="U33" s="89" t="s">
        <v>446</v>
      </c>
      <c r="V33" s="89">
        <v>4</v>
      </c>
      <c r="W33" s="89" t="s">
        <v>468</v>
      </c>
      <c r="X33" s="89">
        <v>1.2</v>
      </c>
      <c r="Y33" s="130" t="s">
        <v>451</v>
      </c>
      <c r="Z33" s="89" t="s">
        <v>453</v>
      </c>
      <c r="AA33" s="561" t="s">
        <v>452</v>
      </c>
      <c r="AB33" s="561"/>
      <c r="AC33" s="561"/>
      <c r="AD33" s="10" t="s">
        <v>452</v>
      </c>
      <c r="AE33" s="89" t="s">
        <v>421</v>
      </c>
      <c r="AF33" s="89" t="s">
        <v>462</v>
      </c>
      <c r="AG33" s="89" t="s">
        <v>443</v>
      </c>
      <c r="AH33" s="89" t="s">
        <v>463</v>
      </c>
    </row>
    <row r="34" spans="2:34" x14ac:dyDescent="0.25">
      <c r="B34" s="112">
        <v>32</v>
      </c>
      <c r="C34" s="106" t="s">
        <v>283</v>
      </c>
      <c r="D34" s="89" t="s">
        <v>314</v>
      </c>
      <c r="E34" s="89">
        <v>1</v>
      </c>
      <c r="F34" s="94" t="s">
        <v>443</v>
      </c>
      <c r="T34" s="89" t="s">
        <v>233</v>
      </c>
      <c r="U34" s="89" t="s">
        <v>446</v>
      </c>
      <c r="V34" s="89">
        <v>4</v>
      </c>
      <c r="W34" s="89" t="s">
        <v>469</v>
      </c>
      <c r="X34" s="89">
        <v>1.2</v>
      </c>
      <c r="Y34" s="89">
        <v>1</v>
      </c>
      <c r="Z34" s="89" t="s">
        <v>454</v>
      </c>
      <c r="AA34" s="562">
        <v>0</v>
      </c>
      <c r="AB34" s="562"/>
      <c r="AC34" s="563"/>
      <c r="AD34" s="10" t="s">
        <v>452</v>
      </c>
      <c r="AE34" s="89" t="s">
        <v>421</v>
      </c>
      <c r="AF34" s="89" t="s">
        <v>462</v>
      </c>
      <c r="AG34" s="89" t="s">
        <v>443</v>
      </c>
      <c r="AH34" s="89">
        <v>2</v>
      </c>
    </row>
    <row r="35" spans="2:34" x14ac:dyDescent="0.25">
      <c r="B35" s="112">
        <v>33</v>
      </c>
      <c r="C35" s="106" t="s">
        <v>284</v>
      </c>
      <c r="D35" s="89" t="s">
        <v>314</v>
      </c>
      <c r="E35" s="89">
        <v>1</v>
      </c>
      <c r="F35" s="94" t="s">
        <v>443</v>
      </c>
      <c r="T35" s="89" t="s">
        <v>233</v>
      </c>
      <c r="U35" s="89" t="s">
        <v>446</v>
      </c>
      <c r="V35" s="89">
        <v>4</v>
      </c>
      <c r="W35" s="89" t="s">
        <v>470</v>
      </c>
      <c r="X35" s="89">
        <v>1.2</v>
      </c>
      <c r="Y35" s="89">
        <v>1</v>
      </c>
      <c r="Z35" s="89" t="s">
        <v>454</v>
      </c>
      <c r="AA35" s="564">
        <v>0</v>
      </c>
      <c r="AB35" s="564"/>
      <c r="AC35" s="565"/>
      <c r="AD35" s="10" t="s">
        <v>452</v>
      </c>
      <c r="AE35" s="89" t="s">
        <v>421</v>
      </c>
      <c r="AF35" s="89" t="s">
        <v>462</v>
      </c>
      <c r="AG35" s="89" t="s">
        <v>443</v>
      </c>
      <c r="AH35" s="89">
        <v>2</v>
      </c>
    </row>
    <row r="36" spans="2:34" x14ac:dyDescent="0.25">
      <c r="B36" s="112">
        <v>34</v>
      </c>
      <c r="C36" s="106" t="s">
        <v>290</v>
      </c>
      <c r="D36" s="89" t="s">
        <v>326</v>
      </c>
      <c r="E36" s="89" t="s">
        <v>327</v>
      </c>
      <c r="F36" s="95" t="s">
        <v>443</v>
      </c>
      <c r="T36" s="89" t="s">
        <v>233</v>
      </c>
      <c r="U36" s="89" t="s">
        <v>446</v>
      </c>
      <c r="V36" s="89">
        <v>4</v>
      </c>
      <c r="W36" s="89" t="s">
        <v>471</v>
      </c>
      <c r="X36" s="89">
        <v>1.2</v>
      </c>
      <c r="Y36" s="89">
        <v>1</v>
      </c>
      <c r="Z36" s="89" t="s">
        <v>454</v>
      </c>
      <c r="AA36" s="562"/>
      <c r="AB36" s="562">
        <v>0</v>
      </c>
      <c r="AC36" s="562"/>
      <c r="AD36" s="129" t="s">
        <v>203</v>
      </c>
      <c r="AE36" s="89" t="s">
        <v>421</v>
      </c>
      <c r="AF36" s="89" t="s">
        <v>462</v>
      </c>
      <c r="AG36" s="89" t="s">
        <v>443</v>
      </c>
      <c r="AH36" s="89">
        <v>2</v>
      </c>
    </row>
    <row r="37" spans="2:34" x14ac:dyDescent="0.25">
      <c r="B37" s="112">
        <v>35</v>
      </c>
      <c r="C37" s="106" t="s">
        <v>292</v>
      </c>
      <c r="D37" s="89" t="s">
        <v>321</v>
      </c>
      <c r="E37" s="89"/>
      <c r="F37" s="94" t="s">
        <v>441</v>
      </c>
    </row>
    <row r="38" spans="2:34" x14ac:dyDescent="0.25">
      <c r="B38" s="112">
        <v>36</v>
      </c>
      <c r="C38" s="106" t="s">
        <v>295</v>
      </c>
      <c r="D38" s="89" t="s">
        <v>314</v>
      </c>
      <c r="E38" s="89">
        <v>3</v>
      </c>
      <c r="F38" s="94" t="s">
        <v>443</v>
      </c>
      <c r="T38" s="135" t="s">
        <v>455</v>
      </c>
      <c r="U38" s="136"/>
      <c r="V38" s="136"/>
      <c r="W38" s="137"/>
      <c r="X38" s="138"/>
      <c r="Y38" s="138"/>
      <c r="Z38" s="138"/>
      <c r="AA38" s="138"/>
      <c r="AB38" s="138"/>
      <c r="AC38" s="138"/>
      <c r="AD38" s="139"/>
      <c r="AE38" s="147"/>
      <c r="AF38" s="147" t="s">
        <v>341</v>
      </c>
      <c r="AG38" s="147"/>
      <c r="AH38" s="144" t="s">
        <v>424</v>
      </c>
    </row>
    <row r="39" spans="2:34" x14ac:dyDescent="0.25">
      <c r="B39" s="163">
        <v>37</v>
      </c>
      <c r="C39" s="162" t="s">
        <v>296</v>
      </c>
      <c r="D39" s="164" t="s">
        <v>317</v>
      </c>
      <c r="E39" s="164">
        <v>2</v>
      </c>
      <c r="F39" s="165" t="s">
        <v>443</v>
      </c>
      <c r="T39" s="133" t="s">
        <v>427</v>
      </c>
      <c r="U39" s="134" t="s">
        <v>350</v>
      </c>
      <c r="V39" s="134" t="s">
        <v>352</v>
      </c>
      <c r="W39" s="134" t="s">
        <v>353</v>
      </c>
      <c r="X39" s="133" t="s">
        <v>448</v>
      </c>
      <c r="Y39" s="133" t="s">
        <v>450</v>
      </c>
      <c r="Z39" s="133" t="s">
        <v>449</v>
      </c>
      <c r="AA39" s="560" t="s">
        <v>458</v>
      </c>
      <c r="AB39" s="560"/>
      <c r="AC39" s="560"/>
      <c r="AD39" s="133" t="s">
        <v>457</v>
      </c>
      <c r="AE39" s="160" t="s">
        <v>339</v>
      </c>
      <c r="AF39" s="160" t="s">
        <v>426</v>
      </c>
      <c r="AG39" s="160" t="s">
        <v>434</v>
      </c>
      <c r="AH39" s="161" t="s">
        <v>425</v>
      </c>
    </row>
    <row r="40" spans="2:34" x14ac:dyDescent="0.25">
      <c r="B40" s="112">
        <v>38</v>
      </c>
      <c r="C40" s="106" t="s">
        <v>297</v>
      </c>
      <c r="D40" s="89" t="s">
        <v>330</v>
      </c>
      <c r="E40" s="89" t="s">
        <v>329</v>
      </c>
      <c r="F40" s="95" t="s">
        <v>441</v>
      </c>
      <c r="T40" s="89" t="s">
        <v>233</v>
      </c>
      <c r="U40" s="89" t="s">
        <v>446</v>
      </c>
      <c r="V40" s="89">
        <v>4</v>
      </c>
      <c r="W40" s="89" t="s">
        <v>469</v>
      </c>
      <c r="X40" s="89">
        <v>1.2</v>
      </c>
      <c r="Y40" s="89">
        <v>1</v>
      </c>
      <c r="Z40" s="89" t="s">
        <v>460</v>
      </c>
      <c r="AA40" s="562" t="s">
        <v>203</v>
      </c>
      <c r="AB40" s="562"/>
      <c r="AC40" s="563"/>
      <c r="AD40" s="10" t="s">
        <v>452</v>
      </c>
      <c r="AE40" s="89" t="s">
        <v>421</v>
      </c>
      <c r="AF40" s="89" t="s">
        <v>462</v>
      </c>
      <c r="AG40" s="89" t="s">
        <v>443</v>
      </c>
      <c r="AH40" s="89">
        <v>2</v>
      </c>
    </row>
    <row r="41" spans="2:34" x14ac:dyDescent="0.25">
      <c r="B41" s="112">
        <v>39</v>
      </c>
      <c r="C41" s="106" t="s">
        <v>298</v>
      </c>
      <c r="D41" s="89" t="s">
        <v>330</v>
      </c>
      <c r="E41" s="89" t="s">
        <v>329</v>
      </c>
      <c r="F41" s="95" t="s">
        <v>441</v>
      </c>
      <c r="T41" s="89" t="s">
        <v>233</v>
      </c>
      <c r="U41" s="89" t="s">
        <v>446</v>
      </c>
      <c r="V41" s="89">
        <v>4</v>
      </c>
      <c r="W41" s="89" t="s">
        <v>470</v>
      </c>
      <c r="X41" s="89">
        <v>1.2</v>
      </c>
      <c r="Y41" s="89">
        <v>1</v>
      </c>
      <c r="Z41" s="89" t="s">
        <v>460</v>
      </c>
      <c r="AA41" s="564" t="s">
        <v>203</v>
      </c>
      <c r="AB41" s="564"/>
      <c r="AC41" s="565"/>
      <c r="AD41" s="10" t="s">
        <v>452</v>
      </c>
      <c r="AE41" s="89" t="s">
        <v>421</v>
      </c>
      <c r="AF41" s="89" t="s">
        <v>462</v>
      </c>
      <c r="AG41" s="89" t="s">
        <v>443</v>
      </c>
      <c r="AH41" s="89">
        <v>2</v>
      </c>
    </row>
    <row r="42" spans="2:34" ht="15.75" thickBot="1" x14ac:dyDescent="0.3">
      <c r="B42" s="113">
        <v>40</v>
      </c>
      <c r="C42" s="109" t="s">
        <v>302</v>
      </c>
      <c r="D42" s="97" t="s">
        <v>314</v>
      </c>
      <c r="E42" s="97">
        <v>3</v>
      </c>
      <c r="F42" s="101" t="s">
        <v>443</v>
      </c>
      <c r="T42" s="89" t="s">
        <v>233</v>
      </c>
      <c r="U42" s="89" t="s">
        <v>446</v>
      </c>
      <c r="V42" s="89">
        <v>4</v>
      </c>
      <c r="W42" s="89" t="s">
        <v>471</v>
      </c>
      <c r="X42" s="89">
        <v>1.2</v>
      </c>
      <c r="Y42" s="89">
        <v>1</v>
      </c>
      <c r="Z42" s="89" t="s">
        <v>454</v>
      </c>
      <c r="AA42" s="562" t="s">
        <v>203</v>
      </c>
      <c r="AB42" s="562"/>
      <c r="AC42" s="562"/>
      <c r="AD42" s="129" t="s">
        <v>203</v>
      </c>
      <c r="AE42" s="89" t="s">
        <v>421</v>
      </c>
      <c r="AF42" s="89" t="s">
        <v>462</v>
      </c>
      <c r="AG42" s="89" t="s">
        <v>443</v>
      </c>
      <c r="AH42" s="89">
        <v>2</v>
      </c>
    </row>
    <row r="43" spans="2:34" x14ac:dyDescent="0.25">
      <c r="S43" s="138"/>
      <c r="T43" s="138"/>
      <c r="U43" s="138"/>
      <c r="V43" s="138"/>
      <c r="W43" s="138"/>
      <c r="X43" s="138"/>
      <c r="Y43" s="138"/>
      <c r="Z43" s="138"/>
      <c r="AA43" s="138"/>
      <c r="AB43" s="138"/>
      <c r="AC43" s="138"/>
      <c r="AD43" s="139"/>
    </row>
    <row r="44" spans="2:34" x14ac:dyDescent="0.25">
      <c r="T44" s="135" t="s">
        <v>461</v>
      </c>
      <c r="U44" s="136"/>
      <c r="V44" s="136"/>
      <c r="W44" s="137"/>
      <c r="X44" s="138"/>
      <c r="Y44" s="138"/>
      <c r="Z44" s="138"/>
      <c r="AA44" s="138"/>
      <c r="AB44" s="138"/>
      <c r="AC44" s="138"/>
      <c r="AD44" s="139"/>
      <c r="AE44" s="147"/>
      <c r="AF44" s="147" t="s">
        <v>341</v>
      </c>
      <c r="AG44" s="147"/>
      <c r="AH44" s="144" t="s">
        <v>424</v>
      </c>
    </row>
    <row r="45" spans="2:34" x14ac:dyDescent="0.25">
      <c r="T45" s="133" t="s">
        <v>427</v>
      </c>
      <c r="U45" s="134" t="s">
        <v>350</v>
      </c>
      <c r="V45" s="134" t="s">
        <v>352</v>
      </c>
      <c r="W45" s="134" t="s">
        <v>353</v>
      </c>
      <c r="X45" s="133" t="s">
        <v>448</v>
      </c>
      <c r="Y45" s="133" t="s">
        <v>450</v>
      </c>
      <c r="Z45" s="133" t="s">
        <v>449</v>
      </c>
      <c r="AA45" s="133"/>
      <c r="AB45" s="133"/>
      <c r="AC45" s="133"/>
      <c r="AD45" s="133"/>
      <c r="AE45" s="160" t="s">
        <v>339</v>
      </c>
      <c r="AF45" s="160" t="s">
        <v>426</v>
      </c>
      <c r="AG45" s="160" t="s">
        <v>434</v>
      </c>
      <c r="AH45" s="161" t="s">
        <v>425</v>
      </c>
    </row>
    <row r="46" spans="2:34" x14ac:dyDescent="0.25">
      <c r="T46" s="131" t="s">
        <v>233</v>
      </c>
      <c r="U46" s="131" t="s">
        <v>446</v>
      </c>
      <c r="V46" s="131">
        <v>4</v>
      </c>
      <c r="W46" s="131" t="s">
        <v>466</v>
      </c>
      <c r="X46" s="131">
        <v>1.2</v>
      </c>
      <c r="Y46" s="132" t="s">
        <v>451</v>
      </c>
      <c r="Z46" s="131" t="s">
        <v>453</v>
      </c>
      <c r="AE46" s="89" t="s">
        <v>421</v>
      </c>
      <c r="AF46" s="89" t="s">
        <v>330</v>
      </c>
      <c r="AG46" s="89" t="s">
        <v>443</v>
      </c>
      <c r="AH46" s="89">
        <v>2</v>
      </c>
    </row>
    <row r="47" spans="2:34" x14ac:dyDescent="0.25">
      <c r="T47" s="89" t="s">
        <v>233</v>
      </c>
      <c r="U47" s="89" t="s">
        <v>446</v>
      </c>
      <c r="V47" s="89">
        <v>4</v>
      </c>
      <c r="W47" s="89" t="s">
        <v>459</v>
      </c>
      <c r="X47" s="89">
        <v>1.2</v>
      </c>
      <c r="Y47" s="130" t="s">
        <v>451</v>
      </c>
      <c r="Z47" s="89" t="s">
        <v>453</v>
      </c>
      <c r="AE47" s="89" t="s">
        <v>421</v>
      </c>
      <c r="AF47" s="89" t="s">
        <v>330</v>
      </c>
      <c r="AG47" s="89" t="s">
        <v>443</v>
      </c>
      <c r="AH47" s="89">
        <v>2</v>
      </c>
    </row>
    <row r="48" spans="2:34" x14ac:dyDescent="0.25">
      <c r="T48" s="141"/>
      <c r="U48" s="141"/>
      <c r="V48" s="141"/>
      <c r="W48" s="141"/>
      <c r="X48" s="141"/>
      <c r="Y48" s="141"/>
      <c r="Z48" s="141"/>
      <c r="AA48" s="559"/>
      <c r="AB48" s="559"/>
      <c r="AC48" s="559"/>
      <c r="AD48" s="141"/>
    </row>
    <row r="49" spans="1:30" s="141" customFormat="1" x14ac:dyDescent="0.25">
      <c r="A49" s="10"/>
      <c r="B49" s="10"/>
      <c r="C49" s="10"/>
      <c r="D49" s="10"/>
      <c r="E49" s="10"/>
      <c r="F49" s="10"/>
      <c r="G49" s="10"/>
      <c r="H49" s="10"/>
      <c r="I49" s="10"/>
      <c r="J49" s="10"/>
      <c r="K49" s="10"/>
      <c r="L49" s="10"/>
      <c r="M49" s="10"/>
      <c r="N49" s="10"/>
      <c r="O49" s="10"/>
      <c r="P49" s="10"/>
      <c r="Q49" s="10"/>
      <c r="R49" s="10"/>
      <c r="S49" s="10"/>
      <c r="T49" s="135" t="s">
        <v>465</v>
      </c>
      <c r="U49" s="136"/>
      <c r="V49" s="136"/>
      <c r="W49" s="136"/>
      <c r="X49" s="147" t="s">
        <v>341</v>
      </c>
      <c r="Y49" s="147"/>
      <c r="Z49" s="144" t="s">
        <v>424</v>
      </c>
    </row>
    <row r="50" spans="1:30" s="141" customFormat="1" x14ac:dyDescent="0.25">
      <c r="A50" s="10"/>
      <c r="B50" s="10"/>
      <c r="C50" s="10"/>
      <c r="D50" s="10"/>
      <c r="E50" s="10"/>
      <c r="F50" s="10"/>
      <c r="G50" s="10"/>
      <c r="H50" s="10"/>
      <c r="I50" s="10"/>
      <c r="J50" s="10"/>
      <c r="K50" s="10"/>
      <c r="L50" s="10"/>
      <c r="M50" s="10"/>
      <c r="N50" s="10"/>
      <c r="O50" s="10"/>
      <c r="P50" s="10"/>
      <c r="Q50" s="10"/>
      <c r="R50" s="10"/>
      <c r="S50" s="10"/>
      <c r="T50" s="133" t="s">
        <v>427</v>
      </c>
      <c r="U50" s="134" t="s">
        <v>350</v>
      </c>
      <c r="V50" s="134" t="s">
        <v>352</v>
      </c>
      <c r="W50" s="142" t="s">
        <v>353</v>
      </c>
      <c r="X50" s="148" t="s">
        <v>426</v>
      </c>
      <c r="Y50" s="148" t="s">
        <v>434</v>
      </c>
      <c r="Z50" s="146" t="s">
        <v>425</v>
      </c>
    </row>
    <row r="51" spans="1:30" s="141" customFormat="1" x14ac:dyDescent="0.25">
      <c r="A51" s="10"/>
      <c r="B51" s="10"/>
      <c r="C51" s="10"/>
      <c r="D51" s="10"/>
      <c r="E51" s="10"/>
      <c r="F51" s="10"/>
      <c r="G51" s="10"/>
      <c r="H51" s="10"/>
      <c r="I51" s="10"/>
      <c r="J51" s="10"/>
      <c r="K51" s="10"/>
      <c r="L51" s="10"/>
      <c r="M51" s="10"/>
      <c r="N51" s="10"/>
      <c r="O51" s="10"/>
      <c r="P51" s="10"/>
      <c r="Q51" s="10"/>
      <c r="R51" s="10"/>
      <c r="S51" s="10"/>
      <c r="T51" s="131" t="s">
        <v>233</v>
      </c>
      <c r="U51" s="131" t="s">
        <v>446</v>
      </c>
      <c r="V51" s="131">
        <v>3</v>
      </c>
      <c r="W51" s="131" t="s">
        <v>480</v>
      </c>
      <c r="X51" s="131" t="s">
        <v>314</v>
      </c>
      <c r="Y51" s="131" t="s">
        <v>443</v>
      </c>
      <c r="Z51" s="131">
        <v>2</v>
      </c>
      <c r="AB51" s="10"/>
      <c r="AC51" s="10"/>
      <c r="AD51" s="10"/>
    </row>
    <row r="52" spans="1:30" x14ac:dyDescent="0.25">
      <c r="T52" s="131" t="s">
        <v>233</v>
      </c>
      <c r="U52" s="131" t="s">
        <v>446</v>
      </c>
      <c r="V52" s="131">
        <v>3</v>
      </c>
      <c r="W52" s="131" t="s">
        <v>472</v>
      </c>
      <c r="X52" s="89" t="s">
        <v>333</v>
      </c>
      <c r="Y52" s="89" t="s">
        <v>443</v>
      </c>
      <c r="Z52" s="89">
        <v>2</v>
      </c>
    </row>
    <row r="53" spans="1:30" x14ac:dyDescent="0.25">
      <c r="T53" s="131" t="s">
        <v>233</v>
      </c>
      <c r="U53" s="131" t="s">
        <v>446</v>
      </c>
      <c r="V53" s="131">
        <v>3</v>
      </c>
      <c r="W53" s="131" t="s">
        <v>473</v>
      </c>
      <c r="X53" s="89" t="s">
        <v>333</v>
      </c>
      <c r="Y53" s="89" t="s">
        <v>443</v>
      </c>
      <c r="Z53" s="89">
        <v>2</v>
      </c>
    </row>
    <row r="54" spans="1:30" x14ac:dyDescent="0.25">
      <c r="T54" s="131" t="s">
        <v>233</v>
      </c>
      <c r="U54" s="131" t="s">
        <v>446</v>
      </c>
      <c r="V54" s="131">
        <v>3</v>
      </c>
      <c r="W54" s="131" t="s">
        <v>474</v>
      </c>
      <c r="X54" s="89" t="s">
        <v>333</v>
      </c>
      <c r="Y54" s="89" t="s">
        <v>443</v>
      </c>
      <c r="Z54" s="89">
        <v>2</v>
      </c>
    </row>
    <row r="55" spans="1:30" x14ac:dyDescent="0.25">
      <c r="T55" s="131" t="s">
        <v>233</v>
      </c>
      <c r="U55" s="131" t="s">
        <v>446</v>
      </c>
      <c r="V55" s="131">
        <v>3</v>
      </c>
      <c r="W55" s="131" t="s">
        <v>475</v>
      </c>
      <c r="X55" s="89" t="s">
        <v>333</v>
      </c>
      <c r="Y55" s="89" t="s">
        <v>443</v>
      </c>
      <c r="Z55" s="89">
        <v>2</v>
      </c>
    </row>
    <row r="56" spans="1:30" x14ac:dyDescent="0.25">
      <c r="T56" s="131" t="s">
        <v>233</v>
      </c>
      <c r="U56" s="131" t="s">
        <v>446</v>
      </c>
      <c r="V56" s="131">
        <v>3</v>
      </c>
      <c r="W56" s="131" t="s">
        <v>476</v>
      </c>
      <c r="X56" s="89" t="s">
        <v>333</v>
      </c>
      <c r="Y56" s="89" t="s">
        <v>443</v>
      </c>
      <c r="Z56" s="89">
        <v>2</v>
      </c>
    </row>
    <row r="57" spans="1:30" x14ac:dyDescent="0.25">
      <c r="T57" s="131" t="s">
        <v>233</v>
      </c>
      <c r="U57" s="131" t="s">
        <v>446</v>
      </c>
      <c r="V57" s="131">
        <v>3</v>
      </c>
      <c r="W57" s="131" t="s">
        <v>477</v>
      </c>
      <c r="X57" s="89" t="s">
        <v>333</v>
      </c>
      <c r="Y57" s="89" t="s">
        <v>443</v>
      </c>
      <c r="Z57" s="89">
        <v>1</v>
      </c>
    </row>
    <row r="58" spans="1:30" x14ac:dyDescent="0.25">
      <c r="T58" s="131" t="s">
        <v>233</v>
      </c>
      <c r="U58" s="131" t="s">
        <v>446</v>
      </c>
      <c r="V58" s="131">
        <v>3</v>
      </c>
      <c r="W58" s="131" t="s">
        <v>478</v>
      </c>
      <c r="X58" s="89" t="s">
        <v>333</v>
      </c>
      <c r="Y58" s="89" t="s">
        <v>443</v>
      </c>
      <c r="Z58" s="89">
        <v>2</v>
      </c>
    </row>
    <row r="59" spans="1:30" x14ac:dyDescent="0.25">
      <c r="T59" s="131" t="s">
        <v>233</v>
      </c>
      <c r="U59" s="131" t="s">
        <v>446</v>
      </c>
      <c r="V59" s="131">
        <v>3</v>
      </c>
      <c r="W59" s="131" t="s">
        <v>479</v>
      </c>
      <c r="X59" s="89" t="s">
        <v>314</v>
      </c>
      <c r="Y59" s="89" t="s">
        <v>443</v>
      </c>
      <c r="Z59" s="89">
        <v>1</v>
      </c>
    </row>
    <row r="61" spans="1:30" x14ac:dyDescent="0.25">
      <c r="T61" s="135" t="s">
        <v>481</v>
      </c>
      <c r="U61" s="136"/>
      <c r="V61" s="136"/>
      <c r="W61" s="136"/>
      <c r="X61" s="147" t="s">
        <v>341</v>
      </c>
      <c r="Y61" s="147"/>
      <c r="Z61" s="144" t="s">
        <v>424</v>
      </c>
    </row>
    <row r="62" spans="1:30" x14ac:dyDescent="0.25">
      <c r="T62" s="133" t="s">
        <v>427</v>
      </c>
      <c r="U62" s="134" t="s">
        <v>350</v>
      </c>
      <c r="V62" s="134" t="s">
        <v>352</v>
      </c>
      <c r="W62" s="142" t="s">
        <v>353</v>
      </c>
      <c r="X62" s="148" t="s">
        <v>426</v>
      </c>
      <c r="Y62" s="148" t="s">
        <v>434</v>
      </c>
      <c r="Z62" s="146" t="s">
        <v>425</v>
      </c>
    </row>
    <row r="63" spans="1:30" x14ac:dyDescent="0.25">
      <c r="T63" s="131" t="s">
        <v>233</v>
      </c>
      <c r="U63" s="131" t="s">
        <v>446</v>
      </c>
      <c r="V63" s="131">
        <v>5</v>
      </c>
      <c r="W63" s="131" t="s">
        <v>203</v>
      </c>
      <c r="X63" s="131" t="s">
        <v>333</v>
      </c>
      <c r="Y63" s="131" t="s">
        <v>443</v>
      </c>
      <c r="Z63" s="131">
        <v>1</v>
      </c>
    </row>
    <row r="65" spans="20:27" x14ac:dyDescent="0.25">
      <c r="T65" s="135" t="s">
        <v>482</v>
      </c>
      <c r="U65" s="136"/>
      <c r="V65" s="136"/>
      <c r="W65" s="149"/>
      <c r="Y65" s="147" t="s">
        <v>341</v>
      </c>
      <c r="Z65" s="147"/>
      <c r="AA65" s="144" t="s">
        <v>424</v>
      </c>
    </row>
    <row r="66" spans="20:27" x14ac:dyDescent="0.25">
      <c r="T66" s="133" t="s">
        <v>427</v>
      </c>
      <c r="U66" s="134" t="s">
        <v>350</v>
      </c>
      <c r="V66" s="134" t="s">
        <v>352</v>
      </c>
      <c r="W66" s="142" t="s">
        <v>353</v>
      </c>
      <c r="X66" s="140" t="s">
        <v>495</v>
      </c>
      <c r="Y66" s="148" t="s">
        <v>426</v>
      </c>
      <c r="Z66" s="148" t="s">
        <v>434</v>
      </c>
      <c r="AA66" s="146" t="s">
        <v>425</v>
      </c>
    </row>
    <row r="67" spans="20:27" x14ac:dyDescent="0.25">
      <c r="T67" s="89" t="s">
        <v>233</v>
      </c>
      <c r="U67" s="89" t="s">
        <v>446</v>
      </c>
      <c r="V67" s="89">
        <v>6</v>
      </c>
      <c r="W67" s="89" t="s">
        <v>492</v>
      </c>
      <c r="X67" s="89" t="s">
        <v>496</v>
      </c>
      <c r="Y67" s="89" t="s">
        <v>314</v>
      </c>
      <c r="Z67" s="89" t="s">
        <v>441</v>
      </c>
      <c r="AA67" s="89">
        <v>0</v>
      </c>
    </row>
    <row r="68" spans="20:27" x14ac:dyDescent="0.25">
      <c r="T68" s="89" t="s">
        <v>233</v>
      </c>
      <c r="U68" s="89" t="s">
        <v>446</v>
      </c>
      <c r="V68" s="89">
        <v>6</v>
      </c>
      <c r="W68" s="89" t="s">
        <v>493</v>
      </c>
      <c r="X68" s="89"/>
      <c r="Y68" s="89" t="s">
        <v>314</v>
      </c>
      <c r="Z68" s="89" t="s">
        <v>441</v>
      </c>
      <c r="AA68" s="89">
        <v>0</v>
      </c>
    </row>
    <row r="69" spans="20:27" x14ac:dyDescent="0.25">
      <c r="T69" s="89" t="s">
        <v>233</v>
      </c>
      <c r="U69" s="89" t="s">
        <v>446</v>
      </c>
      <c r="V69" s="89">
        <v>6</v>
      </c>
      <c r="W69" s="89" t="s">
        <v>483</v>
      </c>
      <c r="X69" s="89"/>
      <c r="Y69" s="89" t="s">
        <v>314</v>
      </c>
      <c r="Z69" s="89" t="s">
        <v>443</v>
      </c>
      <c r="AA69" s="89">
        <v>1</v>
      </c>
    </row>
    <row r="70" spans="20:27" x14ac:dyDescent="0.25">
      <c r="T70" s="89" t="s">
        <v>233</v>
      </c>
      <c r="U70" s="89" t="s">
        <v>446</v>
      </c>
      <c r="V70" s="89">
        <v>6</v>
      </c>
      <c r="W70" s="89" t="s">
        <v>494</v>
      </c>
      <c r="X70" s="89"/>
      <c r="Y70" s="89" t="s">
        <v>314</v>
      </c>
      <c r="Z70" s="89" t="s">
        <v>441</v>
      </c>
      <c r="AA70" s="89">
        <v>0</v>
      </c>
    </row>
    <row r="71" spans="20:27" x14ac:dyDescent="0.25">
      <c r="T71" s="141"/>
      <c r="U71" s="141"/>
      <c r="V71" s="141"/>
      <c r="W71" s="141"/>
      <c r="X71" s="141"/>
      <c r="Y71" s="141"/>
      <c r="Z71" s="141"/>
    </row>
    <row r="72" spans="20:27" x14ac:dyDescent="0.25">
      <c r="T72" s="141"/>
      <c r="U72" s="141"/>
      <c r="V72" s="141"/>
      <c r="W72" s="141"/>
      <c r="X72" s="141"/>
      <c r="Y72" s="141"/>
      <c r="Z72" s="141"/>
    </row>
    <row r="73" spans="20:27" x14ac:dyDescent="0.25">
      <c r="T73" s="141"/>
      <c r="U73" s="141"/>
      <c r="V73" s="141"/>
      <c r="W73" s="141"/>
      <c r="X73" s="141"/>
      <c r="Y73" s="141"/>
      <c r="Z73" s="141"/>
    </row>
    <row r="74" spans="20:27" x14ac:dyDescent="0.25">
      <c r="T74" s="141"/>
      <c r="U74" s="141"/>
      <c r="V74" s="141"/>
      <c r="W74" s="141"/>
      <c r="X74" s="141"/>
      <c r="Y74" s="141"/>
      <c r="Z74" s="141"/>
    </row>
    <row r="76" spans="20:27" x14ac:dyDescent="0.25">
      <c r="T76" s="135" t="s">
        <v>484</v>
      </c>
      <c r="U76" s="136"/>
      <c r="V76" s="136"/>
      <c r="W76" s="136"/>
      <c r="X76" s="147" t="s">
        <v>341</v>
      </c>
      <c r="Y76" s="147"/>
      <c r="Z76" s="144" t="s">
        <v>424</v>
      </c>
    </row>
    <row r="77" spans="20:27" x14ac:dyDescent="0.25">
      <c r="T77" s="133" t="s">
        <v>427</v>
      </c>
      <c r="U77" s="134" t="s">
        <v>350</v>
      </c>
      <c r="V77" s="134" t="s">
        <v>352</v>
      </c>
      <c r="W77" s="142" t="s">
        <v>353</v>
      </c>
      <c r="X77" s="148" t="s">
        <v>426</v>
      </c>
      <c r="Y77" s="148" t="s">
        <v>434</v>
      </c>
      <c r="Z77" s="146" t="s">
        <v>425</v>
      </c>
    </row>
    <row r="78" spans="20:27" x14ac:dyDescent="0.25">
      <c r="T78" s="131" t="s">
        <v>233</v>
      </c>
      <c r="U78" s="131" t="s">
        <v>446</v>
      </c>
      <c r="V78" s="131">
        <v>7</v>
      </c>
      <c r="W78" s="131" t="s">
        <v>203</v>
      </c>
      <c r="X78" s="131" t="s">
        <v>333</v>
      </c>
      <c r="Y78" s="131" t="s">
        <v>443</v>
      </c>
      <c r="Z78" s="131">
        <v>1</v>
      </c>
    </row>
    <row r="80" spans="20:27" x14ac:dyDescent="0.25">
      <c r="T80" s="135" t="s">
        <v>485</v>
      </c>
      <c r="U80" s="136"/>
      <c r="V80" s="136"/>
      <c r="W80" s="136"/>
      <c r="X80" s="147" t="s">
        <v>341</v>
      </c>
      <c r="Y80" s="147"/>
      <c r="Z80" s="144" t="s">
        <v>424</v>
      </c>
    </row>
    <row r="81" spans="20:26" x14ac:dyDescent="0.25">
      <c r="T81" s="133" t="s">
        <v>427</v>
      </c>
      <c r="U81" s="134" t="s">
        <v>350</v>
      </c>
      <c r="V81" s="134" t="s">
        <v>352</v>
      </c>
      <c r="W81" s="142" t="s">
        <v>353</v>
      </c>
      <c r="X81" s="148" t="s">
        <v>426</v>
      </c>
      <c r="Y81" s="148" t="s">
        <v>434</v>
      </c>
      <c r="Z81" s="146" t="s">
        <v>425</v>
      </c>
    </row>
    <row r="82" spans="20:26" x14ac:dyDescent="0.25">
      <c r="T82" s="131" t="s">
        <v>233</v>
      </c>
      <c r="U82" s="131" t="s">
        <v>446</v>
      </c>
      <c r="V82" s="131">
        <v>10</v>
      </c>
      <c r="W82" s="131">
        <v>13</v>
      </c>
      <c r="X82" s="131" t="s">
        <v>333</v>
      </c>
      <c r="Y82" s="131" t="s">
        <v>443</v>
      </c>
      <c r="Z82" s="131">
        <v>1</v>
      </c>
    </row>
    <row r="84" spans="20:26" x14ac:dyDescent="0.25">
      <c r="T84" s="135" t="s">
        <v>487</v>
      </c>
      <c r="U84" s="136"/>
      <c r="V84" s="136"/>
      <c r="W84" s="136"/>
      <c r="X84" s="147" t="s">
        <v>341</v>
      </c>
      <c r="Y84" s="147"/>
      <c r="Z84" s="144" t="s">
        <v>424</v>
      </c>
    </row>
    <row r="85" spans="20:26" x14ac:dyDescent="0.25">
      <c r="T85" s="133" t="s">
        <v>427</v>
      </c>
      <c r="U85" s="134" t="s">
        <v>350</v>
      </c>
      <c r="V85" s="134" t="s">
        <v>352</v>
      </c>
      <c r="W85" s="142" t="s">
        <v>353</v>
      </c>
      <c r="X85" s="148" t="s">
        <v>426</v>
      </c>
      <c r="Y85" s="148" t="s">
        <v>434</v>
      </c>
      <c r="Z85" s="146" t="s">
        <v>425</v>
      </c>
    </row>
    <row r="86" spans="20:26" x14ac:dyDescent="0.25">
      <c r="T86" s="131" t="s">
        <v>233</v>
      </c>
      <c r="U86" s="131" t="s">
        <v>446</v>
      </c>
      <c r="V86" s="131">
        <v>11</v>
      </c>
      <c r="W86" s="131">
        <v>0</v>
      </c>
      <c r="X86" s="131" t="s">
        <v>486</v>
      </c>
      <c r="Y86" s="131" t="s">
        <v>443</v>
      </c>
      <c r="Z86" s="131">
        <v>1</v>
      </c>
    </row>
    <row r="88" spans="20:26" x14ac:dyDescent="0.25">
      <c r="T88" s="135" t="s">
        <v>488</v>
      </c>
      <c r="U88" s="136"/>
      <c r="V88" s="136"/>
      <c r="W88" s="136"/>
      <c r="X88" s="147" t="s">
        <v>341</v>
      </c>
      <c r="Y88" s="147"/>
      <c r="Z88" s="144" t="s">
        <v>424</v>
      </c>
    </row>
    <row r="89" spans="20:26" x14ac:dyDescent="0.25">
      <c r="T89" s="133" t="s">
        <v>427</v>
      </c>
      <c r="U89" s="134" t="s">
        <v>350</v>
      </c>
      <c r="V89" s="134" t="s">
        <v>352</v>
      </c>
      <c r="W89" s="142" t="s">
        <v>353</v>
      </c>
      <c r="X89" s="148" t="s">
        <v>426</v>
      </c>
      <c r="Y89" s="148" t="s">
        <v>434</v>
      </c>
      <c r="Z89" s="146" t="s">
        <v>425</v>
      </c>
    </row>
    <row r="90" spans="20:26" x14ac:dyDescent="0.25">
      <c r="T90" s="131" t="s">
        <v>233</v>
      </c>
      <c r="U90" s="131" t="s">
        <v>446</v>
      </c>
      <c r="V90" s="131">
        <v>12</v>
      </c>
      <c r="W90" s="89">
        <v>1</v>
      </c>
      <c r="X90" s="89" t="s">
        <v>333</v>
      </c>
      <c r="Y90" s="89" t="s">
        <v>443</v>
      </c>
      <c r="Z90" s="89">
        <v>2</v>
      </c>
    </row>
    <row r="91" spans="20:26" x14ac:dyDescent="0.25">
      <c r="T91" s="131" t="s">
        <v>233</v>
      </c>
      <c r="U91" s="131" t="s">
        <v>446</v>
      </c>
      <c r="V91" s="131">
        <v>12</v>
      </c>
      <c r="W91" s="89">
        <v>3</v>
      </c>
      <c r="X91" s="89" t="s">
        <v>314</v>
      </c>
      <c r="Y91" s="89" t="s">
        <v>443</v>
      </c>
      <c r="Z91" s="89">
        <v>1</v>
      </c>
    </row>
    <row r="92" spans="20:26" x14ac:dyDescent="0.25">
      <c r="T92" s="131" t="s">
        <v>233</v>
      </c>
      <c r="U92" s="131" t="s">
        <v>446</v>
      </c>
      <c r="V92" s="131">
        <v>12</v>
      </c>
      <c r="W92" s="89">
        <v>4</v>
      </c>
      <c r="X92" s="89" t="s">
        <v>314</v>
      </c>
      <c r="Y92" s="89" t="s">
        <v>443</v>
      </c>
      <c r="Z92" s="89">
        <v>1</v>
      </c>
    </row>
    <row r="93" spans="20:26" x14ac:dyDescent="0.25">
      <c r="T93" s="131" t="s">
        <v>233</v>
      </c>
      <c r="U93" s="131" t="s">
        <v>446</v>
      </c>
      <c r="V93" s="131">
        <v>12</v>
      </c>
      <c r="W93" s="89">
        <v>14</v>
      </c>
      <c r="X93" s="89" t="s">
        <v>333</v>
      </c>
      <c r="Y93" s="89" t="s">
        <v>443</v>
      </c>
      <c r="Z93" s="89">
        <v>1</v>
      </c>
    </row>
    <row r="94" spans="20:26" x14ac:dyDescent="0.25">
      <c r="T94" s="131" t="s">
        <v>233</v>
      </c>
      <c r="U94" s="131" t="s">
        <v>446</v>
      </c>
      <c r="V94" s="131">
        <v>12</v>
      </c>
      <c r="W94" s="89">
        <v>15</v>
      </c>
      <c r="X94" s="89" t="s">
        <v>314</v>
      </c>
      <c r="Y94" s="89" t="s">
        <v>443</v>
      </c>
      <c r="Z94" s="89">
        <v>2</v>
      </c>
    </row>
    <row r="96" spans="20:26" x14ac:dyDescent="0.25">
      <c r="T96" s="135" t="s">
        <v>489</v>
      </c>
      <c r="U96" s="136"/>
      <c r="V96" s="136"/>
      <c r="W96" s="136"/>
      <c r="X96" s="147" t="s">
        <v>341</v>
      </c>
      <c r="Y96" s="147"/>
      <c r="Z96" s="144" t="s">
        <v>424</v>
      </c>
    </row>
    <row r="97" spans="20:26" x14ac:dyDescent="0.25">
      <c r="T97" s="133" t="s">
        <v>427</v>
      </c>
      <c r="U97" s="134" t="s">
        <v>350</v>
      </c>
      <c r="V97" s="134" t="s">
        <v>352</v>
      </c>
      <c r="W97" s="142" t="s">
        <v>353</v>
      </c>
      <c r="X97" s="148" t="s">
        <v>426</v>
      </c>
      <c r="Y97" s="148" t="s">
        <v>434</v>
      </c>
      <c r="Z97" s="146" t="s">
        <v>425</v>
      </c>
    </row>
    <row r="98" spans="20:26" x14ac:dyDescent="0.25">
      <c r="T98" s="131" t="s">
        <v>233</v>
      </c>
      <c r="U98" s="131" t="s">
        <v>446</v>
      </c>
      <c r="V98" s="131">
        <v>13</v>
      </c>
      <c r="W98" s="89" t="s">
        <v>203</v>
      </c>
      <c r="X98" s="89" t="s">
        <v>490</v>
      </c>
      <c r="Y98" s="89" t="s">
        <v>441</v>
      </c>
      <c r="Z98" s="89">
        <v>0</v>
      </c>
    </row>
    <row r="100" spans="20:26" x14ac:dyDescent="0.25">
      <c r="T100" s="135" t="s">
        <v>491</v>
      </c>
      <c r="U100" s="136"/>
      <c r="V100" s="136"/>
      <c r="W100" s="136"/>
      <c r="X100" s="147" t="s">
        <v>341</v>
      </c>
      <c r="Y100" s="147"/>
      <c r="Z100" s="144" t="s">
        <v>424</v>
      </c>
    </row>
    <row r="101" spans="20:26" x14ac:dyDescent="0.25">
      <c r="T101" s="133" t="s">
        <v>427</v>
      </c>
      <c r="U101" s="134" t="s">
        <v>350</v>
      </c>
      <c r="V101" s="134" t="s">
        <v>352</v>
      </c>
      <c r="W101" s="142" t="s">
        <v>353</v>
      </c>
      <c r="X101" s="148" t="s">
        <v>426</v>
      </c>
      <c r="Y101" s="148" t="s">
        <v>434</v>
      </c>
      <c r="Z101" s="146" t="s">
        <v>425</v>
      </c>
    </row>
    <row r="102" spans="20:26" x14ac:dyDescent="0.25">
      <c r="T102" s="131" t="s">
        <v>233</v>
      </c>
      <c r="U102" s="131" t="s">
        <v>446</v>
      </c>
      <c r="V102" s="131">
        <v>15</v>
      </c>
      <c r="W102" s="89" t="s">
        <v>497</v>
      </c>
      <c r="X102" s="89" t="s">
        <v>314</v>
      </c>
      <c r="Y102" s="89" t="s">
        <v>443</v>
      </c>
      <c r="Z102" s="89">
        <v>2</v>
      </c>
    </row>
    <row r="103" spans="20:26" x14ac:dyDescent="0.25">
      <c r="T103" s="131" t="s">
        <v>233</v>
      </c>
      <c r="U103" s="131" t="s">
        <v>446</v>
      </c>
      <c r="V103" s="89">
        <v>15</v>
      </c>
      <c r="W103" s="89" t="s">
        <v>498</v>
      </c>
      <c r="X103" s="89" t="s">
        <v>314</v>
      </c>
      <c r="Y103" s="89" t="s">
        <v>443</v>
      </c>
      <c r="Z103" s="89">
        <v>2</v>
      </c>
    </row>
    <row r="105" spans="20:26" x14ac:dyDescent="0.25">
      <c r="T105" s="127" t="s">
        <v>499</v>
      </c>
    </row>
  </sheetData>
  <autoFilter ref="B2:F2" xr:uid="{00000000-0009-0000-0000-00000A000000}"/>
  <mergeCells count="11">
    <mergeCell ref="AA48:AC48"/>
    <mergeCell ref="AA41:AC41"/>
    <mergeCell ref="AA42:AC42"/>
    <mergeCell ref="AA36:AC36"/>
    <mergeCell ref="AA39:AC39"/>
    <mergeCell ref="AA40:AC40"/>
    <mergeCell ref="AA31:AC31"/>
    <mergeCell ref="AA32:AC32"/>
    <mergeCell ref="AA33:AC33"/>
    <mergeCell ref="AA34:AC34"/>
    <mergeCell ref="AA35:AC35"/>
  </mergeCell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F19"/>
  <sheetViews>
    <sheetView showGridLines="0" workbookViewId="0">
      <selection activeCell="F25" sqref="F25"/>
    </sheetView>
  </sheetViews>
  <sheetFormatPr defaultRowHeight="15" x14ac:dyDescent="0.25"/>
  <cols>
    <col min="1" max="1" width="4.28515625" customWidth="1"/>
    <col min="2" max="2" width="14.5703125" customWidth="1"/>
    <col min="3" max="3" width="15.28515625" customWidth="1"/>
    <col min="4" max="4" width="43" bestFit="1" customWidth="1"/>
    <col min="5" max="5" width="15.7109375" bestFit="1" customWidth="1"/>
  </cols>
  <sheetData>
    <row r="2" spans="2:6" ht="24.75" customHeight="1" thickBot="1" x14ac:dyDescent="0.3">
      <c r="B2" s="566" t="s">
        <v>393</v>
      </c>
      <c r="C2" s="566"/>
      <c r="D2" s="566"/>
    </row>
    <row r="3" spans="2:6" ht="15.75" thickBot="1" x14ac:dyDescent="0.3">
      <c r="B3" s="122" t="s">
        <v>370</v>
      </c>
      <c r="C3" s="123" t="s">
        <v>369</v>
      </c>
      <c r="D3" s="124" t="s">
        <v>384</v>
      </c>
      <c r="E3" s="124" t="s">
        <v>404</v>
      </c>
    </row>
    <row r="4" spans="2:6" x14ac:dyDescent="0.25">
      <c r="B4" s="120" t="s">
        <v>357</v>
      </c>
      <c r="C4" s="92" t="s">
        <v>371</v>
      </c>
      <c r="D4" s="92" t="s">
        <v>368</v>
      </c>
      <c r="E4" s="93" t="s">
        <v>405</v>
      </c>
    </row>
    <row r="5" spans="2:6" x14ac:dyDescent="0.25">
      <c r="B5" s="121" t="s">
        <v>358</v>
      </c>
      <c r="C5" s="89" t="s">
        <v>372</v>
      </c>
      <c r="D5" s="89" t="s">
        <v>382</v>
      </c>
      <c r="E5" s="94" t="s">
        <v>405</v>
      </c>
    </row>
    <row r="6" spans="2:6" x14ac:dyDescent="0.25">
      <c r="B6" s="121" t="s">
        <v>359</v>
      </c>
      <c r="C6" s="89" t="s">
        <v>381</v>
      </c>
      <c r="D6" s="89" t="s">
        <v>383</v>
      </c>
      <c r="E6" s="94" t="s">
        <v>405</v>
      </c>
    </row>
    <row r="7" spans="2:6" x14ac:dyDescent="0.25">
      <c r="B7" s="121" t="s">
        <v>360</v>
      </c>
      <c r="C7" s="89" t="s">
        <v>373</v>
      </c>
      <c r="D7" s="89" t="s">
        <v>389</v>
      </c>
      <c r="E7" s="94" t="s">
        <v>405</v>
      </c>
    </row>
    <row r="8" spans="2:6" x14ac:dyDescent="0.25">
      <c r="B8" s="121" t="s">
        <v>361</v>
      </c>
      <c r="C8" s="89" t="s">
        <v>374</v>
      </c>
      <c r="D8" s="89" t="s">
        <v>385</v>
      </c>
      <c r="E8" s="94" t="s">
        <v>405</v>
      </c>
    </row>
    <row r="9" spans="2:6" x14ac:dyDescent="0.25">
      <c r="B9" s="121" t="s">
        <v>362</v>
      </c>
      <c r="C9" s="89" t="s">
        <v>375</v>
      </c>
      <c r="D9" s="89" t="s">
        <v>386</v>
      </c>
      <c r="E9" s="94" t="s">
        <v>405</v>
      </c>
    </row>
    <row r="10" spans="2:6" x14ac:dyDescent="0.25">
      <c r="B10" s="121" t="s">
        <v>363</v>
      </c>
      <c r="C10" s="89" t="s">
        <v>376</v>
      </c>
      <c r="D10" s="89" t="s">
        <v>390</v>
      </c>
      <c r="E10" s="94" t="s">
        <v>405</v>
      </c>
    </row>
    <row r="11" spans="2:6" x14ac:dyDescent="0.25">
      <c r="B11" s="121" t="s">
        <v>364</v>
      </c>
      <c r="C11" s="89" t="s">
        <v>377</v>
      </c>
      <c r="D11" s="89" t="s">
        <v>391</v>
      </c>
      <c r="E11" s="94" t="s">
        <v>405</v>
      </c>
    </row>
    <row r="12" spans="2:6" x14ac:dyDescent="0.25">
      <c r="B12" s="121"/>
      <c r="C12" s="89" t="s">
        <v>396</v>
      </c>
      <c r="D12" s="89" t="s">
        <v>394</v>
      </c>
      <c r="E12" s="94" t="s">
        <v>408</v>
      </c>
    </row>
    <row r="13" spans="2:6" x14ac:dyDescent="0.25">
      <c r="B13" s="121"/>
      <c r="C13" s="89" t="s">
        <v>397</v>
      </c>
      <c r="D13" s="89" t="s">
        <v>395</v>
      </c>
      <c r="E13" s="94" t="s">
        <v>408</v>
      </c>
    </row>
    <row r="14" spans="2:6" x14ac:dyDescent="0.25">
      <c r="B14" s="121" t="s">
        <v>365</v>
      </c>
      <c r="C14" s="89" t="s">
        <v>378</v>
      </c>
      <c r="D14" s="89" t="s">
        <v>387</v>
      </c>
      <c r="E14" s="94" t="s">
        <v>408</v>
      </c>
    </row>
    <row r="15" spans="2:6" x14ac:dyDescent="0.25">
      <c r="B15" s="121" t="s">
        <v>366</v>
      </c>
      <c r="C15" s="89" t="s">
        <v>379</v>
      </c>
      <c r="D15" s="89" t="s">
        <v>388</v>
      </c>
      <c r="E15" s="94" t="s">
        <v>408</v>
      </c>
    </row>
    <row r="16" spans="2:6" x14ac:dyDescent="0.25">
      <c r="B16" s="121" t="s">
        <v>367</v>
      </c>
      <c r="C16" s="89" t="s">
        <v>380</v>
      </c>
      <c r="D16" s="89" t="s">
        <v>392</v>
      </c>
      <c r="E16" s="94" t="s">
        <v>407</v>
      </c>
      <c r="F16" s="57" t="s">
        <v>419</v>
      </c>
    </row>
    <row r="17" spans="2:6" x14ac:dyDescent="0.25">
      <c r="B17" s="125"/>
      <c r="C17" s="89" t="s">
        <v>399</v>
      </c>
      <c r="D17" s="89" t="s">
        <v>398</v>
      </c>
      <c r="E17" s="94" t="s">
        <v>406</v>
      </c>
      <c r="F17" s="57" t="s">
        <v>420</v>
      </c>
    </row>
    <row r="18" spans="2:6" x14ac:dyDescent="0.25">
      <c r="B18" s="125"/>
      <c r="C18" s="89" t="s">
        <v>400</v>
      </c>
      <c r="D18" s="89" t="s">
        <v>402</v>
      </c>
      <c r="E18" s="94" t="s">
        <v>406</v>
      </c>
    </row>
    <row r="19" spans="2:6" ht="15.75" thickBot="1" x14ac:dyDescent="0.3">
      <c r="B19" s="126"/>
      <c r="C19" s="97" t="s">
        <v>401</v>
      </c>
      <c r="D19" s="97" t="s">
        <v>403</v>
      </c>
      <c r="E19" s="101" t="s">
        <v>406</v>
      </c>
    </row>
  </sheetData>
  <mergeCells count="1">
    <mergeCell ref="B2:D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G11"/>
  <sheetViews>
    <sheetView workbookViewId="0">
      <selection activeCell="C5" sqref="C5"/>
    </sheetView>
  </sheetViews>
  <sheetFormatPr defaultRowHeight="15" x14ac:dyDescent="0.25"/>
  <cols>
    <col min="2" max="2" width="12.5703125" customWidth="1"/>
    <col min="3" max="3" width="12.7109375" customWidth="1"/>
    <col min="4" max="4" width="24.7109375" bestFit="1" customWidth="1"/>
    <col min="5" max="5" width="14.42578125" customWidth="1"/>
    <col min="6" max="6" width="17.5703125" customWidth="1"/>
    <col min="7" max="7" width="14.140625" customWidth="1"/>
  </cols>
  <sheetData>
    <row r="2" spans="1:7" x14ac:dyDescent="0.25">
      <c r="A2" t="s">
        <v>148</v>
      </c>
      <c r="B2">
        <f>125</f>
        <v>125</v>
      </c>
    </row>
    <row r="4" spans="1:7" x14ac:dyDescent="0.25">
      <c r="B4" s="139"/>
      <c r="C4" s="166" t="s">
        <v>503</v>
      </c>
      <c r="D4" s="128" t="s">
        <v>505</v>
      </c>
      <c r="E4" s="128" t="s">
        <v>153</v>
      </c>
      <c r="F4" s="128" t="s">
        <v>504</v>
      </c>
      <c r="G4" s="128" t="s">
        <v>502</v>
      </c>
    </row>
    <row r="5" spans="1:7" x14ac:dyDescent="0.25">
      <c r="A5" t="s">
        <v>501</v>
      </c>
      <c r="C5">
        <v>1</v>
      </c>
      <c r="D5">
        <f>C5+1</f>
        <v>2</v>
      </c>
      <c r="E5">
        <f>MOD($C5,$B$2)+1</f>
        <v>2</v>
      </c>
      <c r="F5">
        <f>IF(E5=$B$2-1,$D5+1,IF(E5&lt;$B$2-1,$D5+2))</f>
        <v>4</v>
      </c>
      <c r="G5">
        <f>IF(E5=125-1,$B$6+1,IF(E5&lt;125-1,$B$6+2))</f>
        <v>2</v>
      </c>
    </row>
    <row r="6" spans="1:7" x14ac:dyDescent="0.25">
      <c r="A6" t="s">
        <v>502</v>
      </c>
      <c r="C6">
        <f>F5</f>
        <v>4</v>
      </c>
      <c r="D6">
        <f t="shared" ref="D6:D11" si="0">C6+1</f>
        <v>5</v>
      </c>
      <c r="E6">
        <f t="shared" ref="E6:E11" si="1">MOD($C6,$B$2)+1</f>
        <v>5</v>
      </c>
      <c r="F6">
        <f t="shared" ref="F6:F11" si="2">IF(E6=$B$2-1,$D6+1,IF(E6&lt;$B$2-1,$D6+2))</f>
        <v>7</v>
      </c>
    </row>
    <row r="7" spans="1:7" x14ac:dyDescent="0.25">
      <c r="C7">
        <f t="shared" ref="C7:C11" si="3">F6</f>
        <v>7</v>
      </c>
      <c r="D7">
        <f t="shared" si="0"/>
        <v>8</v>
      </c>
      <c r="E7">
        <f t="shared" si="1"/>
        <v>8</v>
      </c>
      <c r="F7">
        <f t="shared" si="2"/>
        <v>10</v>
      </c>
    </row>
    <row r="8" spans="1:7" x14ac:dyDescent="0.25">
      <c r="C8">
        <f t="shared" si="3"/>
        <v>10</v>
      </c>
      <c r="D8">
        <f t="shared" si="0"/>
        <v>11</v>
      </c>
      <c r="E8">
        <f t="shared" si="1"/>
        <v>11</v>
      </c>
      <c r="F8">
        <f t="shared" si="2"/>
        <v>13</v>
      </c>
    </row>
    <row r="9" spans="1:7" x14ac:dyDescent="0.25">
      <c r="C9">
        <f t="shared" si="3"/>
        <v>13</v>
      </c>
      <c r="D9">
        <f t="shared" si="0"/>
        <v>14</v>
      </c>
      <c r="E9">
        <f t="shared" si="1"/>
        <v>14</v>
      </c>
      <c r="F9">
        <f t="shared" si="2"/>
        <v>16</v>
      </c>
    </row>
    <row r="10" spans="1:7" x14ac:dyDescent="0.25">
      <c r="C10">
        <f t="shared" si="3"/>
        <v>16</v>
      </c>
      <c r="D10">
        <f t="shared" si="0"/>
        <v>17</v>
      </c>
      <c r="E10">
        <f t="shared" si="1"/>
        <v>17</v>
      </c>
      <c r="F10">
        <f t="shared" si="2"/>
        <v>19</v>
      </c>
    </row>
    <row r="11" spans="1:7" x14ac:dyDescent="0.25">
      <c r="C11">
        <f t="shared" si="3"/>
        <v>19</v>
      </c>
      <c r="D11">
        <f t="shared" si="0"/>
        <v>20</v>
      </c>
      <c r="E11">
        <f t="shared" si="1"/>
        <v>20</v>
      </c>
      <c r="F11">
        <f t="shared" si="2"/>
        <v>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L60"/>
  <sheetViews>
    <sheetView showGridLines="0" topLeftCell="A13" workbookViewId="0">
      <selection activeCell="H11" sqref="H11"/>
    </sheetView>
  </sheetViews>
  <sheetFormatPr defaultRowHeight="15" x14ac:dyDescent="0.25"/>
  <cols>
    <col min="1" max="1" width="3.140625" customWidth="1"/>
    <col min="2" max="2" width="16" customWidth="1"/>
    <col min="4" max="4" width="41.140625" bestFit="1" customWidth="1"/>
    <col min="5" max="5" width="4.28515625" customWidth="1"/>
    <col min="6" max="6" width="18.42578125" style="168" bestFit="1" customWidth="1"/>
    <col min="7" max="7" width="6" style="168" bestFit="1" customWidth="1"/>
    <col min="8" max="8" width="21.42578125" style="167" bestFit="1" customWidth="1"/>
    <col min="9" max="9" width="23" style="174" bestFit="1" customWidth="1"/>
    <col min="10" max="10" width="9" customWidth="1"/>
    <col min="11" max="11" width="12" style="174" customWidth="1"/>
    <col min="12" max="12" width="26" style="174" bestFit="1" customWidth="1"/>
  </cols>
  <sheetData>
    <row r="1" spans="2:12" x14ac:dyDescent="0.25">
      <c r="F1" s="174"/>
      <c r="G1" s="174"/>
      <c r="H1" s="172"/>
    </row>
    <row r="2" spans="2:12" x14ac:dyDescent="0.25">
      <c r="B2" s="193" t="s">
        <v>622</v>
      </c>
      <c r="F2" s="174"/>
      <c r="G2" s="174"/>
      <c r="H2" s="172"/>
    </row>
    <row r="4" spans="2:12" x14ac:dyDescent="0.25">
      <c r="B4" t="s">
        <v>512</v>
      </c>
      <c r="F4" s="167" t="s">
        <v>591</v>
      </c>
    </row>
    <row r="5" spans="2:12" ht="15.75" thickBot="1" x14ac:dyDescent="0.3">
      <c r="J5" s="174"/>
      <c r="K5" s="174" t="s">
        <v>627</v>
      </c>
      <c r="L5" s="174" t="s">
        <v>628</v>
      </c>
    </row>
    <row r="6" spans="2:12" ht="15.75" thickBot="1" x14ac:dyDescent="0.3">
      <c r="B6" s="179" t="s">
        <v>530</v>
      </c>
      <c r="C6" s="180" t="s">
        <v>531</v>
      </c>
      <c r="D6" s="181" t="s">
        <v>532</v>
      </c>
      <c r="F6" s="179" t="s">
        <v>530</v>
      </c>
      <c r="G6" s="180" t="s">
        <v>531</v>
      </c>
      <c r="H6" s="181" t="s">
        <v>532</v>
      </c>
      <c r="I6" s="208" t="s">
        <v>643</v>
      </c>
      <c r="K6" s="196" t="s">
        <v>624</v>
      </c>
      <c r="L6" s="196" t="s">
        <v>626</v>
      </c>
    </row>
    <row r="7" spans="2:12" x14ac:dyDescent="0.25">
      <c r="B7" s="120" t="s">
        <v>513</v>
      </c>
      <c r="C7" s="92">
        <v>1</v>
      </c>
      <c r="D7" s="175" t="s">
        <v>515</v>
      </c>
      <c r="F7" s="200" t="s">
        <v>513</v>
      </c>
      <c r="G7" s="151">
        <v>1</v>
      </c>
      <c r="H7" s="207" t="s">
        <v>515</v>
      </c>
      <c r="I7" s="204"/>
      <c r="K7" s="174" t="s">
        <v>623</v>
      </c>
      <c r="L7" s="174" t="s">
        <v>625</v>
      </c>
    </row>
    <row r="8" spans="2:12" x14ac:dyDescent="0.25">
      <c r="B8" s="121" t="s">
        <v>514</v>
      </c>
      <c r="C8" s="89">
        <v>2</v>
      </c>
      <c r="D8" s="176" t="s">
        <v>516</v>
      </c>
      <c r="F8" s="195" t="s">
        <v>514</v>
      </c>
      <c r="G8" s="173">
        <v>2</v>
      </c>
      <c r="H8" s="194" t="s">
        <v>516</v>
      </c>
      <c r="I8" s="205"/>
      <c r="K8" s="174" t="s">
        <v>629</v>
      </c>
      <c r="L8" s="174" t="s">
        <v>625</v>
      </c>
    </row>
    <row r="9" spans="2:12" x14ac:dyDescent="0.25">
      <c r="B9" s="121" t="s">
        <v>517</v>
      </c>
      <c r="C9" s="89">
        <v>3</v>
      </c>
      <c r="D9" s="176" t="s">
        <v>518</v>
      </c>
      <c r="F9" s="195" t="s">
        <v>517</v>
      </c>
      <c r="G9" s="173">
        <v>3</v>
      </c>
      <c r="H9" s="194" t="s">
        <v>518</v>
      </c>
      <c r="I9" s="205"/>
      <c r="K9" s="174" t="s">
        <v>630</v>
      </c>
      <c r="L9" s="174" t="s">
        <v>631</v>
      </c>
    </row>
    <row r="10" spans="2:12" x14ac:dyDescent="0.25">
      <c r="B10" s="121" t="s">
        <v>519</v>
      </c>
      <c r="C10" s="89">
        <v>4</v>
      </c>
      <c r="D10" s="176" t="s">
        <v>523</v>
      </c>
      <c r="F10" s="195" t="s">
        <v>519</v>
      </c>
      <c r="G10" s="173">
        <v>4</v>
      </c>
      <c r="H10" s="194" t="s">
        <v>523</v>
      </c>
      <c r="I10" s="205"/>
      <c r="K10" s="174" t="s">
        <v>632</v>
      </c>
      <c r="L10" s="174" t="s">
        <v>633</v>
      </c>
    </row>
    <row r="11" spans="2:12" x14ac:dyDescent="0.25">
      <c r="B11" s="121" t="s">
        <v>520</v>
      </c>
      <c r="C11" s="89">
        <v>5</v>
      </c>
      <c r="D11" s="176" t="s">
        <v>524</v>
      </c>
      <c r="F11" s="121" t="s">
        <v>580</v>
      </c>
      <c r="G11" s="89">
        <v>5</v>
      </c>
      <c r="H11" s="191" t="s">
        <v>636</v>
      </c>
      <c r="I11" s="205" t="s">
        <v>638</v>
      </c>
      <c r="K11" s="174" t="s">
        <v>634</v>
      </c>
    </row>
    <row r="12" spans="2:12" x14ac:dyDescent="0.25">
      <c r="B12" s="121" t="s">
        <v>521</v>
      </c>
      <c r="C12" s="89">
        <v>6</v>
      </c>
      <c r="D12" s="176" t="s">
        <v>525</v>
      </c>
      <c r="F12" s="121" t="s">
        <v>581</v>
      </c>
      <c r="G12" s="89">
        <v>6</v>
      </c>
      <c r="H12" s="191" t="s">
        <v>586</v>
      </c>
      <c r="I12" s="205" t="s">
        <v>638</v>
      </c>
      <c r="K12" s="174" t="s">
        <v>635</v>
      </c>
    </row>
    <row r="13" spans="2:12" x14ac:dyDescent="0.25">
      <c r="B13" s="121" t="s">
        <v>522</v>
      </c>
      <c r="C13" s="89">
        <v>7</v>
      </c>
      <c r="D13" s="176" t="s">
        <v>526</v>
      </c>
      <c r="F13" s="121" t="s">
        <v>582</v>
      </c>
      <c r="G13" s="89">
        <v>7</v>
      </c>
      <c r="H13" s="191" t="s">
        <v>585</v>
      </c>
      <c r="I13" s="205" t="s">
        <v>638</v>
      </c>
    </row>
    <row r="14" spans="2:12" ht="15.75" thickBot="1" x14ac:dyDescent="0.3">
      <c r="B14" s="177" t="s">
        <v>527</v>
      </c>
      <c r="C14" s="97">
        <v>8</v>
      </c>
      <c r="D14" s="178" t="s">
        <v>528</v>
      </c>
      <c r="F14" s="177" t="s">
        <v>583</v>
      </c>
      <c r="G14" s="97">
        <v>8</v>
      </c>
      <c r="H14" s="192" t="s">
        <v>584</v>
      </c>
      <c r="I14" s="206" t="s">
        <v>641</v>
      </c>
    </row>
    <row r="15" spans="2:12" x14ac:dyDescent="0.25">
      <c r="B15" s="169"/>
      <c r="C15" s="169"/>
      <c r="D15" s="182"/>
    </row>
    <row r="16" spans="2:12" ht="15.75" thickBot="1" x14ac:dyDescent="0.3">
      <c r="B16" s="188" t="s">
        <v>579</v>
      </c>
      <c r="C16" s="169"/>
      <c r="D16" s="182"/>
    </row>
    <row r="17" spans="2:9" x14ac:dyDescent="0.25">
      <c r="B17" s="120" t="s">
        <v>529</v>
      </c>
      <c r="C17" s="92">
        <v>9</v>
      </c>
      <c r="D17" s="184" t="s">
        <v>534</v>
      </c>
      <c r="F17" s="120"/>
      <c r="G17" s="92"/>
      <c r="H17" s="201"/>
      <c r="I17" s="117"/>
    </row>
    <row r="18" spans="2:9" x14ac:dyDescent="0.25">
      <c r="B18" s="121" t="s">
        <v>533</v>
      </c>
      <c r="C18" s="90">
        <v>10</v>
      </c>
      <c r="D18" s="185" t="s">
        <v>535</v>
      </c>
      <c r="F18" s="121"/>
      <c r="G18" s="89"/>
      <c r="H18" s="198"/>
      <c r="I18" s="112"/>
    </row>
    <row r="19" spans="2:9" x14ac:dyDescent="0.25">
      <c r="B19" s="121" t="s">
        <v>537</v>
      </c>
      <c r="C19" s="90">
        <v>11</v>
      </c>
      <c r="D19" s="185" t="s">
        <v>536</v>
      </c>
      <c r="F19" s="121"/>
      <c r="G19" s="89"/>
      <c r="H19" s="198"/>
      <c r="I19" s="112"/>
    </row>
    <row r="20" spans="2:9" x14ac:dyDescent="0.25">
      <c r="B20" s="121" t="s">
        <v>538</v>
      </c>
      <c r="C20" s="90">
        <v>12</v>
      </c>
      <c r="D20" s="185" t="s">
        <v>539</v>
      </c>
      <c r="F20" s="209" t="s">
        <v>644</v>
      </c>
      <c r="G20" s="210">
        <v>12</v>
      </c>
      <c r="H20" s="211" t="s">
        <v>645</v>
      </c>
      <c r="I20" s="212" t="s">
        <v>638</v>
      </c>
    </row>
    <row r="21" spans="2:9" x14ac:dyDescent="0.25">
      <c r="B21" s="121" t="s">
        <v>540</v>
      </c>
      <c r="C21" s="90">
        <v>13</v>
      </c>
      <c r="D21" s="185" t="s">
        <v>545</v>
      </c>
      <c r="F21" s="121"/>
      <c r="G21" s="89"/>
      <c r="H21" s="198"/>
      <c r="I21" s="112"/>
    </row>
    <row r="22" spans="2:9" x14ac:dyDescent="0.25">
      <c r="B22" s="121" t="s">
        <v>541</v>
      </c>
      <c r="C22" s="90">
        <v>14</v>
      </c>
      <c r="D22" s="185" t="s">
        <v>546</v>
      </c>
      <c r="F22" s="121"/>
      <c r="G22" s="89"/>
      <c r="H22" s="198"/>
      <c r="I22" s="112"/>
    </row>
    <row r="23" spans="2:9" x14ac:dyDescent="0.25">
      <c r="B23" s="121" t="s">
        <v>542</v>
      </c>
      <c r="C23" s="90">
        <v>15</v>
      </c>
      <c r="D23" s="185" t="s">
        <v>547</v>
      </c>
      <c r="F23" s="121" t="s">
        <v>542</v>
      </c>
      <c r="G23" s="90">
        <v>15</v>
      </c>
      <c r="H23" s="202" t="s">
        <v>547</v>
      </c>
      <c r="I23" s="112" t="s">
        <v>640</v>
      </c>
    </row>
    <row r="24" spans="2:9" x14ac:dyDescent="0.25">
      <c r="B24" s="121" t="s">
        <v>543</v>
      </c>
      <c r="C24" s="90">
        <v>16</v>
      </c>
      <c r="D24" s="185" t="s">
        <v>438</v>
      </c>
      <c r="F24" s="121" t="s">
        <v>543</v>
      </c>
      <c r="G24" s="90">
        <v>16</v>
      </c>
      <c r="H24" s="202" t="s">
        <v>438</v>
      </c>
      <c r="I24" s="112" t="s">
        <v>640</v>
      </c>
    </row>
    <row r="25" spans="2:9" x14ac:dyDescent="0.25">
      <c r="B25" s="121" t="s">
        <v>544</v>
      </c>
      <c r="C25" s="90">
        <v>17</v>
      </c>
      <c r="D25" s="185" t="s">
        <v>548</v>
      </c>
      <c r="F25" s="121" t="s">
        <v>544</v>
      </c>
      <c r="G25" s="90">
        <v>17</v>
      </c>
      <c r="H25" s="202" t="s">
        <v>548</v>
      </c>
      <c r="I25" s="112" t="s">
        <v>638</v>
      </c>
    </row>
    <row r="26" spans="2:9" x14ac:dyDescent="0.25">
      <c r="B26" s="121" t="s">
        <v>549</v>
      </c>
      <c r="C26" s="90">
        <v>18</v>
      </c>
      <c r="D26" s="185" t="s">
        <v>550</v>
      </c>
      <c r="F26" s="121" t="s">
        <v>549</v>
      </c>
      <c r="G26" s="90">
        <v>18</v>
      </c>
      <c r="H26" s="202" t="s">
        <v>550</v>
      </c>
      <c r="I26" s="112" t="s">
        <v>638</v>
      </c>
    </row>
    <row r="27" spans="2:9" x14ac:dyDescent="0.25">
      <c r="B27" s="121" t="s">
        <v>552</v>
      </c>
      <c r="C27" s="90">
        <v>19</v>
      </c>
      <c r="D27" s="185" t="s">
        <v>551</v>
      </c>
      <c r="F27" s="121" t="s">
        <v>587</v>
      </c>
      <c r="G27" s="89">
        <v>19</v>
      </c>
      <c r="H27" s="198" t="s">
        <v>639</v>
      </c>
      <c r="I27" s="112" t="s">
        <v>638</v>
      </c>
    </row>
    <row r="28" spans="2:9" x14ac:dyDescent="0.25">
      <c r="B28" s="121" t="s">
        <v>553</v>
      </c>
      <c r="C28" s="90">
        <v>20</v>
      </c>
      <c r="D28" s="185" t="s">
        <v>554</v>
      </c>
      <c r="F28" s="121" t="s">
        <v>553</v>
      </c>
      <c r="G28" s="90">
        <v>20</v>
      </c>
      <c r="H28" s="202" t="s">
        <v>554</v>
      </c>
      <c r="I28" s="112" t="s">
        <v>638</v>
      </c>
    </row>
    <row r="29" spans="2:9" x14ac:dyDescent="0.25">
      <c r="B29" s="121" t="s">
        <v>555</v>
      </c>
      <c r="C29" s="90">
        <v>21</v>
      </c>
      <c r="D29" s="185" t="s">
        <v>339</v>
      </c>
      <c r="F29" s="195" t="s">
        <v>555</v>
      </c>
      <c r="G29" s="173">
        <v>21</v>
      </c>
      <c r="H29" s="197" t="s">
        <v>339</v>
      </c>
      <c r="I29" s="112" t="s">
        <v>638</v>
      </c>
    </row>
    <row r="30" spans="2:9" x14ac:dyDescent="0.25">
      <c r="B30" s="121" t="s">
        <v>556</v>
      </c>
      <c r="C30" s="90">
        <v>22</v>
      </c>
      <c r="D30" s="185" t="s">
        <v>448</v>
      </c>
      <c r="F30" s="195" t="s">
        <v>556</v>
      </c>
      <c r="G30" s="173">
        <v>22</v>
      </c>
      <c r="H30" s="197" t="s">
        <v>448</v>
      </c>
      <c r="I30" s="112" t="s">
        <v>638</v>
      </c>
    </row>
    <row r="31" spans="2:9" x14ac:dyDescent="0.25">
      <c r="B31" s="121" t="s">
        <v>557</v>
      </c>
      <c r="C31" s="90">
        <v>23</v>
      </c>
      <c r="D31" s="185" t="s">
        <v>559</v>
      </c>
      <c r="F31" s="121"/>
      <c r="G31" s="89"/>
      <c r="H31" s="198"/>
      <c r="I31" s="112"/>
    </row>
    <row r="32" spans="2:9" x14ac:dyDescent="0.25">
      <c r="B32" s="121" t="s">
        <v>558</v>
      </c>
      <c r="C32" s="90">
        <v>24</v>
      </c>
      <c r="D32" s="185" t="s">
        <v>560</v>
      </c>
      <c r="F32" s="121" t="s">
        <v>558</v>
      </c>
      <c r="G32" s="90">
        <v>24</v>
      </c>
      <c r="H32" s="202" t="s">
        <v>560</v>
      </c>
      <c r="I32" s="112" t="s">
        <v>638</v>
      </c>
    </row>
    <row r="33" spans="2:9" x14ac:dyDescent="0.25">
      <c r="B33" s="121" t="s">
        <v>561</v>
      </c>
      <c r="C33" s="90">
        <v>25</v>
      </c>
      <c r="D33" s="185" t="s">
        <v>562</v>
      </c>
      <c r="F33" s="121" t="s">
        <v>588</v>
      </c>
      <c r="G33" s="89">
        <v>25</v>
      </c>
      <c r="H33" s="198" t="s">
        <v>642</v>
      </c>
      <c r="I33" s="112" t="s">
        <v>638</v>
      </c>
    </row>
    <row r="34" spans="2:9" x14ac:dyDescent="0.25">
      <c r="B34" s="121" t="s">
        <v>563</v>
      </c>
      <c r="C34" s="90">
        <v>26</v>
      </c>
      <c r="D34" s="185" t="s">
        <v>564</v>
      </c>
      <c r="F34" s="195" t="s">
        <v>589</v>
      </c>
      <c r="G34" s="173">
        <v>26</v>
      </c>
      <c r="H34" s="203"/>
      <c r="I34" s="112"/>
    </row>
    <row r="35" spans="2:9" x14ac:dyDescent="0.25">
      <c r="B35" s="121" t="s">
        <v>565</v>
      </c>
      <c r="C35" s="90">
        <v>27</v>
      </c>
      <c r="D35" s="185" t="s">
        <v>566</v>
      </c>
      <c r="F35" s="121"/>
      <c r="G35" s="89"/>
      <c r="H35" s="198"/>
      <c r="I35" s="112"/>
    </row>
    <row r="36" spans="2:9" x14ac:dyDescent="0.25">
      <c r="B36" s="121" t="s">
        <v>567</v>
      </c>
      <c r="C36" s="90">
        <v>28</v>
      </c>
      <c r="D36" s="185" t="s">
        <v>568</v>
      </c>
      <c r="F36" s="121"/>
      <c r="G36" s="89"/>
      <c r="H36" s="198"/>
      <c r="I36" s="112"/>
    </row>
    <row r="37" spans="2:9" x14ac:dyDescent="0.25">
      <c r="B37" s="121" t="s">
        <v>570</v>
      </c>
      <c r="C37" s="90">
        <v>29</v>
      </c>
      <c r="D37" s="185" t="s">
        <v>569</v>
      </c>
      <c r="F37" s="121"/>
      <c r="G37" s="89"/>
      <c r="H37" s="198"/>
      <c r="I37" s="112"/>
    </row>
    <row r="38" spans="2:9" x14ac:dyDescent="0.25">
      <c r="B38" s="121" t="s">
        <v>571</v>
      </c>
      <c r="C38" s="90">
        <v>30</v>
      </c>
      <c r="D38" s="185" t="s">
        <v>572</v>
      </c>
      <c r="F38" s="121"/>
      <c r="G38" s="89"/>
      <c r="H38" s="198"/>
      <c r="I38" s="112"/>
    </row>
    <row r="39" spans="2:9" x14ac:dyDescent="0.25">
      <c r="B39" s="121" t="s">
        <v>573</v>
      </c>
      <c r="C39" s="90">
        <v>31</v>
      </c>
      <c r="D39" s="185" t="s">
        <v>574</v>
      </c>
      <c r="F39" s="121" t="s">
        <v>590</v>
      </c>
      <c r="G39" s="89">
        <v>31</v>
      </c>
      <c r="H39" s="198"/>
      <c r="I39" s="112" t="s">
        <v>638</v>
      </c>
    </row>
    <row r="40" spans="2:9" x14ac:dyDescent="0.25">
      <c r="B40" s="121" t="s">
        <v>575</v>
      </c>
      <c r="C40" s="90">
        <v>32</v>
      </c>
      <c r="D40" s="185" t="s">
        <v>576</v>
      </c>
      <c r="F40" s="121"/>
      <c r="G40" s="89"/>
      <c r="H40" s="198"/>
      <c r="I40" s="112"/>
    </row>
    <row r="41" spans="2:9" ht="15.75" thickBot="1" x14ac:dyDescent="0.3">
      <c r="B41" s="177" t="s">
        <v>577</v>
      </c>
      <c r="C41" s="186">
        <v>33</v>
      </c>
      <c r="D41" s="187" t="s">
        <v>578</v>
      </c>
      <c r="F41" s="177"/>
      <c r="G41" s="97"/>
      <c r="H41" s="199"/>
      <c r="I41" s="113"/>
    </row>
    <row r="43" spans="2:9" ht="15.75" thickBot="1" x14ac:dyDescent="0.3">
      <c r="B43" s="188" t="s">
        <v>592</v>
      </c>
      <c r="C43" s="169"/>
      <c r="D43" s="182"/>
    </row>
    <row r="44" spans="2:9" x14ac:dyDescent="0.25">
      <c r="B44" s="120" t="s">
        <v>593</v>
      </c>
      <c r="C44" s="92">
        <v>1</v>
      </c>
      <c r="D44" s="184" t="s">
        <v>602</v>
      </c>
    </row>
    <row r="45" spans="2:9" x14ac:dyDescent="0.25">
      <c r="B45" s="121" t="s">
        <v>594</v>
      </c>
      <c r="C45" s="90">
        <v>2</v>
      </c>
      <c r="D45" s="185" t="s">
        <v>603</v>
      </c>
    </row>
    <row r="46" spans="2:9" x14ac:dyDescent="0.25">
      <c r="B46" s="121" t="s">
        <v>595</v>
      </c>
      <c r="C46" s="90">
        <v>3</v>
      </c>
      <c r="D46" s="185" t="s">
        <v>604</v>
      </c>
    </row>
    <row r="47" spans="2:9" x14ac:dyDescent="0.25">
      <c r="B47" s="121" t="s">
        <v>596</v>
      </c>
      <c r="C47" s="90">
        <v>4</v>
      </c>
      <c r="D47" s="185" t="s">
        <v>605</v>
      </c>
    </row>
    <row r="48" spans="2:9" x14ac:dyDescent="0.25">
      <c r="B48" s="121" t="s">
        <v>597</v>
      </c>
      <c r="C48" s="90">
        <v>5</v>
      </c>
      <c r="D48" s="185" t="s">
        <v>606</v>
      </c>
    </row>
    <row r="49" spans="2:4" x14ac:dyDescent="0.25">
      <c r="B49" s="121" t="s">
        <v>598</v>
      </c>
      <c r="C49" s="90">
        <v>6</v>
      </c>
      <c r="D49" s="185" t="s">
        <v>607</v>
      </c>
    </row>
    <row r="50" spans="2:4" x14ac:dyDescent="0.25">
      <c r="B50" s="121" t="s">
        <v>599</v>
      </c>
      <c r="C50" s="90">
        <v>7</v>
      </c>
      <c r="D50" s="185" t="s">
        <v>608</v>
      </c>
    </row>
    <row r="51" spans="2:4" x14ac:dyDescent="0.25">
      <c r="B51" s="121" t="s">
        <v>600</v>
      </c>
      <c r="C51" s="90">
        <v>8</v>
      </c>
      <c r="D51" s="185" t="s">
        <v>609</v>
      </c>
    </row>
    <row r="52" spans="2:4" x14ac:dyDescent="0.25">
      <c r="B52" s="121" t="s">
        <v>601</v>
      </c>
      <c r="C52" s="90">
        <v>9</v>
      </c>
      <c r="D52" s="185" t="s">
        <v>610</v>
      </c>
    </row>
    <row r="53" spans="2:4" x14ac:dyDescent="0.25">
      <c r="B53" s="121" t="s">
        <v>611</v>
      </c>
      <c r="C53" s="90">
        <v>10</v>
      </c>
      <c r="D53" s="185" t="s">
        <v>612</v>
      </c>
    </row>
    <row r="54" spans="2:4" ht="15.75" thickBot="1" x14ac:dyDescent="0.3">
      <c r="B54" s="177" t="s">
        <v>613</v>
      </c>
      <c r="C54" s="186">
        <v>11</v>
      </c>
      <c r="D54" s="187" t="s">
        <v>614</v>
      </c>
    </row>
    <row r="57" spans="2:4" x14ac:dyDescent="0.25">
      <c r="C57" t="s">
        <v>615</v>
      </c>
      <c r="D57" s="183" t="s">
        <v>616</v>
      </c>
    </row>
    <row r="58" spans="2:4" ht="15.75" thickBot="1" x14ac:dyDescent="0.3">
      <c r="B58" t="s">
        <v>621</v>
      </c>
    </row>
    <row r="59" spans="2:4" x14ac:dyDescent="0.25">
      <c r="B59" s="120" t="s">
        <v>617</v>
      </c>
      <c r="C59" s="189">
        <v>26</v>
      </c>
      <c r="D59" s="175" t="s">
        <v>618</v>
      </c>
    </row>
    <row r="60" spans="2:4" ht="15.75" thickBot="1" x14ac:dyDescent="0.3">
      <c r="B60" s="177" t="s">
        <v>619</v>
      </c>
      <c r="C60" s="190">
        <v>11</v>
      </c>
      <c r="D60" s="178" t="s">
        <v>620</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C3"/>
  <sheetViews>
    <sheetView showGridLines="0" workbookViewId="0">
      <selection activeCell="C17" sqref="C17"/>
    </sheetView>
  </sheetViews>
  <sheetFormatPr defaultRowHeight="15" x14ac:dyDescent="0.25"/>
  <cols>
    <col min="1" max="1" width="3.28515625" customWidth="1"/>
    <col min="3" max="3" width="149.85546875" bestFit="1" customWidth="1"/>
  </cols>
  <sheetData>
    <row r="1" spans="2:3" ht="15.75" thickBot="1" x14ac:dyDescent="0.3"/>
    <row r="2" spans="2:3" ht="15.75" thickBot="1" x14ac:dyDescent="0.3">
      <c r="B2" s="214" t="s">
        <v>647</v>
      </c>
      <c r="C2" s="215" t="s">
        <v>648</v>
      </c>
    </row>
    <row r="3" spans="2:3" x14ac:dyDescent="0.25">
      <c r="B3" s="213" t="s">
        <v>637</v>
      </c>
      <c r="C3" t="s">
        <v>646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AE38"/>
  <sheetViews>
    <sheetView showGridLines="0" topLeftCell="A16" zoomScaleNormal="100" workbookViewId="0">
      <selection activeCell="AE34" sqref="AE34:AE38"/>
    </sheetView>
  </sheetViews>
  <sheetFormatPr defaultRowHeight="15" x14ac:dyDescent="0.25"/>
  <cols>
    <col min="1" max="1" width="3.85546875" style="222" customWidth="1"/>
    <col min="2" max="2" width="12.140625" style="222" customWidth="1"/>
    <col min="3" max="3" width="7" style="222" bestFit="1" customWidth="1"/>
    <col min="4" max="4" width="7.7109375" style="222" bestFit="1" customWidth="1"/>
    <col min="5" max="5" width="9.5703125" style="222" bestFit="1" customWidth="1"/>
    <col min="6" max="6" width="10.42578125" style="222" bestFit="1" customWidth="1"/>
    <col min="7" max="7" width="18.140625" style="222" customWidth="1"/>
    <col min="8" max="8" width="7.7109375" style="222" bestFit="1" customWidth="1"/>
    <col min="9" max="9" width="13.7109375" style="222" bestFit="1" customWidth="1"/>
    <col min="10" max="10" width="20" style="222" bestFit="1" customWidth="1"/>
    <col min="11" max="11" width="13.7109375" style="222" bestFit="1" customWidth="1"/>
    <col min="12" max="12" width="17" style="222" bestFit="1" customWidth="1"/>
    <col min="13" max="14" width="20.42578125" style="222" bestFit="1" customWidth="1"/>
    <col min="15" max="16" width="16.28515625" style="222" bestFit="1" customWidth="1"/>
    <col min="17" max="17" width="11.85546875" style="222" bestFit="1" customWidth="1"/>
    <col min="18" max="19" width="12.28515625" style="222" bestFit="1" customWidth="1"/>
    <col min="20" max="21" width="20.42578125" style="222" bestFit="1" customWidth="1"/>
    <col min="22" max="22" width="14.7109375" style="222" bestFit="1" customWidth="1"/>
    <col min="23" max="23" width="12.28515625" style="222" bestFit="1" customWidth="1"/>
    <col min="24" max="31" width="14.7109375" style="222" bestFit="1" customWidth="1"/>
    <col min="32" max="16384" width="9.140625" style="222"/>
  </cols>
  <sheetData>
    <row r="2" spans="1:27" x14ac:dyDescent="0.25">
      <c r="A2" s="220"/>
      <c r="B2" s="220" t="s">
        <v>649</v>
      </c>
    </row>
    <row r="5" spans="1:27" x14ac:dyDescent="0.25">
      <c r="B5" s="220" t="s">
        <v>674</v>
      </c>
    </row>
    <row r="6" spans="1:27" x14ac:dyDescent="0.25">
      <c r="B6" s="219" t="s">
        <v>650</v>
      </c>
      <c r="C6" s="219" t="s">
        <v>661</v>
      </c>
      <c r="D6" s="219" t="s">
        <v>660</v>
      </c>
      <c r="E6" s="218" t="s">
        <v>659</v>
      </c>
      <c r="F6" s="218" t="s">
        <v>658</v>
      </c>
      <c r="G6" s="218" t="s">
        <v>657</v>
      </c>
      <c r="H6" s="218" t="s">
        <v>656</v>
      </c>
      <c r="I6" s="218" t="s">
        <v>655</v>
      </c>
      <c r="J6" s="218" t="s">
        <v>662</v>
      </c>
      <c r="K6" s="218" t="s">
        <v>534</v>
      </c>
      <c r="L6" s="218" t="s">
        <v>663</v>
      </c>
      <c r="M6" s="218" t="s">
        <v>523</v>
      </c>
      <c r="N6" s="218" t="s">
        <v>664</v>
      </c>
      <c r="O6" s="218" t="s">
        <v>560</v>
      </c>
      <c r="P6" s="218" t="s">
        <v>642</v>
      </c>
      <c r="Q6" s="218" t="s">
        <v>665</v>
      </c>
      <c r="R6" s="218" t="s">
        <v>666</v>
      </c>
      <c r="S6" s="218" t="s">
        <v>667</v>
      </c>
      <c r="T6" s="218" t="s">
        <v>673</v>
      </c>
      <c r="U6" s="218" t="s">
        <v>668</v>
      </c>
    </row>
    <row r="7" spans="1:27" x14ac:dyDescent="0.25">
      <c r="B7" s="227" t="s">
        <v>652</v>
      </c>
      <c r="C7" s="227" t="s">
        <v>651</v>
      </c>
      <c r="D7" s="227" t="s">
        <v>653</v>
      </c>
      <c r="E7" s="89" t="s">
        <v>654</v>
      </c>
      <c r="F7" s="89" t="s">
        <v>654</v>
      </c>
      <c r="G7" s="89" t="s">
        <v>654</v>
      </c>
      <c r="H7" s="89" t="s">
        <v>654</v>
      </c>
      <c r="I7" s="227" t="s">
        <v>406</v>
      </c>
      <c r="J7" s="89" t="s">
        <v>406</v>
      </c>
      <c r="K7" s="227" t="s">
        <v>406</v>
      </c>
      <c r="L7" s="89" t="s">
        <v>405</v>
      </c>
      <c r="M7" s="89" t="s">
        <v>405</v>
      </c>
      <c r="N7" s="227" t="s">
        <v>405</v>
      </c>
      <c r="O7" s="227" t="s">
        <v>405</v>
      </c>
      <c r="P7" s="89" t="s">
        <v>405</v>
      </c>
      <c r="Q7" s="89" t="s">
        <v>654</v>
      </c>
      <c r="R7" s="89" t="s">
        <v>654</v>
      </c>
      <c r="S7" s="227" t="s">
        <v>405</v>
      </c>
      <c r="T7" s="227" t="s">
        <v>405</v>
      </c>
      <c r="U7" s="89" t="s">
        <v>406</v>
      </c>
    </row>
    <row r="8" spans="1:27" x14ac:dyDescent="0.25">
      <c r="B8" s="567" t="s">
        <v>677</v>
      </c>
      <c r="C8" s="567"/>
      <c r="D8" s="567"/>
      <c r="E8" s="567" t="s">
        <v>678</v>
      </c>
      <c r="F8" s="567"/>
      <c r="G8" s="567"/>
      <c r="H8" s="567"/>
      <c r="I8" s="89" t="s">
        <v>679</v>
      </c>
      <c r="J8" s="89" t="s">
        <v>680</v>
      </c>
      <c r="K8" s="89" t="s">
        <v>681</v>
      </c>
      <c r="L8" s="567" t="s">
        <v>682</v>
      </c>
      <c r="M8" s="567"/>
      <c r="N8" s="567" t="s">
        <v>683</v>
      </c>
      <c r="O8" s="567"/>
      <c r="P8" s="567" t="s">
        <v>684</v>
      </c>
      <c r="Q8" s="567"/>
      <c r="R8" s="567"/>
      <c r="S8" s="568" t="s">
        <v>685</v>
      </c>
      <c r="T8" s="563"/>
      <c r="U8" s="89" t="s">
        <v>686</v>
      </c>
    </row>
    <row r="9" spans="1:27" x14ac:dyDescent="0.25">
      <c r="B9" s="221"/>
      <c r="C9" s="221"/>
      <c r="D9" s="221"/>
      <c r="E9" s="221"/>
    </row>
    <row r="10" spans="1:27" x14ac:dyDescent="0.25">
      <c r="B10" s="220" t="s">
        <v>675</v>
      </c>
      <c r="W10" s="222">
        <f>10*4</f>
        <v>40</v>
      </c>
      <c r="Y10" s="105">
        <f>20*4</f>
        <v>80</v>
      </c>
      <c r="Z10" s="105">
        <f>30*4</f>
        <v>120</v>
      </c>
      <c r="AA10" s="105">
        <f>40*4</f>
        <v>160</v>
      </c>
    </row>
    <row r="11" spans="1:27" x14ac:dyDescent="0.25">
      <c r="B11" s="219" t="s">
        <v>650</v>
      </c>
      <c r="C11" s="219" t="s">
        <v>661</v>
      </c>
      <c r="D11" s="219" t="s">
        <v>660</v>
      </c>
      <c r="E11" s="218" t="s">
        <v>659</v>
      </c>
      <c r="F11" s="218" t="s">
        <v>658</v>
      </c>
      <c r="G11" s="218" t="s">
        <v>657</v>
      </c>
      <c r="H11" s="218" t="s">
        <v>656</v>
      </c>
      <c r="I11" s="218" t="s">
        <v>655</v>
      </c>
      <c r="J11" s="218" t="s">
        <v>662</v>
      </c>
      <c r="K11" s="218" t="s">
        <v>676</v>
      </c>
      <c r="L11" s="218" t="s">
        <v>667</v>
      </c>
      <c r="M11" s="218" t="s">
        <v>673</v>
      </c>
      <c r="N11" s="218" t="s">
        <v>663</v>
      </c>
      <c r="O11" s="218" t="s">
        <v>523</v>
      </c>
      <c r="P11" s="218" t="s">
        <v>664</v>
      </c>
      <c r="Q11" s="218" t="s">
        <v>560</v>
      </c>
      <c r="R11" s="218" t="s">
        <v>642</v>
      </c>
      <c r="S11" s="218" t="s">
        <v>665</v>
      </c>
      <c r="T11" s="218" t="s">
        <v>672</v>
      </c>
      <c r="U11" s="218" t="s">
        <v>669</v>
      </c>
      <c r="V11" s="218" t="s">
        <v>666</v>
      </c>
      <c r="W11" s="218" t="s">
        <v>670</v>
      </c>
      <c r="X11" s="218" t="s">
        <v>670</v>
      </c>
      <c r="Y11" s="569" t="s">
        <v>787</v>
      </c>
      <c r="Z11" s="570"/>
      <c r="AA11" s="571"/>
    </row>
    <row r="12" spans="1:27" ht="33" customHeight="1" x14ac:dyDescent="0.25">
      <c r="B12" s="228" t="s">
        <v>652</v>
      </c>
      <c r="C12" s="228" t="s">
        <v>651</v>
      </c>
      <c r="D12" s="228" t="s">
        <v>653</v>
      </c>
      <c r="E12" s="89" t="s">
        <v>654</v>
      </c>
      <c r="F12" s="89" t="s">
        <v>654</v>
      </c>
      <c r="G12" s="89" t="s">
        <v>654</v>
      </c>
      <c r="H12" s="89" t="s">
        <v>654</v>
      </c>
      <c r="I12" s="227" t="s">
        <v>406</v>
      </c>
      <c r="J12" s="89" t="s">
        <v>406</v>
      </c>
      <c r="K12" s="227" t="s">
        <v>406</v>
      </c>
      <c r="L12" s="89" t="s">
        <v>405</v>
      </c>
      <c r="M12" s="89" t="s">
        <v>405</v>
      </c>
      <c r="N12" s="227" t="s">
        <v>405</v>
      </c>
      <c r="O12" s="227" t="s">
        <v>405</v>
      </c>
      <c r="P12" s="89" t="s">
        <v>405</v>
      </c>
      <c r="Q12" s="89" t="s">
        <v>405</v>
      </c>
      <c r="R12" s="89" t="s">
        <v>405</v>
      </c>
      <c r="S12" s="227" t="s">
        <v>654</v>
      </c>
      <c r="T12" s="227" t="s">
        <v>654</v>
      </c>
      <c r="U12" s="227" t="s">
        <v>654</v>
      </c>
      <c r="V12" s="227" t="s">
        <v>654</v>
      </c>
      <c r="W12" s="227" t="s">
        <v>405</v>
      </c>
      <c r="X12" s="90" t="s">
        <v>406</v>
      </c>
      <c r="Y12" s="223" t="s">
        <v>671</v>
      </c>
      <c r="Z12" s="223" t="s">
        <v>769</v>
      </c>
      <c r="AA12" s="223" t="s">
        <v>781</v>
      </c>
    </row>
    <row r="13" spans="1:27" x14ac:dyDescent="0.25">
      <c r="B13" s="567" t="s">
        <v>677</v>
      </c>
      <c r="C13" s="567"/>
      <c r="D13" s="567"/>
      <c r="E13" s="567" t="s">
        <v>678</v>
      </c>
      <c r="F13" s="567"/>
      <c r="G13" s="567"/>
      <c r="H13" s="567"/>
      <c r="I13" s="89" t="s">
        <v>679</v>
      </c>
      <c r="J13" s="89" t="s">
        <v>680</v>
      </c>
      <c r="K13" s="89" t="s">
        <v>681</v>
      </c>
      <c r="L13" s="567" t="s">
        <v>682</v>
      </c>
      <c r="M13" s="567"/>
      <c r="N13" s="567" t="s">
        <v>683</v>
      </c>
      <c r="O13" s="567"/>
      <c r="P13" s="567" t="s">
        <v>684</v>
      </c>
      <c r="Q13" s="567"/>
      <c r="R13" s="567" t="s">
        <v>685</v>
      </c>
      <c r="S13" s="567"/>
      <c r="T13" s="567"/>
      <c r="U13" s="567" t="s">
        <v>686</v>
      </c>
      <c r="V13" s="567"/>
      <c r="W13" s="567"/>
      <c r="X13" s="89" t="s">
        <v>687</v>
      </c>
      <c r="Y13" s="89" t="s">
        <v>688</v>
      </c>
      <c r="Z13" s="234" t="s">
        <v>760</v>
      </c>
      <c r="AA13" s="234" t="s">
        <v>771</v>
      </c>
    </row>
    <row r="14" spans="1:27" x14ac:dyDescent="0.25">
      <c r="W14" s="230"/>
      <c r="Y14" s="234" t="s">
        <v>693</v>
      </c>
      <c r="Z14" s="234" t="s">
        <v>761</v>
      </c>
      <c r="AA14" s="234" t="s">
        <v>772</v>
      </c>
    </row>
    <row r="15" spans="1:27" s="233" customFormat="1" x14ac:dyDescent="0.25">
      <c r="W15" s="230"/>
      <c r="Y15" s="234" t="s">
        <v>753</v>
      </c>
      <c r="Z15" s="234" t="s">
        <v>762</v>
      </c>
      <c r="AA15" s="234" t="s">
        <v>773</v>
      </c>
    </row>
    <row r="16" spans="1:27" s="233" customFormat="1" x14ac:dyDescent="0.25">
      <c r="W16" s="230"/>
      <c r="Y16" s="234" t="s">
        <v>754</v>
      </c>
      <c r="Z16" s="234" t="s">
        <v>763</v>
      </c>
      <c r="AA16" s="234" t="s">
        <v>774</v>
      </c>
    </row>
    <row r="17" spans="2:31" s="233" customFormat="1" x14ac:dyDescent="0.25">
      <c r="W17" s="230"/>
      <c r="Y17" s="234" t="s">
        <v>755</v>
      </c>
      <c r="Z17" s="234" t="s">
        <v>764</v>
      </c>
      <c r="AA17" s="234" t="s">
        <v>775</v>
      </c>
    </row>
    <row r="18" spans="2:31" s="233" customFormat="1" x14ac:dyDescent="0.25">
      <c r="W18" s="230"/>
      <c r="Y18" s="234" t="s">
        <v>756</v>
      </c>
      <c r="Z18" s="234" t="s">
        <v>765</v>
      </c>
      <c r="AA18" s="234" t="s">
        <v>776</v>
      </c>
    </row>
    <row r="19" spans="2:31" x14ac:dyDescent="0.25">
      <c r="B19" s="231" t="s">
        <v>690</v>
      </c>
      <c r="F19" s="244" t="s">
        <v>788</v>
      </c>
      <c r="Y19" s="234" t="s">
        <v>757</v>
      </c>
      <c r="Z19" s="234" t="s">
        <v>766</v>
      </c>
      <c r="AA19" s="234" t="s">
        <v>777</v>
      </c>
    </row>
    <row r="20" spans="2:31" x14ac:dyDescent="0.25">
      <c r="B20" s="231"/>
      <c r="Y20" s="234" t="s">
        <v>758</v>
      </c>
      <c r="Z20" s="234" t="s">
        <v>767</v>
      </c>
      <c r="AA20" s="234" t="s">
        <v>778</v>
      </c>
    </row>
    <row r="21" spans="2:31" x14ac:dyDescent="0.25">
      <c r="B21" s="220" t="s">
        <v>689</v>
      </c>
      <c r="Y21" s="234" t="s">
        <v>759</v>
      </c>
      <c r="Z21" s="234" t="s">
        <v>768</v>
      </c>
      <c r="AA21" s="234" t="s">
        <v>779</v>
      </c>
    </row>
    <row r="22" spans="2:31" x14ac:dyDescent="0.25">
      <c r="B22" s="219" t="s">
        <v>650</v>
      </c>
      <c r="C22" s="219" t="s">
        <v>661</v>
      </c>
      <c r="D22" s="219" t="s">
        <v>660</v>
      </c>
      <c r="E22" s="218" t="s">
        <v>659</v>
      </c>
      <c r="F22" s="218" t="s">
        <v>658</v>
      </c>
      <c r="G22" s="218" t="s">
        <v>657</v>
      </c>
      <c r="H22" s="218" t="s">
        <v>656</v>
      </c>
      <c r="I22" s="218" t="s">
        <v>655</v>
      </c>
      <c r="J22" s="218" t="s">
        <v>662</v>
      </c>
      <c r="K22" s="218" t="s">
        <v>534</v>
      </c>
      <c r="L22" s="217" t="s">
        <v>691</v>
      </c>
      <c r="M22" s="218" t="s">
        <v>663</v>
      </c>
      <c r="N22" s="218" t="s">
        <v>523</v>
      </c>
      <c r="O22" s="218" t="s">
        <v>664</v>
      </c>
      <c r="P22" s="218" t="s">
        <v>560</v>
      </c>
      <c r="Q22" s="218" t="s">
        <v>642</v>
      </c>
      <c r="R22" s="218" t="s">
        <v>665</v>
      </c>
      <c r="S22" s="218" t="s">
        <v>666</v>
      </c>
      <c r="T22" s="218" t="s">
        <v>667</v>
      </c>
      <c r="U22" s="218" t="s">
        <v>673</v>
      </c>
      <c r="V22" s="218" t="s">
        <v>668</v>
      </c>
      <c r="Z22" s="234" t="s">
        <v>770</v>
      </c>
      <c r="AA22" s="234" t="s">
        <v>780</v>
      </c>
    </row>
    <row r="23" spans="2:31" x14ac:dyDescent="0.25">
      <c r="B23" s="227" t="s">
        <v>652</v>
      </c>
      <c r="C23" s="227" t="s">
        <v>651</v>
      </c>
      <c r="D23" s="227" t="s">
        <v>653</v>
      </c>
      <c r="E23" s="89" t="s">
        <v>654</v>
      </c>
      <c r="F23" s="89" t="s">
        <v>654</v>
      </c>
      <c r="G23" s="89" t="s">
        <v>654</v>
      </c>
      <c r="H23" s="89" t="s">
        <v>654</v>
      </c>
      <c r="I23" s="227" t="s">
        <v>406</v>
      </c>
      <c r="J23" s="89" t="s">
        <v>406</v>
      </c>
      <c r="K23" s="227" t="s">
        <v>406</v>
      </c>
      <c r="L23" s="216" t="s">
        <v>406</v>
      </c>
      <c r="M23" s="226" t="s">
        <v>405</v>
      </c>
      <c r="N23" s="226" t="s">
        <v>405</v>
      </c>
      <c r="O23" s="90" t="s">
        <v>405</v>
      </c>
      <c r="P23" s="90" t="s">
        <v>405</v>
      </c>
      <c r="Q23" s="226" t="s">
        <v>405</v>
      </c>
      <c r="R23" s="226" t="s">
        <v>654</v>
      </c>
      <c r="S23" s="226" t="s">
        <v>654</v>
      </c>
      <c r="T23" s="90" t="s">
        <v>405</v>
      </c>
      <c r="U23" s="90" t="s">
        <v>405</v>
      </c>
      <c r="V23" s="226" t="s">
        <v>406</v>
      </c>
    </row>
    <row r="24" spans="2:31" x14ac:dyDescent="0.25">
      <c r="B24" s="567" t="s">
        <v>677</v>
      </c>
      <c r="C24" s="567"/>
      <c r="D24" s="567"/>
      <c r="E24" s="567" t="s">
        <v>678</v>
      </c>
      <c r="F24" s="567"/>
      <c r="G24" s="567"/>
      <c r="H24" s="567"/>
      <c r="I24" s="89" t="s">
        <v>679</v>
      </c>
      <c r="J24" s="89" t="s">
        <v>680</v>
      </c>
      <c r="K24" s="89" t="s">
        <v>681</v>
      </c>
      <c r="L24" s="216" t="s">
        <v>682</v>
      </c>
      <c r="M24" s="567" t="s">
        <v>683</v>
      </c>
      <c r="N24" s="567"/>
      <c r="O24" s="567" t="s">
        <v>684</v>
      </c>
      <c r="P24" s="567"/>
      <c r="Q24" s="567" t="s">
        <v>685</v>
      </c>
      <c r="R24" s="567"/>
      <c r="S24" s="567"/>
      <c r="T24" s="568" t="s">
        <v>686</v>
      </c>
      <c r="U24" s="563"/>
      <c r="V24" s="89" t="s">
        <v>687</v>
      </c>
    </row>
    <row r="25" spans="2:31" x14ac:dyDescent="0.25">
      <c r="B25" s="221"/>
      <c r="C25" s="221"/>
      <c r="D25" s="221"/>
      <c r="E25" s="221"/>
      <c r="AC25" s="243"/>
      <c r="AD25" s="243"/>
      <c r="AE25" s="243"/>
    </row>
    <row r="26" spans="2:31" x14ac:dyDescent="0.25">
      <c r="B26" s="232" t="s">
        <v>786</v>
      </c>
      <c r="AB26" s="105">
        <f>15*4</f>
        <v>60</v>
      </c>
      <c r="AC26" s="131">
        <f>24*4</f>
        <v>96</v>
      </c>
      <c r="AD26" s="131">
        <f>34*4</f>
        <v>136</v>
      </c>
      <c r="AE26" s="105">
        <f>44*4</f>
        <v>176</v>
      </c>
    </row>
    <row r="27" spans="2:31" x14ac:dyDescent="0.25">
      <c r="B27" s="219" t="s">
        <v>650</v>
      </c>
      <c r="C27" s="219" t="s">
        <v>661</v>
      </c>
      <c r="D27" s="219" t="s">
        <v>660</v>
      </c>
      <c r="E27" s="218" t="s">
        <v>659</v>
      </c>
      <c r="F27" s="218" t="s">
        <v>658</v>
      </c>
      <c r="G27" s="218" t="s">
        <v>657</v>
      </c>
      <c r="H27" s="218" t="s">
        <v>656</v>
      </c>
      <c r="I27" s="218" t="s">
        <v>655</v>
      </c>
      <c r="J27" s="218" t="s">
        <v>662</v>
      </c>
      <c r="K27" s="218" t="s">
        <v>676</v>
      </c>
      <c r="L27" s="217" t="s">
        <v>692</v>
      </c>
      <c r="M27" s="218" t="s">
        <v>667</v>
      </c>
      <c r="N27" s="218" t="s">
        <v>673</v>
      </c>
      <c r="O27" s="218" t="s">
        <v>663</v>
      </c>
      <c r="P27" s="218" t="s">
        <v>523</v>
      </c>
      <c r="Q27" s="218" t="s">
        <v>664</v>
      </c>
      <c r="R27" s="218" t="s">
        <v>560</v>
      </c>
      <c r="S27" s="218" t="s">
        <v>642</v>
      </c>
      <c r="T27" s="218" t="s">
        <v>665</v>
      </c>
      <c r="U27" s="218" t="s">
        <v>672</v>
      </c>
      <c r="V27" s="218" t="s">
        <v>669</v>
      </c>
      <c r="W27" s="218" t="s">
        <v>666</v>
      </c>
      <c r="X27" s="218" t="s">
        <v>670</v>
      </c>
      <c r="Y27" s="218" t="s">
        <v>670</v>
      </c>
      <c r="Z27" s="218" t="s">
        <v>670</v>
      </c>
      <c r="AA27" s="218" t="s">
        <v>670</v>
      </c>
      <c r="AB27" s="218" t="s">
        <v>670</v>
      </c>
      <c r="AC27" s="569" t="s">
        <v>787</v>
      </c>
      <c r="AD27" s="570"/>
      <c r="AE27" s="571"/>
    </row>
    <row r="28" spans="2:31" ht="34.5" customHeight="1" x14ac:dyDescent="0.25">
      <c r="B28" s="228" t="s">
        <v>652</v>
      </c>
      <c r="C28" s="228" t="s">
        <v>651</v>
      </c>
      <c r="D28" s="228" t="s">
        <v>653</v>
      </c>
      <c r="E28" s="89" t="s">
        <v>654</v>
      </c>
      <c r="F28" s="89" t="s">
        <v>654</v>
      </c>
      <c r="G28" s="89" t="s">
        <v>654</v>
      </c>
      <c r="H28" s="89" t="s">
        <v>654</v>
      </c>
      <c r="I28" s="227" t="s">
        <v>406</v>
      </c>
      <c r="J28" s="89" t="s">
        <v>406</v>
      </c>
      <c r="K28" s="227" t="s">
        <v>406</v>
      </c>
      <c r="L28" s="216" t="s">
        <v>406</v>
      </c>
      <c r="M28" s="226" t="s">
        <v>405</v>
      </c>
      <c r="N28" s="226" t="s">
        <v>405</v>
      </c>
      <c r="O28" s="90" t="s">
        <v>405</v>
      </c>
      <c r="P28" s="90" t="s">
        <v>405</v>
      </c>
      <c r="Q28" s="226" t="s">
        <v>405</v>
      </c>
      <c r="R28" s="226" t="s">
        <v>405</v>
      </c>
      <c r="S28" s="90" t="s">
        <v>405</v>
      </c>
      <c r="T28" s="90" t="s">
        <v>654</v>
      </c>
      <c r="U28" s="90" t="s">
        <v>654</v>
      </c>
      <c r="V28" s="227" t="s">
        <v>654</v>
      </c>
      <c r="W28" s="227" t="s">
        <v>654</v>
      </c>
      <c r="X28" s="227" t="s">
        <v>405</v>
      </c>
      <c r="Y28" s="90" t="s">
        <v>406</v>
      </c>
      <c r="Z28" s="90" t="s">
        <v>406</v>
      </c>
      <c r="AA28" s="90" t="s">
        <v>406</v>
      </c>
      <c r="AB28" s="90" t="s">
        <v>406</v>
      </c>
      <c r="AC28" s="223" t="s">
        <v>671</v>
      </c>
      <c r="AD28" s="223" t="s">
        <v>769</v>
      </c>
      <c r="AE28" s="223" t="s">
        <v>781</v>
      </c>
    </row>
    <row r="29" spans="2:31" x14ac:dyDescent="0.25">
      <c r="B29" s="567" t="s">
        <v>677</v>
      </c>
      <c r="C29" s="567"/>
      <c r="D29" s="567"/>
      <c r="E29" s="567" t="s">
        <v>678</v>
      </c>
      <c r="F29" s="567"/>
      <c r="G29" s="567"/>
      <c r="H29" s="567"/>
      <c r="I29" s="89" t="s">
        <v>679</v>
      </c>
      <c r="J29" s="89" t="s">
        <v>680</v>
      </c>
      <c r="K29" s="89" t="s">
        <v>681</v>
      </c>
      <c r="L29" s="216" t="s">
        <v>682</v>
      </c>
      <c r="M29" s="567" t="s">
        <v>683</v>
      </c>
      <c r="N29" s="567"/>
      <c r="O29" s="567" t="s">
        <v>684</v>
      </c>
      <c r="P29" s="567"/>
      <c r="Q29" s="567" t="s">
        <v>685</v>
      </c>
      <c r="R29" s="567"/>
      <c r="S29" s="567" t="s">
        <v>686</v>
      </c>
      <c r="T29" s="567"/>
      <c r="U29" s="567"/>
      <c r="V29" s="567" t="s">
        <v>687</v>
      </c>
      <c r="W29" s="567"/>
      <c r="X29" s="567"/>
      <c r="Y29" s="89" t="s">
        <v>688</v>
      </c>
      <c r="Z29" s="234" t="s">
        <v>693</v>
      </c>
      <c r="AA29" s="234" t="s">
        <v>753</v>
      </c>
      <c r="AB29" s="234" t="s">
        <v>754</v>
      </c>
      <c r="AC29" s="234" t="s">
        <v>755</v>
      </c>
      <c r="AD29" s="234" t="s">
        <v>764</v>
      </c>
      <c r="AE29" s="234" t="s">
        <v>775</v>
      </c>
    </row>
    <row r="30" spans="2:31" x14ac:dyDescent="0.25">
      <c r="AC30" s="234" t="s">
        <v>756</v>
      </c>
      <c r="AD30" s="234" t="s">
        <v>765</v>
      </c>
      <c r="AE30" s="234" t="s">
        <v>776</v>
      </c>
    </row>
    <row r="31" spans="2:31" x14ac:dyDescent="0.25">
      <c r="AC31" s="234" t="s">
        <v>757</v>
      </c>
      <c r="AD31" s="234" t="s">
        <v>766</v>
      </c>
      <c r="AE31" s="234" t="s">
        <v>777</v>
      </c>
    </row>
    <row r="32" spans="2:31" x14ac:dyDescent="0.25">
      <c r="AC32" s="234" t="s">
        <v>758</v>
      </c>
      <c r="AD32" s="234" t="s">
        <v>767</v>
      </c>
      <c r="AE32" s="234" t="s">
        <v>778</v>
      </c>
    </row>
    <row r="33" spans="29:31" x14ac:dyDescent="0.25">
      <c r="AC33" s="234" t="s">
        <v>759</v>
      </c>
      <c r="AD33" s="234" t="s">
        <v>768</v>
      </c>
      <c r="AE33" s="234" t="s">
        <v>779</v>
      </c>
    </row>
    <row r="34" spans="29:31" x14ac:dyDescent="0.25">
      <c r="AC34" s="234" t="s">
        <v>760</v>
      </c>
      <c r="AD34" s="234" t="s">
        <v>770</v>
      </c>
      <c r="AE34" s="234" t="s">
        <v>780</v>
      </c>
    </row>
    <row r="35" spans="29:31" x14ac:dyDescent="0.25">
      <c r="AC35" s="234" t="s">
        <v>761</v>
      </c>
      <c r="AD35" s="234" t="s">
        <v>771</v>
      </c>
      <c r="AE35" s="234" t="s">
        <v>782</v>
      </c>
    </row>
    <row r="36" spans="29:31" x14ac:dyDescent="0.25">
      <c r="AC36" s="234" t="s">
        <v>762</v>
      </c>
      <c r="AD36" s="234" t="s">
        <v>772</v>
      </c>
      <c r="AE36" s="234" t="s">
        <v>783</v>
      </c>
    </row>
    <row r="37" spans="29:31" x14ac:dyDescent="0.25">
      <c r="AC37" s="234" t="s">
        <v>763</v>
      </c>
      <c r="AD37" s="234" t="s">
        <v>773</v>
      </c>
      <c r="AE37" s="234" t="s">
        <v>784</v>
      </c>
    </row>
    <row r="38" spans="29:31" x14ac:dyDescent="0.25">
      <c r="AC38" s="233"/>
      <c r="AD38" s="234" t="s">
        <v>774</v>
      </c>
      <c r="AE38" s="234" t="s">
        <v>785</v>
      </c>
    </row>
  </sheetData>
  <mergeCells count="28">
    <mergeCell ref="AC27:AE27"/>
    <mergeCell ref="Y11:AA11"/>
    <mergeCell ref="M24:N24"/>
    <mergeCell ref="O24:P24"/>
    <mergeCell ref="Q24:S24"/>
    <mergeCell ref="T24:U24"/>
    <mergeCell ref="U13:W13"/>
    <mergeCell ref="V29:X29"/>
    <mergeCell ref="B29:D29"/>
    <mergeCell ref="E29:H29"/>
    <mergeCell ref="M29:N29"/>
    <mergeCell ref="O29:P29"/>
    <mergeCell ref="Q29:R29"/>
    <mergeCell ref="S29:U29"/>
    <mergeCell ref="B24:D24"/>
    <mergeCell ref="E24:H24"/>
    <mergeCell ref="S8:T8"/>
    <mergeCell ref="B13:D13"/>
    <mergeCell ref="E13:H13"/>
    <mergeCell ref="L13:M13"/>
    <mergeCell ref="N13:O13"/>
    <mergeCell ref="P13:Q13"/>
    <mergeCell ref="R13:T13"/>
    <mergeCell ref="B8:D8"/>
    <mergeCell ref="E8:H8"/>
    <mergeCell ref="L8:M8"/>
    <mergeCell ref="N8:O8"/>
    <mergeCell ref="P8:R8"/>
  </mergeCells>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4:J44"/>
  <sheetViews>
    <sheetView topLeftCell="A10" workbookViewId="0">
      <selection activeCell="F44" sqref="F44"/>
    </sheetView>
  </sheetViews>
  <sheetFormatPr defaultRowHeight="15" x14ac:dyDescent="0.25"/>
  <cols>
    <col min="2" max="2" width="14.42578125" customWidth="1"/>
    <col min="3" max="3" width="17" bestFit="1" customWidth="1"/>
    <col min="5" max="5" width="19.85546875" customWidth="1"/>
    <col min="6" max="6" width="28.7109375" bestFit="1" customWidth="1"/>
    <col min="7" max="7" width="16.85546875" bestFit="1" customWidth="1"/>
    <col min="8" max="8" width="19" bestFit="1" customWidth="1"/>
    <col min="10" max="10" width="12.140625" bestFit="1" customWidth="1"/>
  </cols>
  <sheetData>
    <row r="4" spans="2:6" x14ac:dyDescent="0.25">
      <c r="D4" s="235">
        <v>1</v>
      </c>
      <c r="E4" s="235" t="s">
        <v>694</v>
      </c>
      <c r="F4" s="235" t="s">
        <v>695</v>
      </c>
    </row>
    <row r="5" spans="2:6" x14ac:dyDescent="0.25">
      <c r="B5" s="235" t="s">
        <v>695</v>
      </c>
      <c r="D5" s="235">
        <v>2</v>
      </c>
      <c r="E5" s="235" t="s">
        <v>694</v>
      </c>
      <c r="F5" s="235" t="s">
        <v>696</v>
      </c>
    </row>
    <row r="6" spans="2:6" x14ac:dyDescent="0.25">
      <c r="B6" s="235" t="s">
        <v>696</v>
      </c>
      <c r="D6" s="235">
        <v>3</v>
      </c>
      <c r="E6" s="235" t="s">
        <v>694</v>
      </c>
      <c r="F6" s="235" t="s">
        <v>697</v>
      </c>
    </row>
    <row r="7" spans="2:6" x14ac:dyDescent="0.25">
      <c r="B7" s="235" t="s">
        <v>697</v>
      </c>
      <c r="D7" s="235">
        <v>4</v>
      </c>
      <c r="E7" s="235" t="s">
        <v>694</v>
      </c>
      <c r="F7" s="235" t="s">
        <v>698</v>
      </c>
    </row>
    <row r="8" spans="2:6" x14ac:dyDescent="0.25">
      <c r="B8" s="235" t="s">
        <v>698</v>
      </c>
      <c r="D8" s="235">
        <v>6</v>
      </c>
      <c r="E8" s="235" t="s">
        <v>694</v>
      </c>
      <c r="F8" s="237" t="s">
        <v>699</v>
      </c>
    </row>
    <row r="9" spans="2:6" x14ac:dyDescent="0.25">
      <c r="B9" s="235" t="s">
        <v>700</v>
      </c>
      <c r="D9" s="235">
        <v>7</v>
      </c>
      <c r="E9" s="235" t="s">
        <v>694</v>
      </c>
      <c r="F9" s="235" t="s">
        <v>700</v>
      </c>
    </row>
    <row r="10" spans="2:6" x14ac:dyDescent="0.25">
      <c r="B10" s="235" t="s">
        <v>701</v>
      </c>
      <c r="D10" s="235">
        <v>8</v>
      </c>
      <c r="E10" s="235" t="s">
        <v>694</v>
      </c>
      <c r="F10" s="235" t="s">
        <v>701</v>
      </c>
    </row>
    <row r="11" spans="2:6" x14ac:dyDescent="0.25">
      <c r="B11" s="235" t="s">
        <v>702</v>
      </c>
      <c r="D11" s="235">
        <v>9</v>
      </c>
      <c r="E11" s="235" t="s">
        <v>694</v>
      </c>
      <c r="F11" s="235" t="s">
        <v>702</v>
      </c>
    </row>
    <row r="12" spans="2:6" x14ac:dyDescent="0.25">
      <c r="D12" s="236">
        <v>10</v>
      </c>
      <c r="E12" s="236" t="s">
        <v>703</v>
      </c>
      <c r="F12" s="236" t="s">
        <v>704</v>
      </c>
    </row>
    <row r="16" spans="2:6" x14ac:dyDescent="0.25">
      <c r="B16">
        <f>24*60*60*1000</f>
        <v>86400000</v>
      </c>
      <c r="C16" t="s">
        <v>710</v>
      </c>
    </row>
    <row r="17" spans="2:10" x14ac:dyDescent="0.25">
      <c r="B17" s="239" t="s">
        <v>705</v>
      </c>
      <c r="E17" s="240" t="s">
        <v>711</v>
      </c>
      <c r="F17" s="38">
        <f>100*365</f>
        <v>36500</v>
      </c>
      <c r="G17" t="s">
        <v>712</v>
      </c>
    </row>
    <row r="18" spans="2:10" x14ac:dyDescent="0.25">
      <c r="E18" s="238" t="s">
        <v>706</v>
      </c>
      <c r="F18" t="s">
        <v>707</v>
      </c>
    </row>
    <row r="19" spans="2:10" x14ac:dyDescent="0.25">
      <c r="E19" s="238" t="s">
        <v>708</v>
      </c>
      <c r="F19" t="s">
        <v>709</v>
      </c>
    </row>
    <row r="22" spans="2:10" x14ac:dyDescent="0.25">
      <c r="B22" s="224" t="s">
        <v>746</v>
      </c>
      <c r="F22" t="s">
        <v>747</v>
      </c>
      <c r="G22" s="224" t="s">
        <v>748</v>
      </c>
      <c r="H22" s="224" t="s">
        <v>749</v>
      </c>
      <c r="J22" t="s">
        <v>750</v>
      </c>
    </row>
    <row r="23" spans="2:10" x14ac:dyDescent="0.25">
      <c r="B23">
        <v>9995</v>
      </c>
      <c r="C23">
        <f>INT(B23/10000)+1</f>
        <v>1</v>
      </c>
      <c r="D23">
        <f>(C23*5000)-15</f>
        <v>4985</v>
      </c>
      <c r="F23">
        <f>G23*H23</f>
        <v>4</v>
      </c>
      <c r="G23">
        <v>1</v>
      </c>
      <c r="H23">
        <v>4</v>
      </c>
      <c r="J23">
        <f>INT((F23+2-1)/2)*2</f>
        <v>4</v>
      </c>
    </row>
    <row r="24" spans="2:10" x14ac:dyDescent="0.25">
      <c r="B24">
        <v>9996</v>
      </c>
      <c r="C24">
        <f t="shared" ref="C24:C44" si="0">INT(B24/10000)+1</f>
        <v>1</v>
      </c>
      <c r="D24">
        <f t="shared" ref="D24:D44" si="1">(C24*5000)-15</f>
        <v>4985</v>
      </c>
      <c r="F24">
        <f t="shared" ref="F24:F35" si="2">G24*H24</f>
        <v>8</v>
      </c>
      <c r="G24">
        <v>2</v>
      </c>
      <c r="H24">
        <v>4</v>
      </c>
      <c r="J24">
        <f t="shared" ref="J24:J35" si="3">INT((F24+2-1)/2)*2</f>
        <v>8</v>
      </c>
    </row>
    <row r="25" spans="2:10" x14ac:dyDescent="0.25">
      <c r="B25">
        <v>9997</v>
      </c>
      <c r="C25">
        <f t="shared" si="0"/>
        <v>1</v>
      </c>
      <c r="D25">
        <f t="shared" si="1"/>
        <v>4985</v>
      </c>
      <c r="F25">
        <f t="shared" si="2"/>
        <v>12</v>
      </c>
      <c r="G25">
        <v>3</v>
      </c>
      <c r="H25">
        <v>4</v>
      </c>
      <c r="J25">
        <f t="shared" si="3"/>
        <v>12</v>
      </c>
    </row>
    <row r="26" spans="2:10" x14ac:dyDescent="0.25">
      <c r="B26">
        <v>9998</v>
      </c>
      <c r="C26">
        <f t="shared" si="0"/>
        <v>1</v>
      </c>
      <c r="D26">
        <f t="shared" si="1"/>
        <v>4985</v>
      </c>
      <c r="F26">
        <f t="shared" si="2"/>
        <v>16</v>
      </c>
      <c r="G26">
        <v>4</v>
      </c>
      <c r="H26">
        <v>4</v>
      </c>
      <c r="J26">
        <f t="shared" si="3"/>
        <v>16</v>
      </c>
    </row>
    <row r="27" spans="2:10" x14ac:dyDescent="0.25">
      <c r="B27">
        <v>9999</v>
      </c>
      <c r="C27">
        <f t="shared" si="0"/>
        <v>1</v>
      </c>
      <c r="D27">
        <f t="shared" si="1"/>
        <v>4985</v>
      </c>
      <c r="F27">
        <f t="shared" si="2"/>
        <v>20</v>
      </c>
      <c r="G27">
        <v>5</v>
      </c>
      <c r="H27">
        <v>4</v>
      </c>
      <c r="J27">
        <f t="shared" si="3"/>
        <v>20</v>
      </c>
    </row>
    <row r="28" spans="2:10" x14ac:dyDescent="0.25">
      <c r="B28">
        <v>10000</v>
      </c>
      <c r="C28">
        <f t="shared" si="0"/>
        <v>2</v>
      </c>
      <c r="D28">
        <f t="shared" si="1"/>
        <v>9985</v>
      </c>
      <c r="F28">
        <f t="shared" si="2"/>
        <v>24</v>
      </c>
      <c r="G28">
        <v>6</v>
      </c>
      <c r="H28">
        <v>4</v>
      </c>
      <c r="J28">
        <f t="shared" si="3"/>
        <v>24</v>
      </c>
    </row>
    <row r="29" spans="2:10" x14ac:dyDescent="0.25">
      <c r="B29">
        <v>10001</v>
      </c>
      <c r="C29">
        <f t="shared" si="0"/>
        <v>2</v>
      </c>
      <c r="D29">
        <f t="shared" si="1"/>
        <v>9985</v>
      </c>
      <c r="F29">
        <f t="shared" si="2"/>
        <v>28</v>
      </c>
      <c r="G29">
        <v>7</v>
      </c>
      <c r="H29">
        <v>4</v>
      </c>
      <c r="J29">
        <f t="shared" si="3"/>
        <v>28</v>
      </c>
    </row>
    <row r="30" spans="2:10" x14ac:dyDescent="0.25">
      <c r="B30">
        <v>10002</v>
      </c>
      <c r="C30">
        <f t="shared" si="0"/>
        <v>2</v>
      </c>
      <c r="D30">
        <f t="shared" si="1"/>
        <v>9985</v>
      </c>
      <c r="F30">
        <f t="shared" si="2"/>
        <v>32</v>
      </c>
      <c r="G30">
        <v>8</v>
      </c>
      <c r="H30">
        <v>4</v>
      </c>
      <c r="J30">
        <f t="shared" si="3"/>
        <v>32</v>
      </c>
    </row>
    <row r="31" spans="2:10" x14ac:dyDescent="0.25">
      <c r="B31">
        <v>10003</v>
      </c>
      <c r="C31">
        <f t="shared" si="0"/>
        <v>2</v>
      </c>
      <c r="D31">
        <f t="shared" si="1"/>
        <v>9985</v>
      </c>
      <c r="F31">
        <f t="shared" si="2"/>
        <v>36</v>
      </c>
      <c r="G31">
        <v>9</v>
      </c>
      <c r="H31">
        <v>4</v>
      </c>
      <c r="J31">
        <f t="shared" si="3"/>
        <v>36</v>
      </c>
    </row>
    <row r="32" spans="2:10" x14ac:dyDescent="0.25">
      <c r="B32">
        <v>10004</v>
      </c>
      <c r="C32">
        <f t="shared" si="0"/>
        <v>2</v>
      </c>
      <c r="D32">
        <f t="shared" si="1"/>
        <v>9985</v>
      </c>
      <c r="F32">
        <f t="shared" si="2"/>
        <v>40</v>
      </c>
      <c r="G32">
        <v>10</v>
      </c>
      <c r="H32">
        <v>4</v>
      </c>
      <c r="J32">
        <f t="shared" si="3"/>
        <v>40</v>
      </c>
    </row>
    <row r="33" spans="2:10" x14ac:dyDescent="0.25">
      <c r="B33">
        <v>10005</v>
      </c>
      <c r="C33">
        <f t="shared" si="0"/>
        <v>2</v>
      </c>
      <c r="D33">
        <f t="shared" si="1"/>
        <v>9985</v>
      </c>
      <c r="F33">
        <f t="shared" si="2"/>
        <v>44</v>
      </c>
      <c r="G33">
        <v>11</v>
      </c>
      <c r="H33">
        <v>4</v>
      </c>
      <c r="J33">
        <f t="shared" si="3"/>
        <v>44</v>
      </c>
    </row>
    <row r="34" spans="2:10" x14ac:dyDescent="0.25">
      <c r="B34">
        <v>10006</v>
      </c>
      <c r="C34">
        <f t="shared" si="0"/>
        <v>2</v>
      </c>
      <c r="D34">
        <f t="shared" si="1"/>
        <v>9985</v>
      </c>
      <c r="F34">
        <f t="shared" si="2"/>
        <v>48</v>
      </c>
      <c r="G34">
        <v>12</v>
      </c>
      <c r="H34">
        <v>4</v>
      </c>
      <c r="J34">
        <f t="shared" si="3"/>
        <v>48</v>
      </c>
    </row>
    <row r="35" spans="2:10" x14ac:dyDescent="0.25">
      <c r="B35">
        <v>10007</v>
      </c>
      <c r="C35">
        <f t="shared" si="0"/>
        <v>2</v>
      </c>
      <c r="D35">
        <f t="shared" si="1"/>
        <v>9985</v>
      </c>
      <c r="F35">
        <f t="shared" si="2"/>
        <v>52</v>
      </c>
      <c r="G35">
        <v>13</v>
      </c>
      <c r="H35">
        <v>4</v>
      </c>
      <c r="J35">
        <f t="shared" si="3"/>
        <v>52</v>
      </c>
    </row>
    <row r="36" spans="2:10" x14ac:dyDescent="0.25">
      <c r="B36">
        <v>10008</v>
      </c>
      <c r="C36">
        <f t="shared" si="0"/>
        <v>2</v>
      </c>
      <c r="D36">
        <f t="shared" si="1"/>
        <v>9985</v>
      </c>
    </row>
    <row r="37" spans="2:10" x14ac:dyDescent="0.25">
      <c r="B37">
        <v>10009</v>
      </c>
      <c r="C37">
        <f t="shared" si="0"/>
        <v>2</v>
      </c>
      <c r="D37">
        <f t="shared" si="1"/>
        <v>9985</v>
      </c>
      <c r="F37" t="s">
        <v>751</v>
      </c>
      <c r="G37" t="s">
        <v>752</v>
      </c>
    </row>
    <row r="38" spans="2:10" x14ac:dyDescent="0.25">
      <c r="B38">
        <v>10010</v>
      </c>
      <c r="C38">
        <f t="shared" si="0"/>
        <v>2</v>
      </c>
      <c r="D38">
        <f t="shared" si="1"/>
        <v>9985</v>
      </c>
      <c r="F38">
        <v>84</v>
      </c>
      <c r="G38">
        <v>19</v>
      </c>
      <c r="H38">
        <f>F38*G38</f>
        <v>1596</v>
      </c>
    </row>
    <row r="39" spans="2:10" x14ac:dyDescent="0.25">
      <c r="B39">
        <v>10011</v>
      </c>
      <c r="C39">
        <f t="shared" si="0"/>
        <v>2</v>
      </c>
      <c r="D39">
        <f t="shared" si="1"/>
        <v>9985</v>
      </c>
    </row>
    <row r="40" spans="2:10" x14ac:dyDescent="0.25">
      <c r="B40">
        <v>10012</v>
      </c>
      <c r="C40">
        <f t="shared" si="0"/>
        <v>2</v>
      </c>
      <c r="D40">
        <f t="shared" si="1"/>
        <v>9985</v>
      </c>
    </row>
    <row r="41" spans="2:10" x14ac:dyDescent="0.25">
      <c r="B41">
        <v>10013</v>
      </c>
      <c r="C41">
        <f t="shared" si="0"/>
        <v>2</v>
      </c>
      <c r="D41">
        <f t="shared" si="1"/>
        <v>9985</v>
      </c>
    </row>
    <row r="42" spans="2:10" x14ac:dyDescent="0.25">
      <c r="B42">
        <v>10014</v>
      </c>
      <c r="C42">
        <f t="shared" si="0"/>
        <v>2</v>
      </c>
      <c r="D42">
        <f t="shared" si="1"/>
        <v>9985</v>
      </c>
    </row>
    <row r="43" spans="2:10" x14ac:dyDescent="0.25">
      <c r="B43">
        <v>10015</v>
      </c>
      <c r="C43">
        <f t="shared" si="0"/>
        <v>2</v>
      </c>
      <c r="D43">
        <f t="shared" si="1"/>
        <v>9985</v>
      </c>
    </row>
    <row r="44" spans="2:10" x14ac:dyDescent="0.25">
      <c r="B44">
        <v>10016</v>
      </c>
      <c r="C44">
        <f t="shared" si="0"/>
        <v>2</v>
      </c>
      <c r="D44">
        <f t="shared" si="1"/>
        <v>9985</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E22"/>
  <sheetViews>
    <sheetView showGridLines="0" topLeftCell="C1" workbookViewId="0">
      <selection activeCell="H4" sqref="H4"/>
    </sheetView>
  </sheetViews>
  <sheetFormatPr defaultRowHeight="15" x14ac:dyDescent="0.25"/>
  <cols>
    <col min="1" max="1" width="3.7109375" customWidth="1"/>
    <col min="2" max="2" width="13.42578125" bestFit="1" customWidth="1"/>
    <col min="3" max="3" width="33.85546875" bestFit="1" customWidth="1"/>
    <col min="4" max="4" width="57" bestFit="1" customWidth="1"/>
    <col min="5" max="5" width="20.7109375" customWidth="1"/>
  </cols>
  <sheetData>
    <row r="1" spans="2:5" x14ac:dyDescent="0.25">
      <c r="E1" s="224"/>
    </row>
    <row r="2" spans="2:5" x14ac:dyDescent="0.25">
      <c r="C2" s="225" t="s">
        <v>715</v>
      </c>
      <c r="D2" t="s">
        <v>716</v>
      </c>
      <c r="E2" s="224"/>
    </row>
    <row r="3" spans="2:5" x14ac:dyDescent="0.25">
      <c r="E3" s="224"/>
    </row>
    <row r="4" spans="2:5" x14ac:dyDescent="0.25">
      <c r="B4" s="218" t="s">
        <v>714</v>
      </c>
      <c r="C4" s="218" t="s">
        <v>745</v>
      </c>
      <c r="D4" s="218" t="s">
        <v>311</v>
      </c>
      <c r="E4" s="218" t="s">
        <v>310</v>
      </c>
    </row>
    <row r="5" spans="2:5" x14ac:dyDescent="0.25">
      <c r="B5" s="229">
        <v>1</v>
      </c>
      <c r="C5" s="229" t="s">
        <v>713</v>
      </c>
      <c r="D5" s="241" t="s">
        <v>717</v>
      </c>
      <c r="E5" s="229">
        <v>100</v>
      </c>
    </row>
    <row r="6" spans="2:5" x14ac:dyDescent="0.25">
      <c r="B6" s="229">
        <v>2</v>
      </c>
      <c r="C6" s="229" t="s">
        <v>718</v>
      </c>
      <c r="D6" s="241" t="s">
        <v>719</v>
      </c>
      <c r="E6" s="229">
        <v>32</v>
      </c>
    </row>
    <row r="7" spans="2:5" x14ac:dyDescent="0.25">
      <c r="B7" s="229">
        <v>3</v>
      </c>
      <c r="C7" s="229" t="s">
        <v>720</v>
      </c>
      <c r="D7" s="241" t="s">
        <v>721</v>
      </c>
      <c r="E7" s="229">
        <f>E6*64</f>
        <v>2048</v>
      </c>
    </row>
    <row r="8" spans="2:5" x14ac:dyDescent="0.25">
      <c r="B8" s="229">
        <v>4</v>
      </c>
      <c r="C8" s="229" t="s">
        <v>722</v>
      </c>
      <c r="D8" s="241" t="s">
        <v>723</v>
      </c>
      <c r="E8" s="229">
        <f>E6*128</f>
        <v>4096</v>
      </c>
    </row>
    <row r="9" spans="2:5" x14ac:dyDescent="0.25">
      <c r="B9" s="229">
        <v>5</v>
      </c>
      <c r="C9" s="229" t="s">
        <v>724</v>
      </c>
      <c r="D9" s="241" t="s">
        <v>725</v>
      </c>
      <c r="E9" s="229">
        <f>E6*256</f>
        <v>8192</v>
      </c>
    </row>
    <row r="10" spans="2:5" x14ac:dyDescent="0.25">
      <c r="B10" s="229">
        <v>6</v>
      </c>
      <c r="C10" s="229" t="s">
        <v>726</v>
      </c>
      <c r="D10" s="241" t="s">
        <v>727</v>
      </c>
      <c r="E10" s="229">
        <f>E9</f>
        <v>8192</v>
      </c>
    </row>
    <row r="12" spans="2:5" ht="90" x14ac:dyDescent="0.25">
      <c r="B12" s="90">
        <v>7</v>
      </c>
      <c r="C12" s="229" t="s">
        <v>728</v>
      </c>
      <c r="D12" s="242" t="s">
        <v>731</v>
      </c>
      <c r="E12" s="229">
        <v>192</v>
      </c>
    </row>
    <row r="14" spans="2:5" ht="120" x14ac:dyDescent="0.25">
      <c r="B14" s="90">
        <v>8</v>
      </c>
      <c r="C14" s="229" t="s">
        <v>729</v>
      </c>
      <c r="D14" s="242" t="s">
        <v>730</v>
      </c>
      <c r="E14" s="229">
        <f>E10*32</f>
        <v>262144</v>
      </c>
    </row>
    <row r="16" spans="2:5" x14ac:dyDescent="0.25">
      <c r="B16" s="193" t="s">
        <v>744</v>
      </c>
    </row>
    <row r="17" spans="2:5" x14ac:dyDescent="0.25">
      <c r="B17" s="229">
        <v>9</v>
      </c>
      <c r="C17" s="229" t="s">
        <v>732</v>
      </c>
      <c r="D17" s="241" t="s">
        <v>738</v>
      </c>
      <c r="E17" s="229">
        <v>-128</v>
      </c>
    </row>
    <row r="18" spans="2:5" x14ac:dyDescent="0.25">
      <c r="B18" s="229">
        <v>10</v>
      </c>
      <c r="C18" s="229" t="s">
        <v>733</v>
      </c>
      <c r="D18" s="241" t="s">
        <v>739</v>
      </c>
      <c r="E18" s="229">
        <v>-129</v>
      </c>
    </row>
    <row r="19" spans="2:5" x14ac:dyDescent="0.25">
      <c r="B19" s="229">
        <v>11</v>
      </c>
      <c r="C19" s="229" t="s">
        <v>734</v>
      </c>
      <c r="D19" s="241" t="s">
        <v>740</v>
      </c>
      <c r="E19" s="229">
        <v>-130</v>
      </c>
    </row>
    <row r="20" spans="2:5" x14ac:dyDescent="0.25">
      <c r="B20" s="229">
        <v>12</v>
      </c>
      <c r="C20" s="229" t="s">
        <v>735</v>
      </c>
      <c r="D20" s="241" t="s">
        <v>741</v>
      </c>
      <c r="E20" s="229">
        <v>-131</v>
      </c>
    </row>
    <row r="21" spans="2:5" x14ac:dyDescent="0.25">
      <c r="B21" s="229">
        <v>13</v>
      </c>
      <c r="C21" s="229" t="s">
        <v>736</v>
      </c>
      <c r="D21" s="241" t="s">
        <v>742</v>
      </c>
      <c r="E21" s="229">
        <v>-132</v>
      </c>
    </row>
    <row r="22" spans="2:5" x14ac:dyDescent="0.25">
      <c r="B22" s="229">
        <v>14</v>
      </c>
      <c r="C22" s="229" t="s">
        <v>737</v>
      </c>
      <c r="D22" s="241" t="s">
        <v>743</v>
      </c>
      <c r="E22" s="229">
        <v>-133</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L66"/>
  <sheetViews>
    <sheetView showGridLines="0" zoomScaleNormal="100" workbookViewId="0">
      <selection activeCell="H8" sqref="H8"/>
    </sheetView>
  </sheetViews>
  <sheetFormatPr defaultRowHeight="15" x14ac:dyDescent="0.25"/>
  <cols>
    <col min="1" max="1" width="5.5703125" customWidth="1"/>
    <col min="2" max="2" width="9.42578125" customWidth="1"/>
    <col min="3" max="4" width="8.85546875" customWidth="1"/>
    <col min="5" max="6" width="10.42578125" customWidth="1"/>
    <col min="8" max="8" width="27.85546875" customWidth="1"/>
    <col min="9" max="9" width="32.85546875" bestFit="1" customWidth="1"/>
    <col min="10" max="10" width="28.42578125" bestFit="1" customWidth="1"/>
  </cols>
  <sheetData>
    <row r="2" spans="2:12" x14ac:dyDescent="0.25">
      <c r="E2" s="193" t="s">
        <v>789</v>
      </c>
      <c r="H2" s="193" t="s">
        <v>845</v>
      </c>
      <c r="I2" t="s">
        <v>897</v>
      </c>
    </row>
    <row r="3" spans="2:12" ht="15.75" thickBot="1" x14ac:dyDescent="0.3"/>
    <row r="4" spans="2:12" ht="21" customHeight="1" x14ac:dyDescent="0.25">
      <c r="B4" s="572" t="s">
        <v>898</v>
      </c>
      <c r="C4" s="573"/>
      <c r="D4" s="574"/>
      <c r="E4" s="572" t="s">
        <v>789</v>
      </c>
      <c r="F4" s="573"/>
      <c r="G4" s="574"/>
    </row>
    <row r="5" spans="2:12" x14ac:dyDescent="0.25">
      <c r="B5" s="267" t="s">
        <v>790</v>
      </c>
      <c r="C5" s="254" t="s">
        <v>791</v>
      </c>
      <c r="D5" s="268" t="s">
        <v>792</v>
      </c>
      <c r="E5" s="267" t="s">
        <v>790</v>
      </c>
      <c r="F5" s="254" t="s">
        <v>791</v>
      </c>
      <c r="G5" s="278" t="s">
        <v>792</v>
      </c>
      <c r="H5" s="276" t="s">
        <v>793</v>
      </c>
      <c r="I5" s="249" t="s">
        <v>846</v>
      </c>
    </row>
    <row r="6" spans="2:12" x14ac:dyDescent="0.25">
      <c r="B6" s="125">
        <v>321</v>
      </c>
      <c r="C6" s="248">
        <v>321</v>
      </c>
      <c r="D6" s="176">
        <v>1</v>
      </c>
      <c r="E6" s="125">
        <v>1</v>
      </c>
      <c r="F6" s="248">
        <v>1</v>
      </c>
      <c r="G6" s="176">
        <v>1</v>
      </c>
      <c r="H6" s="241"/>
      <c r="I6" s="251"/>
    </row>
    <row r="7" spans="2:12" x14ac:dyDescent="0.25">
      <c r="B7" s="125">
        <f>C6+1</f>
        <v>322</v>
      </c>
      <c r="C7" s="248">
        <f>B7+D7-1</f>
        <v>323</v>
      </c>
      <c r="D7" s="176">
        <v>2</v>
      </c>
      <c r="E7" s="125">
        <f>F6+1</f>
        <v>2</v>
      </c>
      <c r="F7" s="248">
        <f t="shared" ref="F7" si="0">E7+G7-1</f>
        <v>3</v>
      </c>
      <c r="G7" s="176">
        <v>2</v>
      </c>
      <c r="H7" s="241" t="s">
        <v>794</v>
      </c>
      <c r="I7" s="251" t="s">
        <v>918</v>
      </c>
      <c r="J7" s="262" t="s">
        <v>917</v>
      </c>
      <c r="K7" s="247">
        <f>28+7*20+22</f>
        <v>190</v>
      </c>
      <c r="L7" s="193" t="s">
        <v>916</v>
      </c>
    </row>
    <row r="8" spans="2:12" x14ac:dyDescent="0.25">
      <c r="B8" s="125">
        <f t="shared" ref="B8:B66" si="1">C7+1</f>
        <v>324</v>
      </c>
      <c r="C8" s="248">
        <f t="shared" ref="C8:C66" si="2">B8+D8-1</f>
        <v>325</v>
      </c>
      <c r="D8" s="176">
        <v>2</v>
      </c>
      <c r="E8" s="125">
        <f t="shared" ref="E8:E66" si="3">F7+1</f>
        <v>4</v>
      </c>
      <c r="F8" s="248">
        <f t="shared" ref="F8:F66" si="4">E8+G8-1</f>
        <v>5</v>
      </c>
      <c r="G8" s="176">
        <v>2</v>
      </c>
      <c r="H8" s="241" t="s">
        <v>795</v>
      </c>
      <c r="I8" s="251" t="s">
        <v>847</v>
      </c>
    </row>
    <row r="9" spans="2:12" x14ac:dyDescent="0.25">
      <c r="B9" s="125">
        <f t="shared" si="1"/>
        <v>326</v>
      </c>
      <c r="C9" s="248">
        <f t="shared" si="2"/>
        <v>329</v>
      </c>
      <c r="D9" s="176">
        <v>4</v>
      </c>
      <c r="E9" s="125">
        <f t="shared" si="3"/>
        <v>6</v>
      </c>
      <c r="F9" s="248">
        <f t="shared" si="4"/>
        <v>9</v>
      </c>
      <c r="G9" s="176">
        <v>4</v>
      </c>
      <c r="H9" s="241" t="s">
        <v>796</v>
      </c>
      <c r="I9" s="251" t="s">
        <v>848</v>
      </c>
    </row>
    <row r="10" spans="2:12" x14ac:dyDescent="0.25">
      <c r="B10" s="125">
        <f t="shared" si="1"/>
        <v>330</v>
      </c>
      <c r="C10" s="248">
        <f t="shared" si="2"/>
        <v>331</v>
      </c>
      <c r="D10" s="176">
        <v>2</v>
      </c>
      <c r="E10" s="125">
        <f t="shared" si="3"/>
        <v>10</v>
      </c>
      <c r="F10" s="248">
        <f t="shared" si="4"/>
        <v>11</v>
      </c>
      <c r="G10" s="176">
        <v>2</v>
      </c>
      <c r="H10" s="241" t="s">
        <v>797</v>
      </c>
      <c r="I10" s="251">
        <v>13</v>
      </c>
    </row>
    <row r="11" spans="2:12" x14ac:dyDescent="0.25">
      <c r="B11" s="273">
        <f t="shared" si="1"/>
        <v>332</v>
      </c>
      <c r="C11" s="257">
        <f t="shared" si="2"/>
        <v>332</v>
      </c>
      <c r="D11" s="274">
        <v>1</v>
      </c>
      <c r="E11" s="273">
        <f t="shared" si="3"/>
        <v>12</v>
      </c>
      <c r="F11" s="257">
        <f t="shared" si="4"/>
        <v>13</v>
      </c>
      <c r="G11" s="274">
        <v>2</v>
      </c>
      <c r="H11" s="265" t="s">
        <v>901</v>
      </c>
      <c r="I11" s="258" t="s">
        <v>900</v>
      </c>
      <c r="J11" s="244" t="s">
        <v>1047</v>
      </c>
    </row>
    <row r="12" spans="2:12" x14ac:dyDescent="0.25">
      <c r="B12" s="271">
        <f t="shared" si="1"/>
        <v>333</v>
      </c>
      <c r="C12" s="250">
        <f t="shared" si="2"/>
        <v>334</v>
      </c>
      <c r="D12" s="272">
        <v>2</v>
      </c>
      <c r="E12" s="271">
        <f t="shared" si="3"/>
        <v>14</v>
      </c>
      <c r="F12" s="250">
        <f t="shared" si="4"/>
        <v>15</v>
      </c>
      <c r="G12" s="272">
        <v>2</v>
      </c>
      <c r="H12" s="241" t="s">
        <v>798</v>
      </c>
      <c r="I12" s="251" t="s">
        <v>849</v>
      </c>
    </row>
    <row r="13" spans="2:12" x14ac:dyDescent="0.25">
      <c r="B13" s="125">
        <f t="shared" si="1"/>
        <v>335</v>
      </c>
      <c r="C13" s="248">
        <f t="shared" si="2"/>
        <v>336</v>
      </c>
      <c r="D13" s="176">
        <v>2</v>
      </c>
      <c r="E13" s="125">
        <f t="shared" si="3"/>
        <v>16</v>
      </c>
      <c r="F13" s="248">
        <f t="shared" si="4"/>
        <v>17</v>
      </c>
      <c r="G13" s="176">
        <v>2</v>
      </c>
      <c r="H13" s="241" t="s">
        <v>899</v>
      </c>
      <c r="I13" s="251" t="s">
        <v>850</v>
      </c>
    </row>
    <row r="14" spans="2:12" x14ac:dyDescent="0.25">
      <c r="B14" s="125">
        <f t="shared" si="1"/>
        <v>337</v>
      </c>
      <c r="C14" s="248">
        <f t="shared" si="2"/>
        <v>340</v>
      </c>
      <c r="D14" s="176">
        <v>4</v>
      </c>
      <c r="E14" s="125">
        <f t="shared" si="3"/>
        <v>18</v>
      </c>
      <c r="F14" s="248">
        <f t="shared" si="4"/>
        <v>21</v>
      </c>
      <c r="G14" s="176">
        <v>4</v>
      </c>
      <c r="H14" s="241" t="s">
        <v>799</v>
      </c>
      <c r="I14" s="251" t="s">
        <v>851</v>
      </c>
    </row>
    <row r="15" spans="2:12" x14ac:dyDescent="0.25">
      <c r="B15" s="125">
        <f t="shared" si="1"/>
        <v>341</v>
      </c>
      <c r="C15" s="248">
        <f t="shared" si="2"/>
        <v>341</v>
      </c>
      <c r="D15" s="176">
        <v>1</v>
      </c>
      <c r="E15" s="125">
        <f t="shared" si="3"/>
        <v>22</v>
      </c>
      <c r="F15" s="248">
        <f t="shared" si="4"/>
        <v>23</v>
      </c>
      <c r="G15" s="176">
        <v>2</v>
      </c>
      <c r="H15" s="241" t="s">
        <v>800</v>
      </c>
      <c r="I15" s="251" t="s">
        <v>852</v>
      </c>
    </row>
    <row r="16" spans="2:12" x14ac:dyDescent="0.25">
      <c r="B16" s="125">
        <f t="shared" si="1"/>
        <v>342</v>
      </c>
      <c r="C16" s="248">
        <f t="shared" si="2"/>
        <v>345</v>
      </c>
      <c r="D16" s="176">
        <v>4</v>
      </c>
      <c r="E16" s="125">
        <f t="shared" si="3"/>
        <v>24</v>
      </c>
      <c r="F16" s="248">
        <f t="shared" si="4"/>
        <v>27</v>
      </c>
      <c r="G16" s="176">
        <v>4</v>
      </c>
      <c r="H16" s="241" t="s">
        <v>801</v>
      </c>
      <c r="I16" s="251" t="s">
        <v>853</v>
      </c>
    </row>
    <row r="17" spans="2:10" x14ac:dyDescent="0.25">
      <c r="B17" s="125">
        <f t="shared" si="1"/>
        <v>346</v>
      </c>
      <c r="C17" s="248">
        <f t="shared" si="2"/>
        <v>349</v>
      </c>
      <c r="D17" s="176">
        <v>4</v>
      </c>
      <c r="E17" s="125">
        <f t="shared" si="3"/>
        <v>28</v>
      </c>
      <c r="F17" s="248">
        <f t="shared" si="4"/>
        <v>31</v>
      </c>
      <c r="G17" s="176">
        <v>4</v>
      </c>
      <c r="H17" s="241" t="s">
        <v>802</v>
      </c>
      <c r="I17" s="251" t="s">
        <v>854</v>
      </c>
    </row>
    <row r="18" spans="2:10" x14ac:dyDescent="0.25">
      <c r="B18" s="273">
        <f t="shared" si="1"/>
        <v>350</v>
      </c>
      <c r="C18" s="257">
        <f t="shared" si="2"/>
        <v>350</v>
      </c>
      <c r="D18" s="274">
        <v>1</v>
      </c>
      <c r="E18" s="273">
        <f t="shared" si="3"/>
        <v>32</v>
      </c>
      <c r="F18" s="257">
        <f t="shared" si="4"/>
        <v>33</v>
      </c>
      <c r="G18" s="274">
        <v>2</v>
      </c>
      <c r="H18" s="265" t="s">
        <v>903</v>
      </c>
      <c r="I18" s="258" t="s">
        <v>902</v>
      </c>
      <c r="J18" s="244" t="s">
        <v>1047</v>
      </c>
    </row>
    <row r="19" spans="2:10" x14ac:dyDescent="0.25">
      <c r="B19" s="273">
        <f t="shared" si="1"/>
        <v>351</v>
      </c>
      <c r="C19" s="257">
        <f t="shared" si="2"/>
        <v>354</v>
      </c>
      <c r="D19" s="274">
        <v>4</v>
      </c>
      <c r="E19" s="273">
        <f t="shared" si="3"/>
        <v>34</v>
      </c>
      <c r="F19" s="257">
        <f t="shared" si="4"/>
        <v>37</v>
      </c>
      <c r="G19" s="274">
        <v>4</v>
      </c>
      <c r="H19" s="265" t="s">
        <v>914</v>
      </c>
      <c r="I19" s="258" t="s">
        <v>915</v>
      </c>
      <c r="J19" s="244" t="s">
        <v>1047</v>
      </c>
    </row>
    <row r="20" spans="2:10" x14ac:dyDescent="0.25">
      <c r="B20" s="273">
        <f t="shared" si="1"/>
        <v>355</v>
      </c>
      <c r="C20" s="257">
        <f t="shared" si="2"/>
        <v>356</v>
      </c>
      <c r="D20" s="275">
        <v>2</v>
      </c>
      <c r="E20" s="273">
        <f t="shared" si="3"/>
        <v>38</v>
      </c>
      <c r="F20" s="257">
        <f t="shared" si="4"/>
        <v>39</v>
      </c>
      <c r="G20" s="275">
        <v>2</v>
      </c>
      <c r="H20" s="277" t="s">
        <v>904</v>
      </c>
      <c r="I20" s="259" t="s">
        <v>909</v>
      </c>
      <c r="J20" s="244" t="s">
        <v>1047</v>
      </c>
    </row>
    <row r="21" spans="2:10" x14ac:dyDescent="0.25">
      <c r="B21" s="273">
        <f t="shared" si="1"/>
        <v>357</v>
      </c>
      <c r="C21" s="257">
        <f t="shared" si="2"/>
        <v>358</v>
      </c>
      <c r="D21" s="275">
        <v>2</v>
      </c>
      <c r="E21" s="273">
        <f t="shared" si="3"/>
        <v>40</v>
      </c>
      <c r="F21" s="257">
        <f t="shared" si="4"/>
        <v>41</v>
      </c>
      <c r="G21" s="275">
        <v>2</v>
      </c>
      <c r="H21" s="277" t="s">
        <v>905</v>
      </c>
      <c r="I21" s="259" t="s">
        <v>906</v>
      </c>
      <c r="J21" s="244" t="s">
        <v>1047</v>
      </c>
    </row>
    <row r="22" spans="2:10" x14ac:dyDescent="0.25">
      <c r="B22" s="273">
        <f t="shared" si="1"/>
        <v>359</v>
      </c>
      <c r="C22" s="257">
        <f t="shared" si="2"/>
        <v>362</v>
      </c>
      <c r="D22" s="275">
        <v>4</v>
      </c>
      <c r="E22" s="273">
        <f t="shared" si="3"/>
        <v>42</v>
      </c>
      <c r="F22" s="257">
        <f t="shared" si="4"/>
        <v>45</v>
      </c>
      <c r="G22" s="275">
        <v>4</v>
      </c>
      <c r="H22" s="277" t="s">
        <v>912</v>
      </c>
      <c r="I22" s="259" t="s">
        <v>908</v>
      </c>
      <c r="J22" s="244" t="s">
        <v>1047</v>
      </c>
    </row>
    <row r="23" spans="2:10" x14ac:dyDescent="0.25">
      <c r="B23" s="273">
        <f t="shared" si="1"/>
        <v>363</v>
      </c>
      <c r="C23" s="257">
        <f t="shared" si="2"/>
        <v>366</v>
      </c>
      <c r="D23" s="275">
        <v>4</v>
      </c>
      <c r="E23" s="273">
        <f t="shared" si="3"/>
        <v>46</v>
      </c>
      <c r="F23" s="257">
        <f t="shared" si="4"/>
        <v>49</v>
      </c>
      <c r="G23" s="275">
        <v>4</v>
      </c>
      <c r="H23" s="277" t="s">
        <v>913</v>
      </c>
      <c r="I23" s="259" t="s">
        <v>907</v>
      </c>
      <c r="J23" s="244" t="s">
        <v>1047</v>
      </c>
    </row>
    <row r="24" spans="2:10" ht="15.75" thickBot="1" x14ac:dyDescent="0.3">
      <c r="B24" s="269">
        <f t="shared" si="1"/>
        <v>367</v>
      </c>
      <c r="C24" s="260">
        <f t="shared" si="2"/>
        <v>367</v>
      </c>
      <c r="D24" s="270">
        <v>1</v>
      </c>
      <c r="E24" s="269">
        <f t="shared" si="3"/>
        <v>50</v>
      </c>
      <c r="F24" s="260">
        <f t="shared" si="4"/>
        <v>51</v>
      </c>
      <c r="G24" s="270">
        <v>2</v>
      </c>
      <c r="H24" s="263" t="s">
        <v>910</v>
      </c>
      <c r="I24" s="261" t="s">
        <v>911</v>
      </c>
      <c r="J24" s="244" t="s">
        <v>1047</v>
      </c>
    </row>
    <row r="25" spans="2:10" x14ac:dyDescent="0.25">
      <c r="B25" s="271">
        <f t="shared" si="1"/>
        <v>368</v>
      </c>
      <c r="C25" s="250">
        <f t="shared" si="2"/>
        <v>369</v>
      </c>
      <c r="D25" s="272">
        <v>2</v>
      </c>
      <c r="E25" s="271">
        <f t="shared" si="3"/>
        <v>52</v>
      </c>
      <c r="F25" s="250">
        <f t="shared" si="4"/>
        <v>53</v>
      </c>
      <c r="G25" s="272">
        <v>2</v>
      </c>
      <c r="H25" s="264" t="s">
        <v>803</v>
      </c>
      <c r="I25" s="252" t="s">
        <v>855</v>
      </c>
    </row>
    <row r="26" spans="2:10" x14ac:dyDescent="0.25">
      <c r="B26" s="125">
        <f t="shared" si="1"/>
        <v>370</v>
      </c>
      <c r="C26" s="248">
        <f t="shared" si="2"/>
        <v>371</v>
      </c>
      <c r="D26" s="176">
        <v>2</v>
      </c>
      <c r="E26" s="125">
        <f t="shared" si="3"/>
        <v>54</v>
      </c>
      <c r="F26" s="248">
        <f t="shared" si="4"/>
        <v>55</v>
      </c>
      <c r="G26" s="176">
        <v>2</v>
      </c>
      <c r="H26" s="241" t="s">
        <v>810</v>
      </c>
      <c r="I26" s="251" t="s">
        <v>856</v>
      </c>
    </row>
    <row r="27" spans="2:10" x14ac:dyDescent="0.25">
      <c r="B27" s="125">
        <f t="shared" si="1"/>
        <v>372</v>
      </c>
      <c r="C27" s="248">
        <f t="shared" si="2"/>
        <v>375</v>
      </c>
      <c r="D27" s="176">
        <v>4</v>
      </c>
      <c r="E27" s="125">
        <f t="shared" si="3"/>
        <v>56</v>
      </c>
      <c r="F27" s="248">
        <f t="shared" si="4"/>
        <v>59</v>
      </c>
      <c r="G27" s="176">
        <v>4</v>
      </c>
      <c r="H27" s="241" t="s">
        <v>811</v>
      </c>
      <c r="I27" s="251" t="s">
        <v>857</v>
      </c>
    </row>
    <row r="28" spans="2:10" x14ac:dyDescent="0.25">
      <c r="B28" s="125">
        <f t="shared" si="1"/>
        <v>376</v>
      </c>
      <c r="C28" s="248">
        <f t="shared" si="2"/>
        <v>379</v>
      </c>
      <c r="D28" s="176">
        <v>4</v>
      </c>
      <c r="E28" s="125">
        <f t="shared" si="3"/>
        <v>60</v>
      </c>
      <c r="F28" s="248">
        <f t="shared" si="4"/>
        <v>63</v>
      </c>
      <c r="G28" s="176">
        <v>4</v>
      </c>
      <c r="H28" s="241" t="s">
        <v>812</v>
      </c>
      <c r="I28" s="251" t="s">
        <v>858</v>
      </c>
    </row>
    <row r="29" spans="2:10" x14ac:dyDescent="0.25">
      <c r="B29" s="125">
        <f t="shared" si="1"/>
        <v>380</v>
      </c>
      <c r="C29" s="248">
        <f t="shared" si="2"/>
        <v>381</v>
      </c>
      <c r="D29" s="176">
        <v>2</v>
      </c>
      <c r="E29" s="125">
        <f t="shared" si="3"/>
        <v>64</v>
      </c>
      <c r="F29" s="248">
        <f t="shared" si="4"/>
        <v>65</v>
      </c>
      <c r="G29" s="176">
        <v>2</v>
      </c>
      <c r="H29" s="241" t="s">
        <v>813</v>
      </c>
      <c r="I29" s="251" t="s">
        <v>859</v>
      </c>
    </row>
    <row r="30" spans="2:10" ht="15.75" thickBot="1" x14ac:dyDescent="0.3">
      <c r="B30" s="126">
        <f t="shared" si="1"/>
        <v>382</v>
      </c>
      <c r="C30" s="190">
        <f t="shared" si="2"/>
        <v>385</v>
      </c>
      <c r="D30" s="178">
        <v>4</v>
      </c>
      <c r="E30" s="126">
        <f t="shared" si="3"/>
        <v>66</v>
      </c>
      <c r="F30" s="190">
        <f t="shared" si="4"/>
        <v>69</v>
      </c>
      <c r="G30" s="178">
        <v>4</v>
      </c>
      <c r="H30" s="266" t="s">
        <v>814</v>
      </c>
      <c r="I30" s="253" t="s">
        <v>860</v>
      </c>
    </row>
    <row r="31" spans="2:10" x14ac:dyDescent="0.25">
      <c r="B31" s="271">
        <f t="shared" si="1"/>
        <v>386</v>
      </c>
      <c r="C31" s="250">
        <f t="shared" si="2"/>
        <v>387</v>
      </c>
      <c r="D31" s="272">
        <v>2</v>
      </c>
      <c r="E31" s="271">
        <f t="shared" si="3"/>
        <v>70</v>
      </c>
      <c r="F31" s="250">
        <f t="shared" si="4"/>
        <v>71</v>
      </c>
      <c r="G31" s="272">
        <v>2</v>
      </c>
      <c r="H31" s="264" t="s">
        <v>804</v>
      </c>
      <c r="I31" s="252" t="s">
        <v>861</v>
      </c>
    </row>
    <row r="32" spans="2:10" x14ac:dyDescent="0.25">
      <c r="B32" s="125">
        <f t="shared" si="1"/>
        <v>388</v>
      </c>
      <c r="C32" s="248">
        <f t="shared" si="2"/>
        <v>389</v>
      </c>
      <c r="D32" s="176">
        <v>2</v>
      </c>
      <c r="E32" s="125">
        <f t="shared" si="3"/>
        <v>72</v>
      </c>
      <c r="F32" s="248">
        <f t="shared" si="4"/>
        <v>73</v>
      </c>
      <c r="G32" s="176">
        <v>2</v>
      </c>
      <c r="H32" s="241" t="s">
        <v>815</v>
      </c>
      <c r="I32" s="251" t="s">
        <v>862</v>
      </c>
    </row>
    <row r="33" spans="2:9" x14ac:dyDescent="0.25">
      <c r="B33" s="125">
        <f t="shared" si="1"/>
        <v>390</v>
      </c>
      <c r="C33" s="248">
        <f t="shared" si="2"/>
        <v>393</v>
      </c>
      <c r="D33" s="176">
        <v>4</v>
      </c>
      <c r="E33" s="125">
        <f t="shared" si="3"/>
        <v>74</v>
      </c>
      <c r="F33" s="248">
        <f t="shared" si="4"/>
        <v>77</v>
      </c>
      <c r="G33" s="176">
        <v>4</v>
      </c>
      <c r="H33" s="241" t="s">
        <v>816</v>
      </c>
      <c r="I33" s="251" t="s">
        <v>863</v>
      </c>
    </row>
    <row r="34" spans="2:9" x14ac:dyDescent="0.25">
      <c r="B34" s="125">
        <f t="shared" si="1"/>
        <v>394</v>
      </c>
      <c r="C34" s="248">
        <f t="shared" si="2"/>
        <v>397</v>
      </c>
      <c r="D34" s="176">
        <v>4</v>
      </c>
      <c r="E34" s="125">
        <f t="shared" si="3"/>
        <v>78</v>
      </c>
      <c r="F34" s="248">
        <f t="shared" si="4"/>
        <v>81</v>
      </c>
      <c r="G34" s="176">
        <v>4</v>
      </c>
      <c r="H34" s="241" t="s">
        <v>817</v>
      </c>
      <c r="I34" s="251" t="s">
        <v>864</v>
      </c>
    </row>
    <row r="35" spans="2:9" x14ac:dyDescent="0.25">
      <c r="B35" s="125">
        <f t="shared" si="1"/>
        <v>398</v>
      </c>
      <c r="C35" s="248">
        <f t="shared" si="2"/>
        <v>399</v>
      </c>
      <c r="D35" s="176">
        <v>2</v>
      </c>
      <c r="E35" s="125">
        <f t="shared" si="3"/>
        <v>82</v>
      </c>
      <c r="F35" s="248">
        <f t="shared" si="4"/>
        <v>83</v>
      </c>
      <c r="G35" s="176">
        <v>2</v>
      </c>
      <c r="H35" s="241" t="s">
        <v>818</v>
      </c>
      <c r="I35" s="251" t="s">
        <v>865</v>
      </c>
    </row>
    <row r="36" spans="2:9" ht="15.75" thickBot="1" x14ac:dyDescent="0.3">
      <c r="B36" s="126">
        <f t="shared" si="1"/>
        <v>400</v>
      </c>
      <c r="C36" s="190">
        <f t="shared" si="2"/>
        <v>403</v>
      </c>
      <c r="D36" s="178">
        <v>4</v>
      </c>
      <c r="E36" s="126">
        <f t="shared" si="3"/>
        <v>84</v>
      </c>
      <c r="F36" s="190">
        <f t="shared" si="4"/>
        <v>87</v>
      </c>
      <c r="G36" s="178">
        <v>4</v>
      </c>
      <c r="H36" s="266" t="s">
        <v>819</v>
      </c>
      <c r="I36" s="253" t="s">
        <v>866</v>
      </c>
    </row>
    <row r="37" spans="2:9" x14ac:dyDescent="0.25">
      <c r="B37" s="271">
        <f t="shared" si="1"/>
        <v>404</v>
      </c>
      <c r="C37" s="250">
        <f t="shared" si="2"/>
        <v>405</v>
      </c>
      <c r="D37" s="272">
        <v>2</v>
      </c>
      <c r="E37" s="271">
        <f t="shared" si="3"/>
        <v>88</v>
      </c>
      <c r="F37" s="250">
        <f t="shared" si="4"/>
        <v>89</v>
      </c>
      <c r="G37" s="272">
        <v>2</v>
      </c>
      <c r="H37" s="264" t="s">
        <v>805</v>
      </c>
      <c r="I37" s="252" t="s">
        <v>867</v>
      </c>
    </row>
    <row r="38" spans="2:9" x14ac:dyDescent="0.25">
      <c r="B38" s="125">
        <f t="shared" si="1"/>
        <v>406</v>
      </c>
      <c r="C38" s="248">
        <f t="shared" si="2"/>
        <v>407</v>
      </c>
      <c r="D38" s="176">
        <v>2</v>
      </c>
      <c r="E38" s="125">
        <f t="shared" si="3"/>
        <v>90</v>
      </c>
      <c r="F38" s="248">
        <f t="shared" si="4"/>
        <v>91</v>
      </c>
      <c r="G38" s="176">
        <v>2</v>
      </c>
      <c r="H38" s="241" t="s">
        <v>820</v>
      </c>
      <c r="I38" s="251" t="s">
        <v>868</v>
      </c>
    </row>
    <row r="39" spans="2:9" x14ac:dyDescent="0.25">
      <c r="B39" s="125">
        <f t="shared" si="1"/>
        <v>408</v>
      </c>
      <c r="C39" s="248">
        <f t="shared" si="2"/>
        <v>411</v>
      </c>
      <c r="D39" s="176">
        <v>4</v>
      </c>
      <c r="E39" s="125">
        <f t="shared" si="3"/>
        <v>92</v>
      </c>
      <c r="F39" s="248">
        <f t="shared" si="4"/>
        <v>95</v>
      </c>
      <c r="G39" s="176">
        <v>4</v>
      </c>
      <c r="H39" s="241" t="s">
        <v>821</v>
      </c>
      <c r="I39" s="251" t="s">
        <v>869</v>
      </c>
    </row>
    <row r="40" spans="2:9" x14ac:dyDescent="0.25">
      <c r="B40" s="125">
        <f t="shared" si="1"/>
        <v>412</v>
      </c>
      <c r="C40" s="248">
        <f t="shared" si="2"/>
        <v>415</v>
      </c>
      <c r="D40" s="176">
        <v>4</v>
      </c>
      <c r="E40" s="125">
        <f t="shared" si="3"/>
        <v>96</v>
      </c>
      <c r="F40" s="248">
        <f t="shared" si="4"/>
        <v>99</v>
      </c>
      <c r="G40" s="176">
        <v>4</v>
      </c>
      <c r="H40" s="241" t="s">
        <v>823</v>
      </c>
      <c r="I40" s="251" t="s">
        <v>870</v>
      </c>
    </row>
    <row r="41" spans="2:9" x14ac:dyDescent="0.25">
      <c r="B41" s="125">
        <f t="shared" si="1"/>
        <v>416</v>
      </c>
      <c r="C41" s="248">
        <f t="shared" si="2"/>
        <v>417</v>
      </c>
      <c r="D41" s="176">
        <v>2</v>
      </c>
      <c r="E41" s="125">
        <f t="shared" si="3"/>
        <v>100</v>
      </c>
      <c r="F41" s="248">
        <f t="shared" si="4"/>
        <v>101</v>
      </c>
      <c r="G41" s="176">
        <v>2</v>
      </c>
      <c r="H41" s="241" t="s">
        <v>822</v>
      </c>
      <c r="I41" s="251" t="s">
        <v>871</v>
      </c>
    </row>
    <row r="42" spans="2:9" ht="15.75" thickBot="1" x14ac:dyDescent="0.3">
      <c r="B42" s="126">
        <f t="shared" si="1"/>
        <v>418</v>
      </c>
      <c r="C42" s="190">
        <f t="shared" si="2"/>
        <v>421</v>
      </c>
      <c r="D42" s="178">
        <v>4</v>
      </c>
      <c r="E42" s="126">
        <f t="shared" si="3"/>
        <v>102</v>
      </c>
      <c r="F42" s="190">
        <f t="shared" si="4"/>
        <v>105</v>
      </c>
      <c r="G42" s="178">
        <v>4</v>
      </c>
      <c r="H42" s="266" t="s">
        <v>824</v>
      </c>
      <c r="I42" s="253" t="s">
        <v>872</v>
      </c>
    </row>
    <row r="43" spans="2:9" x14ac:dyDescent="0.25">
      <c r="B43" s="271">
        <f t="shared" si="1"/>
        <v>422</v>
      </c>
      <c r="C43" s="250">
        <f t="shared" si="2"/>
        <v>423</v>
      </c>
      <c r="D43" s="272">
        <v>2</v>
      </c>
      <c r="E43" s="271">
        <f t="shared" si="3"/>
        <v>106</v>
      </c>
      <c r="F43" s="250">
        <f t="shared" si="4"/>
        <v>107</v>
      </c>
      <c r="G43" s="272">
        <v>2</v>
      </c>
      <c r="H43" s="264" t="s">
        <v>806</v>
      </c>
      <c r="I43" s="252" t="s">
        <v>873</v>
      </c>
    </row>
    <row r="44" spans="2:9" x14ac:dyDescent="0.25">
      <c r="B44" s="125">
        <f t="shared" si="1"/>
        <v>424</v>
      </c>
      <c r="C44" s="248">
        <f t="shared" si="2"/>
        <v>425</v>
      </c>
      <c r="D44" s="176">
        <v>2</v>
      </c>
      <c r="E44" s="125">
        <f t="shared" si="3"/>
        <v>108</v>
      </c>
      <c r="F44" s="248">
        <f t="shared" si="4"/>
        <v>109</v>
      </c>
      <c r="G44" s="176">
        <v>2</v>
      </c>
      <c r="H44" s="241" t="s">
        <v>825</v>
      </c>
      <c r="I44" s="251" t="s">
        <v>874</v>
      </c>
    </row>
    <row r="45" spans="2:9" x14ac:dyDescent="0.25">
      <c r="B45" s="125">
        <f t="shared" si="1"/>
        <v>426</v>
      </c>
      <c r="C45" s="248">
        <f t="shared" si="2"/>
        <v>429</v>
      </c>
      <c r="D45" s="176">
        <v>4</v>
      </c>
      <c r="E45" s="125">
        <f t="shared" si="3"/>
        <v>110</v>
      </c>
      <c r="F45" s="248">
        <f t="shared" si="4"/>
        <v>113</v>
      </c>
      <c r="G45" s="176">
        <v>4</v>
      </c>
      <c r="H45" s="241" t="s">
        <v>826</v>
      </c>
      <c r="I45" s="251" t="s">
        <v>875</v>
      </c>
    </row>
    <row r="46" spans="2:9" x14ac:dyDescent="0.25">
      <c r="B46" s="125">
        <f t="shared" si="1"/>
        <v>430</v>
      </c>
      <c r="C46" s="248">
        <f t="shared" si="2"/>
        <v>433</v>
      </c>
      <c r="D46" s="176">
        <v>4</v>
      </c>
      <c r="E46" s="125">
        <f t="shared" si="3"/>
        <v>114</v>
      </c>
      <c r="F46" s="248">
        <f t="shared" si="4"/>
        <v>117</v>
      </c>
      <c r="G46" s="176">
        <v>4</v>
      </c>
      <c r="H46" s="241" t="s">
        <v>827</v>
      </c>
      <c r="I46" s="251" t="s">
        <v>876</v>
      </c>
    </row>
    <row r="47" spans="2:9" x14ac:dyDescent="0.25">
      <c r="B47" s="125">
        <f t="shared" si="1"/>
        <v>434</v>
      </c>
      <c r="C47" s="248">
        <f t="shared" si="2"/>
        <v>435</v>
      </c>
      <c r="D47" s="176">
        <v>2</v>
      </c>
      <c r="E47" s="125">
        <f t="shared" si="3"/>
        <v>118</v>
      </c>
      <c r="F47" s="248">
        <f t="shared" si="4"/>
        <v>119</v>
      </c>
      <c r="G47" s="176">
        <v>2</v>
      </c>
      <c r="H47" s="241" t="s">
        <v>828</v>
      </c>
      <c r="I47" s="251" t="s">
        <v>877</v>
      </c>
    </row>
    <row r="48" spans="2:9" ht="15.75" thickBot="1" x14ac:dyDescent="0.3">
      <c r="B48" s="126">
        <f t="shared" si="1"/>
        <v>436</v>
      </c>
      <c r="C48" s="190">
        <f t="shared" si="2"/>
        <v>439</v>
      </c>
      <c r="D48" s="178">
        <v>4</v>
      </c>
      <c r="E48" s="126">
        <f t="shared" si="3"/>
        <v>120</v>
      </c>
      <c r="F48" s="190">
        <f t="shared" si="4"/>
        <v>123</v>
      </c>
      <c r="G48" s="178">
        <v>4</v>
      </c>
      <c r="H48" s="266" t="s">
        <v>829</v>
      </c>
      <c r="I48" s="253" t="s">
        <v>878</v>
      </c>
    </row>
    <row r="49" spans="2:9" x14ac:dyDescent="0.25">
      <c r="B49" s="271">
        <f t="shared" si="1"/>
        <v>440</v>
      </c>
      <c r="C49" s="250">
        <f t="shared" si="2"/>
        <v>441</v>
      </c>
      <c r="D49" s="272">
        <v>2</v>
      </c>
      <c r="E49" s="271">
        <f t="shared" si="3"/>
        <v>124</v>
      </c>
      <c r="F49" s="250">
        <f t="shared" si="4"/>
        <v>125</v>
      </c>
      <c r="G49" s="272">
        <v>2</v>
      </c>
      <c r="H49" s="264" t="s">
        <v>807</v>
      </c>
      <c r="I49" s="252" t="s">
        <v>879</v>
      </c>
    </row>
    <row r="50" spans="2:9" x14ac:dyDescent="0.25">
      <c r="B50" s="125">
        <f t="shared" si="1"/>
        <v>442</v>
      </c>
      <c r="C50" s="248">
        <f t="shared" si="2"/>
        <v>443</v>
      </c>
      <c r="D50" s="176">
        <v>2</v>
      </c>
      <c r="E50" s="125">
        <f t="shared" si="3"/>
        <v>126</v>
      </c>
      <c r="F50" s="248">
        <f t="shared" si="4"/>
        <v>127</v>
      </c>
      <c r="G50" s="176">
        <v>2</v>
      </c>
      <c r="H50" s="241" t="s">
        <v>830</v>
      </c>
      <c r="I50" s="251" t="s">
        <v>880</v>
      </c>
    </row>
    <row r="51" spans="2:9" x14ac:dyDescent="0.25">
      <c r="B51" s="125">
        <f t="shared" si="1"/>
        <v>444</v>
      </c>
      <c r="C51" s="248">
        <f t="shared" si="2"/>
        <v>447</v>
      </c>
      <c r="D51" s="176">
        <v>4</v>
      </c>
      <c r="E51" s="125">
        <f t="shared" si="3"/>
        <v>128</v>
      </c>
      <c r="F51" s="248">
        <f t="shared" si="4"/>
        <v>131</v>
      </c>
      <c r="G51" s="176">
        <v>4</v>
      </c>
      <c r="H51" s="241" t="s">
        <v>831</v>
      </c>
      <c r="I51" s="251" t="s">
        <v>881</v>
      </c>
    </row>
    <row r="52" spans="2:9" x14ac:dyDescent="0.25">
      <c r="B52" s="125">
        <f t="shared" si="1"/>
        <v>448</v>
      </c>
      <c r="C52" s="248">
        <f t="shared" si="2"/>
        <v>451</v>
      </c>
      <c r="D52" s="176">
        <v>4</v>
      </c>
      <c r="E52" s="125">
        <f t="shared" si="3"/>
        <v>132</v>
      </c>
      <c r="F52" s="248">
        <f t="shared" si="4"/>
        <v>135</v>
      </c>
      <c r="G52" s="176">
        <v>4</v>
      </c>
      <c r="H52" s="241" t="s">
        <v>832</v>
      </c>
      <c r="I52" s="251" t="s">
        <v>882</v>
      </c>
    </row>
    <row r="53" spans="2:9" x14ac:dyDescent="0.25">
      <c r="B53" s="125">
        <f t="shared" si="1"/>
        <v>452</v>
      </c>
      <c r="C53" s="248">
        <f t="shared" si="2"/>
        <v>453</v>
      </c>
      <c r="D53" s="176">
        <v>2</v>
      </c>
      <c r="E53" s="125">
        <f t="shared" si="3"/>
        <v>136</v>
      </c>
      <c r="F53" s="248">
        <f t="shared" si="4"/>
        <v>137</v>
      </c>
      <c r="G53" s="176">
        <v>2</v>
      </c>
      <c r="H53" s="241" t="s">
        <v>833</v>
      </c>
      <c r="I53" s="251" t="s">
        <v>883</v>
      </c>
    </row>
    <row r="54" spans="2:9" ht="15.75" thickBot="1" x14ac:dyDescent="0.3">
      <c r="B54" s="126">
        <f t="shared" si="1"/>
        <v>454</v>
      </c>
      <c r="C54" s="190">
        <f t="shared" si="2"/>
        <v>457</v>
      </c>
      <c r="D54" s="178">
        <v>4</v>
      </c>
      <c r="E54" s="126">
        <f t="shared" si="3"/>
        <v>138</v>
      </c>
      <c r="F54" s="190">
        <f t="shared" si="4"/>
        <v>141</v>
      </c>
      <c r="G54" s="178">
        <v>4</v>
      </c>
      <c r="H54" s="266" t="s">
        <v>834</v>
      </c>
      <c r="I54" s="253" t="s">
        <v>884</v>
      </c>
    </row>
    <row r="55" spans="2:9" x14ac:dyDescent="0.25">
      <c r="B55" s="271">
        <f t="shared" si="1"/>
        <v>458</v>
      </c>
      <c r="C55" s="250">
        <f t="shared" si="2"/>
        <v>459</v>
      </c>
      <c r="D55" s="272">
        <v>2</v>
      </c>
      <c r="E55" s="271">
        <f t="shared" si="3"/>
        <v>142</v>
      </c>
      <c r="F55" s="250">
        <f t="shared" si="4"/>
        <v>143</v>
      </c>
      <c r="G55" s="272">
        <v>2</v>
      </c>
      <c r="H55" s="264" t="s">
        <v>808</v>
      </c>
      <c r="I55" s="252" t="s">
        <v>885</v>
      </c>
    </row>
    <row r="56" spans="2:9" x14ac:dyDescent="0.25">
      <c r="B56" s="125">
        <f t="shared" si="1"/>
        <v>460</v>
      </c>
      <c r="C56" s="248">
        <f t="shared" si="2"/>
        <v>461</v>
      </c>
      <c r="D56" s="176">
        <v>2</v>
      </c>
      <c r="E56" s="125">
        <f t="shared" si="3"/>
        <v>144</v>
      </c>
      <c r="F56" s="248">
        <f t="shared" si="4"/>
        <v>145</v>
      </c>
      <c r="G56" s="176">
        <v>2</v>
      </c>
      <c r="H56" s="241" t="s">
        <v>835</v>
      </c>
      <c r="I56" s="251" t="s">
        <v>886</v>
      </c>
    </row>
    <row r="57" spans="2:9" x14ac:dyDescent="0.25">
      <c r="B57" s="125">
        <f t="shared" si="1"/>
        <v>462</v>
      </c>
      <c r="C57" s="248">
        <f t="shared" si="2"/>
        <v>465</v>
      </c>
      <c r="D57" s="176">
        <v>4</v>
      </c>
      <c r="E57" s="125">
        <f t="shared" si="3"/>
        <v>146</v>
      </c>
      <c r="F57" s="248">
        <f t="shared" si="4"/>
        <v>149</v>
      </c>
      <c r="G57" s="176">
        <v>4</v>
      </c>
      <c r="H57" s="241" t="s">
        <v>836</v>
      </c>
      <c r="I57" s="251" t="s">
        <v>887</v>
      </c>
    </row>
    <row r="58" spans="2:9" x14ac:dyDescent="0.25">
      <c r="B58" s="125">
        <f t="shared" si="1"/>
        <v>466</v>
      </c>
      <c r="C58" s="248">
        <f t="shared" si="2"/>
        <v>469</v>
      </c>
      <c r="D58" s="176">
        <v>4</v>
      </c>
      <c r="E58" s="125">
        <f t="shared" si="3"/>
        <v>150</v>
      </c>
      <c r="F58" s="248">
        <f t="shared" si="4"/>
        <v>153</v>
      </c>
      <c r="G58" s="176">
        <v>4</v>
      </c>
      <c r="H58" s="241" t="s">
        <v>837</v>
      </c>
      <c r="I58" s="251" t="s">
        <v>888</v>
      </c>
    </row>
    <row r="59" spans="2:9" x14ac:dyDescent="0.25">
      <c r="B59" s="125">
        <f t="shared" si="1"/>
        <v>470</v>
      </c>
      <c r="C59" s="248">
        <f t="shared" si="2"/>
        <v>471</v>
      </c>
      <c r="D59" s="176">
        <v>2</v>
      </c>
      <c r="E59" s="125">
        <f t="shared" si="3"/>
        <v>154</v>
      </c>
      <c r="F59" s="248">
        <f t="shared" si="4"/>
        <v>155</v>
      </c>
      <c r="G59" s="176">
        <v>2</v>
      </c>
      <c r="H59" s="241" t="s">
        <v>838</v>
      </c>
      <c r="I59" s="251" t="s">
        <v>889</v>
      </c>
    </row>
    <row r="60" spans="2:9" ht="15.75" thickBot="1" x14ac:dyDescent="0.3">
      <c r="B60" s="126">
        <f t="shared" si="1"/>
        <v>472</v>
      </c>
      <c r="C60" s="190">
        <f t="shared" si="2"/>
        <v>475</v>
      </c>
      <c r="D60" s="178">
        <v>4</v>
      </c>
      <c r="E60" s="126">
        <f t="shared" si="3"/>
        <v>156</v>
      </c>
      <c r="F60" s="190">
        <f t="shared" si="4"/>
        <v>159</v>
      </c>
      <c r="G60" s="178">
        <v>4</v>
      </c>
      <c r="H60" s="266" t="s">
        <v>839</v>
      </c>
      <c r="I60" s="253" t="s">
        <v>890</v>
      </c>
    </row>
    <row r="61" spans="2:9" x14ac:dyDescent="0.25">
      <c r="B61" s="271">
        <f t="shared" si="1"/>
        <v>476</v>
      </c>
      <c r="C61" s="250">
        <f t="shared" si="2"/>
        <v>477</v>
      </c>
      <c r="D61" s="272">
        <v>2</v>
      </c>
      <c r="E61" s="271">
        <f t="shared" si="3"/>
        <v>160</v>
      </c>
      <c r="F61" s="250">
        <f t="shared" si="4"/>
        <v>161</v>
      </c>
      <c r="G61" s="272">
        <v>2</v>
      </c>
      <c r="H61" s="264" t="s">
        <v>809</v>
      </c>
      <c r="I61" s="252" t="s">
        <v>891</v>
      </c>
    </row>
    <row r="62" spans="2:9" x14ac:dyDescent="0.25">
      <c r="B62" s="125">
        <f t="shared" si="1"/>
        <v>478</v>
      </c>
      <c r="C62" s="248">
        <f t="shared" si="2"/>
        <v>479</v>
      </c>
      <c r="D62" s="176">
        <v>2</v>
      </c>
      <c r="E62" s="125">
        <f t="shared" si="3"/>
        <v>162</v>
      </c>
      <c r="F62" s="248">
        <f t="shared" si="4"/>
        <v>163</v>
      </c>
      <c r="G62" s="176">
        <v>2</v>
      </c>
      <c r="H62" s="241" t="s">
        <v>840</v>
      </c>
      <c r="I62" s="251" t="s">
        <v>892</v>
      </c>
    </row>
    <row r="63" spans="2:9" x14ac:dyDescent="0.25">
      <c r="B63" s="125">
        <f t="shared" si="1"/>
        <v>480</v>
      </c>
      <c r="C63" s="248">
        <f t="shared" si="2"/>
        <v>483</v>
      </c>
      <c r="D63" s="176">
        <v>4</v>
      </c>
      <c r="E63" s="125">
        <f t="shared" si="3"/>
        <v>164</v>
      </c>
      <c r="F63" s="248">
        <f t="shared" si="4"/>
        <v>167</v>
      </c>
      <c r="G63" s="176">
        <v>4</v>
      </c>
      <c r="H63" s="241" t="s">
        <v>841</v>
      </c>
      <c r="I63" s="251" t="s">
        <v>893</v>
      </c>
    </row>
    <row r="64" spans="2:9" x14ac:dyDescent="0.25">
      <c r="B64" s="125">
        <f t="shared" si="1"/>
        <v>484</v>
      </c>
      <c r="C64" s="248">
        <f t="shared" si="2"/>
        <v>487</v>
      </c>
      <c r="D64" s="176">
        <v>4</v>
      </c>
      <c r="E64" s="125">
        <f t="shared" si="3"/>
        <v>168</v>
      </c>
      <c r="F64" s="248">
        <f t="shared" si="4"/>
        <v>171</v>
      </c>
      <c r="G64" s="176">
        <v>4</v>
      </c>
      <c r="H64" s="241" t="s">
        <v>842</v>
      </c>
      <c r="I64" s="251" t="s">
        <v>894</v>
      </c>
    </row>
    <row r="65" spans="2:9" x14ac:dyDescent="0.25">
      <c r="B65" s="125">
        <f t="shared" si="1"/>
        <v>488</v>
      </c>
      <c r="C65" s="248">
        <f t="shared" si="2"/>
        <v>489</v>
      </c>
      <c r="D65" s="176">
        <v>2</v>
      </c>
      <c r="E65" s="125">
        <f t="shared" si="3"/>
        <v>172</v>
      </c>
      <c r="F65" s="248">
        <f t="shared" si="4"/>
        <v>173</v>
      </c>
      <c r="G65" s="176">
        <v>2</v>
      </c>
      <c r="H65" s="241" t="s">
        <v>843</v>
      </c>
      <c r="I65" s="251" t="s">
        <v>895</v>
      </c>
    </row>
    <row r="66" spans="2:9" ht="15.75" thickBot="1" x14ac:dyDescent="0.3">
      <c r="B66" s="126">
        <f t="shared" si="1"/>
        <v>490</v>
      </c>
      <c r="C66" s="190">
        <f t="shared" si="2"/>
        <v>493</v>
      </c>
      <c r="D66" s="178">
        <v>4</v>
      </c>
      <c r="E66" s="126">
        <f t="shared" si="3"/>
        <v>174</v>
      </c>
      <c r="F66" s="190">
        <f t="shared" si="4"/>
        <v>177</v>
      </c>
      <c r="G66" s="178">
        <v>4</v>
      </c>
      <c r="H66" s="266" t="s">
        <v>844</v>
      </c>
      <c r="I66" s="253" t="s">
        <v>896</v>
      </c>
    </row>
  </sheetData>
  <mergeCells count="2">
    <mergeCell ref="B4:D4"/>
    <mergeCell ref="E4:G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C834"/>
  <sheetViews>
    <sheetView topLeftCell="A72" workbookViewId="0">
      <selection activeCell="C579" sqref="C579:C642"/>
    </sheetView>
  </sheetViews>
  <sheetFormatPr defaultRowHeight="15" x14ac:dyDescent="0.25"/>
  <cols>
    <col min="1" max="1" width="45.85546875" style="364" bestFit="1" customWidth="1"/>
    <col min="2" max="2" width="9" style="364" customWidth="1"/>
    <col min="3" max="3" width="4" style="1" bestFit="1" customWidth="1"/>
    <col min="4" max="4" width="29" style="364" customWidth="1"/>
    <col min="5" max="5" width="1.42578125" style="364" customWidth="1"/>
    <col min="6" max="6" width="4" style="364" bestFit="1" customWidth="1"/>
    <col min="7" max="7" width="13" style="364" customWidth="1"/>
    <col min="8" max="8" width="4.42578125" style="364" bestFit="1" customWidth="1"/>
    <col min="9" max="9" width="4" style="364" bestFit="1" customWidth="1"/>
    <col min="10" max="10" width="13" style="364" bestFit="1" customWidth="1"/>
    <col min="11" max="55" width="9.140625" style="364"/>
  </cols>
  <sheetData>
    <row r="2" spans="1:10" ht="19.5" thickBot="1" x14ac:dyDescent="0.35">
      <c r="C2" s="520" t="s">
        <v>0</v>
      </c>
      <c r="D2" s="520"/>
    </row>
    <row r="3" spans="1:10" x14ac:dyDescent="0.25">
      <c r="A3" s="364" t="s">
        <v>6</v>
      </c>
      <c r="B3" s="2">
        <v>1</v>
      </c>
      <c r="C3" s="24">
        <v>1</v>
      </c>
      <c r="D3" s="18"/>
    </row>
    <row r="4" spans="1:10" x14ac:dyDescent="0.25">
      <c r="A4" s="364" t="s">
        <v>14</v>
      </c>
      <c r="B4" s="2">
        <v>2</v>
      </c>
      <c r="C4" s="25">
        <v>2</v>
      </c>
      <c r="D4" s="19"/>
    </row>
    <row r="5" spans="1:10" x14ac:dyDescent="0.25">
      <c r="A5" s="364" t="s">
        <v>15</v>
      </c>
      <c r="B5" s="2">
        <v>3</v>
      </c>
      <c r="C5" s="25">
        <v>3</v>
      </c>
      <c r="D5" s="19"/>
    </row>
    <row r="6" spans="1:10" x14ac:dyDescent="0.25">
      <c r="A6" s="364" t="s">
        <v>16</v>
      </c>
      <c r="B6" s="2">
        <v>4</v>
      </c>
      <c r="C6" s="25">
        <v>4</v>
      </c>
      <c r="D6" s="19"/>
    </row>
    <row r="7" spans="1:10" x14ac:dyDescent="0.25">
      <c r="A7" s="364" t="s">
        <v>17</v>
      </c>
      <c r="B7" s="2">
        <v>5</v>
      </c>
      <c r="C7" s="25">
        <v>5</v>
      </c>
      <c r="D7" s="19"/>
    </row>
    <row r="8" spans="1:10" x14ac:dyDescent="0.25">
      <c r="B8" s="2">
        <v>6</v>
      </c>
      <c r="C8" s="25">
        <v>6</v>
      </c>
      <c r="D8" s="19"/>
    </row>
    <row r="9" spans="1:10" x14ac:dyDescent="0.25">
      <c r="A9" s="364" t="s">
        <v>7</v>
      </c>
      <c r="B9" s="2">
        <v>7</v>
      </c>
      <c r="C9" s="25">
        <v>7</v>
      </c>
      <c r="D9" s="21" t="s">
        <v>21</v>
      </c>
    </row>
    <row r="10" spans="1:10" x14ac:dyDescent="0.25">
      <c r="A10" s="364" t="s">
        <v>8</v>
      </c>
      <c r="B10" s="2">
        <v>8</v>
      </c>
      <c r="C10" s="25">
        <v>8</v>
      </c>
      <c r="D10" s="20" t="s">
        <v>49</v>
      </c>
    </row>
    <row r="11" spans="1:10" x14ac:dyDescent="0.25">
      <c r="B11" s="2">
        <v>9</v>
      </c>
      <c r="C11" s="25">
        <v>9</v>
      </c>
      <c r="D11" s="20" t="s">
        <v>22</v>
      </c>
    </row>
    <row r="12" spans="1:10" x14ac:dyDescent="0.25">
      <c r="A12" s="364" t="s">
        <v>9</v>
      </c>
      <c r="B12" s="2">
        <v>10</v>
      </c>
      <c r="C12" s="25">
        <v>10</v>
      </c>
      <c r="D12" s="19"/>
    </row>
    <row r="13" spans="1:10" x14ac:dyDescent="0.25">
      <c r="B13" s="2">
        <v>11</v>
      </c>
      <c r="C13" s="25">
        <v>11</v>
      </c>
      <c r="D13" s="19"/>
    </row>
    <row r="14" spans="1:10" x14ac:dyDescent="0.25">
      <c r="A14" s="364">
        <f>2048*32</f>
        <v>65536</v>
      </c>
      <c r="B14" s="2">
        <v>12</v>
      </c>
      <c r="C14" s="25">
        <v>12</v>
      </c>
      <c r="D14" s="19"/>
    </row>
    <row r="15" spans="1:10" x14ac:dyDescent="0.25">
      <c r="A15" s="364" t="s">
        <v>24</v>
      </c>
      <c r="B15" s="2">
        <v>13</v>
      </c>
      <c r="C15" s="25">
        <v>13</v>
      </c>
      <c r="D15" s="19"/>
    </row>
    <row r="16" spans="1:10" x14ac:dyDescent="0.25">
      <c r="B16" s="2">
        <v>14</v>
      </c>
      <c r="C16" s="25">
        <v>14</v>
      </c>
      <c r="D16" s="19"/>
      <c r="J16" s="12"/>
    </row>
    <row r="17" spans="1:4" x14ac:dyDescent="0.25">
      <c r="A17" s="364">
        <f>192*2048*4</f>
        <v>1572864</v>
      </c>
      <c r="B17" s="2">
        <v>15</v>
      </c>
      <c r="C17" s="25">
        <v>15</v>
      </c>
      <c r="D17" s="19"/>
    </row>
    <row r="18" spans="1:4" x14ac:dyDescent="0.25">
      <c r="B18" s="2">
        <v>16</v>
      </c>
      <c r="C18" s="25">
        <v>16</v>
      </c>
      <c r="D18" s="19"/>
    </row>
    <row r="19" spans="1:4" x14ac:dyDescent="0.25">
      <c r="B19" s="2">
        <v>17</v>
      </c>
      <c r="C19" s="25">
        <v>17</v>
      </c>
      <c r="D19" s="19"/>
    </row>
    <row r="20" spans="1:4" x14ac:dyDescent="0.25">
      <c r="B20" s="2">
        <v>18</v>
      </c>
      <c r="C20" s="25">
        <v>18</v>
      </c>
      <c r="D20" s="19"/>
    </row>
    <row r="21" spans="1:4" x14ac:dyDescent="0.25">
      <c r="B21" s="2">
        <v>19</v>
      </c>
      <c r="C21" s="25">
        <v>19</v>
      </c>
      <c r="D21" s="19"/>
    </row>
    <row r="22" spans="1:4" x14ac:dyDescent="0.25">
      <c r="B22" s="2">
        <v>20</v>
      </c>
      <c r="C22" s="25">
        <v>20</v>
      </c>
      <c r="D22" s="19"/>
    </row>
    <row r="23" spans="1:4" x14ac:dyDescent="0.25">
      <c r="B23" s="2">
        <v>21</v>
      </c>
      <c r="C23" s="25">
        <v>21</v>
      </c>
      <c r="D23" s="19"/>
    </row>
    <row r="24" spans="1:4" x14ac:dyDescent="0.25">
      <c r="B24" s="2">
        <v>22</v>
      </c>
      <c r="C24" s="25">
        <v>22</v>
      </c>
      <c r="D24" s="19"/>
    </row>
    <row r="25" spans="1:4" x14ac:dyDescent="0.25">
      <c r="B25" s="2">
        <v>23</v>
      </c>
      <c r="C25" s="25">
        <v>23</v>
      </c>
      <c r="D25" s="19"/>
    </row>
    <row r="26" spans="1:4" x14ac:dyDescent="0.25">
      <c r="B26" s="2">
        <v>24</v>
      </c>
      <c r="C26" s="25">
        <v>24</v>
      </c>
      <c r="D26" s="19"/>
    </row>
    <row r="27" spans="1:4" x14ac:dyDescent="0.25">
      <c r="B27" s="2">
        <v>25</v>
      </c>
      <c r="C27" s="25">
        <v>25</v>
      </c>
      <c r="D27" s="19"/>
    </row>
    <row r="28" spans="1:4" x14ac:dyDescent="0.25">
      <c r="B28" s="2">
        <v>26</v>
      </c>
      <c r="C28" s="25">
        <v>26</v>
      </c>
      <c r="D28" s="19"/>
    </row>
    <row r="29" spans="1:4" x14ac:dyDescent="0.25">
      <c r="B29" s="2">
        <v>27</v>
      </c>
      <c r="C29" s="25">
        <v>27</v>
      </c>
      <c r="D29" s="19"/>
    </row>
    <row r="30" spans="1:4" x14ac:dyDescent="0.25">
      <c r="B30" s="2">
        <v>28</v>
      </c>
      <c r="C30" s="25">
        <v>28</v>
      </c>
      <c r="D30" s="19"/>
    </row>
    <row r="31" spans="1:4" x14ac:dyDescent="0.25">
      <c r="B31" s="2">
        <v>29</v>
      </c>
      <c r="C31" s="25">
        <v>29</v>
      </c>
      <c r="D31" s="19"/>
    </row>
    <row r="32" spans="1:4" x14ac:dyDescent="0.25">
      <c r="B32" s="2">
        <v>30</v>
      </c>
      <c r="C32" s="25">
        <v>30</v>
      </c>
      <c r="D32" s="19"/>
    </row>
    <row r="33" spans="2:4" x14ac:dyDescent="0.25">
      <c r="B33" s="2">
        <v>31</v>
      </c>
      <c r="C33" s="25">
        <v>31</v>
      </c>
      <c r="D33" s="19"/>
    </row>
    <row r="34" spans="2:4" x14ac:dyDescent="0.25">
      <c r="B34" s="2">
        <v>32</v>
      </c>
      <c r="C34" s="25">
        <v>32</v>
      </c>
      <c r="D34" s="19"/>
    </row>
    <row r="35" spans="2:4" x14ac:dyDescent="0.25">
      <c r="B35" s="2">
        <v>33</v>
      </c>
      <c r="C35" s="25">
        <v>33</v>
      </c>
      <c r="D35" s="19"/>
    </row>
    <row r="36" spans="2:4" x14ac:dyDescent="0.25">
      <c r="B36" s="2">
        <v>34</v>
      </c>
      <c r="C36" s="25">
        <v>34</v>
      </c>
      <c r="D36" s="19"/>
    </row>
    <row r="37" spans="2:4" x14ac:dyDescent="0.25">
      <c r="B37" s="2">
        <v>35</v>
      </c>
      <c r="C37" s="25">
        <v>35</v>
      </c>
      <c r="D37" s="19"/>
    </row>
    <row r="38" spans="2:4" x14ac:dyDescent="0.25">
      <c r="B38" s="2">
        <v>36</v>
      </c>
      <c r="C38" s="25">
        <v>36</v>
      </c>
      <c r="D38" s="19"/>
    </row>
    <row r="39" spans="2:4" x14ac:dyDescent="0.25">
      <c r="B39" s="2">
        <v>37</v>
      </c>
      <c r="C39" s="25">
        <v>37</v>
      </c>
      <c r="D39" s="19"/>
    </row>
    <row r="40" spans="2:4" x14ac:dyDescent="0.25">
      <c r="B40" s="2">
        <v>38</v>
      </c>
      <c r="C40" s="25">
        <v>38</v>
      </c>
      <c r="D40" s="19"/>
    </row>
    <row r="41" spans="2:4" x14ac:dyDescent="0.25">
      <c r="B41" s="2">
        <v>39</v>
      </c>
      <c r="C41" s="25">
        <v>39</v>
      </c>
      <c r="D41" s="19"/>
    </row>
    <row r="42" spans="2:4" x14ac:dyDescent="0.25">
      <c r="B42" s="2">
        <v>40</v>
      </c>
      <c r="C42" s="25">
        <v>40</v>
      </c>
      <c r="D42" s="19"/>
    </row>
    <row r="43" spans="2:4" x14ac:dyDescent="0.25">
      <c r="B43" s="2">
        <v>41</v>
      </c>
      <c r="C43" s="25">
        <v>41</v>
      </c>
      <c r="D43" s="19"/>
    </row>
    <row r="44" spans="2:4" x14ac:dyDescent="0.25">
      <c r="B44" s="2">
        <v>42</v>
      </c>
      <c r="C44" s="25">
        <v>42</v>
      </c>
      <c r="D44" s="19"/>
    </row>
    <row r="45" spans="2:4" x14ac:dyDescent="0.25">
      <c r="B45" s="2">
        <v>43</v>
      </c>
      <c r="C45" s="25">
        <v>43</v>
      </c>
      <c r="D45" s="19"/>
    </row>
    <row r="46" spans="2:4" x14ac:dyDescent="0.25">
      <c r="B46" s="2">
        <v>44</v>
      </c>
      <c r="C46" s="25">
        <v>44</v>
      </c>
      <c r="D46" s="19"/>
    </row>
    <row r="47" spans="2:4" x14ac:dyDescent="0.25">
      <c r="B47" s="2">
        <v>45</v>
      </c>
      <c r="C47" s="25">
        <v>45</v>
      </c>
      <c r="D47" s="19"/>
    </row>
    <row r="48" spans="2:4" x14ac:dyDescent="0.25">
      <c r="B48" s="2">
        <v>46</v>
      </c>
      <c r="C48" s="25">
        <v>46</v>
      </c>
      <c r="D48" s="19"/>
    </row>
    <row r="49" spans="2:14" x14ac:dyDescent="0.25">
      <c r="B49" s="2">
        <v>47</v>
      </c>
      <c r="C49" s="25">
        <v>47</v>
      </c>
      <c r="D49" s="19"/>
    </row>
    <row r="50" spans="2:14" x14ac:dyDescent="0.25">
      <c r="B50" s="2">
        <v>48</v>
      </c>
      <c r="C50" s="25">
        <v>48</v>
      </c>
      <c r="D50" s="19"/>
    </row>
    <row r="51" spans="2:14" x14ac:dyDescent="0.25">
      <c r="B51" s="2">
        <v>49</v>
      </c>
      <c r="C51" s="25">
        <v>49</v>
      </c>
      <c r="D51" s="19"/>
    </row>
    <row r="52" spans="2:14" x14ac:dyDescent="0.25">
      <c r="B52" s="2">
        <v>50</v>
      </c>
      <c r="C52" s="25">
        <v>50</v>
      </c>
      <c r="D52" s="19"/>
    </row>
    <row r="53" spans="2:14" x14ac:dyDescent="0.25">
      <c r="B53" s="2">
        <v>51</v>
      </c>
      <c r="C53" s="25">
        <v>51</v>
      </c>
      <c r="D53" s="19"/>
    </row>
    <row r="54" spans="2:14" x14ac:dyDescent="0.25">
      <c r="B54" s="2">
        <v>52</v>
      </c>
      <c r="C54" s="25">
        <v>52</v>
      </c>
      <c r="D54" s="19"/>
    </row>
    <row r="55" spans="2:14" x14ac:dyDescent="0.25">
      <c r="B55" s="2">
        <v>53</v>
      </c>
      <c r="C55" s="25">
        <v>53</v>
      </c>
      <c r="D55" s="19"/>
    </row>
    <row r="56" spans="2:14" x14ac:dyDescent="0.25">
      <c r="B56" s="2">
        <v>54</v>
      </c>
      <c r="C56" s="25">
        <v>54</v>
      </c>
      <c r="D56" s="19"/>
    </row>
    <row r="57" spans="2:14" x14ac:dyDescent="0.25">
      <c r="B57" s="2">
        <v>55</v>
      </c>
      <c r="C57" s="25">
        <v>55</v>
      </c>
      <c r="D57" s="19"/>
    </row>
    <row r="58" spans="2:14" x14ac:dyDescent="0.25">
      <c r="B58" s="2">
        <v>56</v>
      </c>
      <c r="C58" s="25">
        <v>56</v>
      </c>
      <c r="D58" s="19"/>
    </row>
    <row r="59" spans="2:14" x14ac:dyDescent="0.25">
      <c r="B59" s="2">
        <v>57</v>
      </c>
      <c r="C59" s="25">
        <v>57</v>
      </c>
      <c r="D59" s="19"/>
      <c r="G59" s="364" t="s">
        <v>218</v>
      </c>
    </row>
    <row r="60" spans="2:14" x14ac:dyDescent="0.25">
      <c r="B60" s="2">
        <v>58</v>
      </c>
      <c r="C60" s="25">
        <v>58</v>
      </c>
      <c r="D60" s="19"/>
      <c r="G60" s="364" t="s">
        <v>506</v>
      </c>
    </row>
    <row r="61" spans="2:14" x14ac:dyDescent="0.25">
      <c r="B61" s="2">
        <v>59</v>
      </c>
      <c r="C61" s="25">
        <v>59</v>
      </c>
      <c r="D61" s="19"/>
      <c r="H61" s="364" t="s">
        <v>412</v>
      </c>
      <c r="N61" s="364" t="s">
        <v>409</v>
      </c>
    </row>
    <row r="62" spans="2:14" x14ac:dyDescent="0.25">
      <c r="B62" s="2">
        <v>60</v>
      </c>
      <c r="C62" s="25">
        <v>60</v>
      </c>
      <c r="D62" s="19"/>
      <c r="H62" s="364" t="s">
        <v>413</v>
      </c>
      <c r="N62" s="364" t="s">
        <v>222</v>
      </c>
    </row>
    <row r="63" spans="2:14" x14ac:dyDescent="0.25">
      <c r="B63" s="2">
        <v>61</v>
      </c>
      <c r="C63" s="25">
        <v>61</v>
      </c>
      <c r="D63" s="19"/>
      <c r="H63" s="364" t="s">
        <v>414</v>
      </c>
      <c r="N63" s="364" t="s">
        <v>410</v>
      </c>
    </row>
    <row r="64" spans="2:14" x14ac:dyDescent="0.25">
      <c r="B64" s="2">
        <v>62</v>
      </c>
      <c r="C64" s="25">
        <v>62</v>
      </c>
      <c r="D64" s="19"/>
    </row>
    <row r="65" spans="1:15" x14ac:dyDescent="0.25">
      <c r="B65" s="2">
        <v>63</v>
      </c>
      <c r="C65" s="25">
        <v>63</v>
      </c>
      <c r="D65" s="19"/>
      <c r="N65" s="364" t="s">
        <v>411</v>
      </c>
    </row>
    <row r="66" spans="1:15" ht="15.75" thickBot="1" x14ac:dyDescent="0.3">
      <c r="B66" s="2">
        <v>64</v>
      </c>
      <c r="C66" s="25">
        <v>64</v>
      </c>
      <c r="D66" s="19"/>
      <c r="O66" s="364" t="s">
        <v>220</v>
      </c>
    </row>
    <row r="67" spans="1:15" x14ac:dyDescent="0.25">
      <c r="A67" s="364" t="s">
        <v>215</v>
      </c>
      <c r="B67" s="2">
        <v>65</v>
      </c>
      <c r="C67" s="26">
        <v>1</v>
      </c>
      <c r="D67" s="17" t="s">
        <v>12</v>
      </c>
      <c r="F67" s="26">
        <v>1</v>
      </c>
      <c r="G67" s="17" t="s">
        <v>12</v>
      </c>
      <c r="I67" s="26">
        <v>1</v>
      </c>
      <c r="J67" s="17" t="s">
        <v>12</v>
      </c>
      <c r="O67" s="364" t="s">
        <v>219</v>
      </c>
    </row>
    <row r="68" spans="1:15" x14ac:dyDescent="0.25">
      <c r="A68" s="364" t="s">
        <v>217</v>
      </c>
      <c r="B68" s="2">
        <v>66</v>
      </c>
      <c r="C68" s="27">
        <v>2</v>
      </c>
      <c r="D68" s="22" t="s">
        <v>11</v>
      </c>
      <c r="F68" s="27">
        <v>2</v>
      </c>
      <c r="G68" s="22" t="s">
        <v>18</v>
      </c>
      <c r="H68" s="392" t="s">
        <v>20</v>
      </c>
      <c r="I68" s="27">
        <v>2</v>
      </c>
      <c r="J68" s="22" t="s">
        <v>19</v>
      </c>
      <c r="O68" s="364" t="s">
        <v>221</v>
      </c>
    </row>
    <row r="69" spans="1:15" x14ac:dyDescent="0.25">
      <c r="A69" s="364" t="s">
        <v>216</v>
      </c>
      <c r="B69" s="2">
        <v>67</v>
      </c>
      <c r="C69" s="27">
        <v>3</v>
      </c>
      <c r="D69" s="22" t="s">
        <v>23</v>
      </c>
      <c r="F69" s="27">
        <v>3</v>
      </c>
      <c r="G69" s="22" t="s">
        <v>23</v>
      </c>
      <c r="I69" s="27">
        <v>3</v>
      </c>
      <c r="J69" s="22" t="s">
        <v>23</v>
      </c>
    </row>
    <row r="70" spans="1:15" ht="15.75" thickBot="1" x14ac:dyDescent="0.3">
      <c r="B70" s="2">
        <v>68</v>
      </c>
      <c r="C70" s="28">
        <v>4</v>
      </c>
      <c r="D70" s="23" t="s">
        <v>22</v>
      </c>
      <c r="F70" s="28">
        <v>4</v>
      </c>
      <c r="G70" s="23" t="s">
        <v>22</v>
      </c>
      <c r="I70" s="28">
        <v>4</v>
      </c>
      <c r="J70" s="23" t="s">
        <v>22</v>
      </c>
    </row>
    <row r="71" spans="1:15" x14ac:dyDescent="0.25">
      <c r="B71" s="2">
        <v>69</v>
      </c>
      <c r="C71" s="29">
        <v>5</v>
      </c>
      <c r="D71" s="6"/>
      <c r="F71" s="29">
        <v>5</v>
      </c>
      <c r="G71" s="6"/>
      <c r="I71" s="29">
        <v>5</v>
      </c>
      <c r="J71" s="6"/>
    </row>
    <row r="72" spans="1:15" x14ac:dyDescent="0.25">
      <c r="B72" s="2">
        <v>70</v>
      </c>
      <c r="C72" s="30">
        <v>6</v>
      </c>
      <c r="D72" s="4"/>
      <c r="F72" s="30">
        <v>6</v>
      </c>
      <c r="G72" s="4"/>
      <c r="H72" s="12"/>
      <c r="I72" s="30">
        <v>6</v>
      </c>
      <c r="J72" s="4"/>
    </row>
    <row r="73" spans="1:15" x14ac:dyDescent="0.25">
      <c r="B73" s="2">
        <v>71</v>
      </c>
      <c r="C73" s="30">
        <v>7</v>
      </c>
      <c r="D73" s="4"/>
      <c r="F73" s="30">
        <v>7</v>
      </c>
      <c r="G73" s="4"/>
      <c r="I73" s="30">
        <v>7</v>
      </c>
      <c r="J73" s="4"/>
    </row>
    <row r="74" spans="1:15" ht="15.75" thickBot="1" x14ac:dyDescent="0.3">
      <c r="B74" s="2">
        <v>72</v>
      </c>
      <c r="C74" s="31">
        <v>8</v>
      </c>
      <c r="D74" s="5"/>
      <c r="F74" s="31">
        <v>8</v>
      </c>
      <c r="G74" s="5"/>
      <c r="I74" s="31">
        <v>8</v>
      </c>
      <c r="J74" s="5"/>
    </row>
    <row r="75" spans="1:15" x14ac:dyDescent="0.25">
      <c r="B75" s="2">
        <v>73</v>
      </c>
      <c r="C75" s="29">
        <v>9</v>
      </c>
      <c r="D75" s="6"/>
      <c r="F75" s="29">
        <v>9</v>
      </c>
      <c r="G75" s="6"/>
      <c r="I75" s="29">
        <v>9</v>
      </c>
      <c r="J75" s="6"/>
    </row>
    <row r="76" spans="1:15" x14ac:dyDescent="0.25">
      <c r="B76" s="2">
        <v>74</v>
      </c>
      <c r="C76" s="30">
        <v>10</v>
      </c>
      <c r="D76" s="4"/>
      <c r="F76" s="30">
        <v>10</v>
      </c>
      <c r="G76" s="4"/>
      <c r="I76" s="30">
        <v>10</v>
      </c>
      <c r="J76" s="4"/>
    </row>
    <row r="77" spans="1:15" x14ac:dyDescent="0.25">
      <c r="B77" s="2">
        <v>75</v>
      </c>
      <c r="C77" s="30">
        <v>11</v>
      </c>
      <c r="D77" s="4"/>
      <c r="F77" s="30">
        <v>11</v>
      </c>
      <c r="G77" s="4"/>
      <c r="I77" s="30">
        <v>11</v>
      </c>
      <c r="J77" s="4"/>
    </row>
    <row r="78" spans="1:15" ht="15.75" thickBot="1" x14ac:dyDescent="0.3">
      <c r="B78" s="2">
        <v>76</v>
      </c>
      <c r="C78" s="31">
        <v>12</v>
      </c>
      <c r="D78" s="5"/>
      <c r="F78" s="31">
        <v>12</v>
      </c>
      <c r="G78" s="5"/>
      <c r="I78" s="31">
        <v>12</v>
      </c>
      <c r="J78" s="5"/>
    </row>
    <row r="79" spans="1:15" x14ac:dyDescent="0.25">
      <c r="B79" s="2">
        <v>77</v>
      </c>
      <c r="C79" s="83">
        <v>13</v>
      </c>
      <c r="D79" s="66" t="s">
        <v>73</v>
      </c>
      <c r="F79" s="29">
        <v>13</v>
      </c>
      <c r="G79" s="6"/>
      <c r="I79" s="29">
        <v>13</v>
      </c>
      <c r="J79" s="6"/>
    </row>
    <row r="80" spans="1:15" x14ac:dyDescent="0.25">
      <c r="B80" s="2">
        <v>78</v>
      </c>
      <c r="C80" s="84">
        <v>14</v>
      </c>
      <c r="D80" s="67"/>
      <c r="F80" s="30">
        <v>14</v>
      </c>
      <c r="G80" s="4"/>
      <c r="I80" s="30">
        <v>14</v>
      </c>
      <c r="J80" s="4"/>
    </row>
    <row r="81" spans="1:10" x14ac:dyDescent="0.25">
      <c r="A81" s="518" t="s">
        <v>74</v>
      </c>
      <c r="B81" s="2">
        <v>79</v>
      </c>
      <c r="C81" s="84">
        <v>15</v>
      </c>
      <c r="D81" s="63" t="s">
        <v>72</v>
      </c>
      <c r="F81" s="30">
        <v>15</v>
      </c>
      <c r="G81" s="4"/>
      <c r="I81" s="30">
        <v>15</v>
      </c>
      <c r="J81" s="4"/>
    </row>
    <row r="82" spans="1:10" ht="15.75" thickBot="1" x14ac:dyDescent="0.3">
      <c r="A82" s="518"/>
      <c r="B82" s="2">
        <v>80</v>
      </c>
      <c r="C82" s="85">
        <v>16</v>
      </c>
      <c r="D82" s="64"/>
      <c r="F82" s="31">
        <v>16</v>
      </c>
      <c r="G82" s="5"/>
      <c r="I82" s="31">
        <v>16</v>
      </c>
      <c r="J82" s="5"/>
    </row>
    <row r="83" spans="1:10" x14ac:dyDescent="0.25">
      <c r="A83" s="518" t="s">
        <v>70</v>
      </c>
      <c r="B83" s="2">
        <v>81</v>
      </c>
      <c r="C83" s="83">
        <v>17</v>
      </c>
      <c r="D83" s="66" t="s">
        <v>69</v>
      </c>
      <c r="F83" s="29">
        <v>17</v>
      </c>
      <c r="G83" s="6"/>
      <c r="I83" s="29">
        <v>17</v>
      </c>
      <c r="J83" s="6"/>
    </row>
    <row r="84" spans="1:10" x14ac:dyDescent="0.25">
      <c r="A84" s="518"/>
      <c r="B84" s="2">
        <v>82</v>
      </c>
      <c r="C84" s="84">
        <v>18</v>
      </c>
      <c r="D84" s="65"/>
      <c r="F84" s="30">
        <v>18</v>
      </c>
      <c r="G84" s="4"/>
      <c r="I84" s="30">
        <v>18</v>
      </c>
      <c r="J84" s="4"/>
    </row>
    <row r="85" spans="1:10" x14ac:dyDescent="0.25">
      <c r="A85" s="518" t="s">
        <v>71</v>
      </c>
      <c r="B85" s="2">
        <v>83</v>
      </c>
      <c r="C85" s="84">
        <v>19</v>
      </c>
      <c r="D85" s="63" t="s">
        <v>68</v>
      </c>
      <c r="F85" s="30">
        <v>19</v>
      </c>
      <c r="G85" s="4"/>
      <c r="I85" s="30">
        <v>19</v>
      </c>
      <c r="J85" s="4"/>
    </row>
    <row r="86" spans="1:10" ht="15.75" thickBot="1" x14ac:dyDescent="0.3">
      <c r="A86" s="518"/>
      <c r="B86" s="2">
        <v>84</v>
      </c>
      <c r="C86" s="85">
        <v>20</v>
      </c>
      <c r="D86" s="64"/>
      <c r="F86" s="31">
        <v>20</v>
      </c>
      <c r="G86" s="5"/>
      <c r="I86" s="31">
        <v>20</v>
      </c>
      <c r="J86" s="5"/>
    </row>
    <row r="87" spans="1:10" x14ac:dyDescent="0.25">
      <c r="A87" s="518" t="s">
        <v>80</v>
      </c>
      <c r="B87" s="2">
        <v>85</v>
      </c>
      <c r="C87" s="83">
        <v>21</v>
      </c>
      <c r="D87" s="66" t="s">
        <v>79</v>
      </c>
      <c r="F87" s="29">
        <v>21</v>
      </c>
      <c r="G87" s="6"/>
      <c r="I87" s="29">
        <v>21</v>
      </c>
      <c r="J87" s="6"/>
    </row>
    <row r="88" spans="1:10" x14ac:dyDescent="0.25">
      <c r="A88" s="518"/>
      <c r="B88" s="2">
        <v>86</v>
      </c>
      <c r="C88" s="84">
        <v>22</v>
      </c>
      <c r="D88" s="67"/>
      <c r="F88" s="30">
        <v>22</v>
      </c>
      <c r="G88" s="4"/>
      <c r="I88" s="30">
        <v>22</v>
      </c>
      <c r="J88" s="4"/>
    </row>
    <row r="89" spans="1:10" x14ac:dyDescent="0.25">
      <c r="A89" s="69" t="s">
        <v>82</v>
      </c>
      <c r="B89" s="2">
        <v>87</v>
      </c>
      <c r="C89" s="84">
        <v>23</v>
      </c>
      <c r="D89" s="63" t="s">
        <v>81</v>
      </c>
      <c r="F89" s="30">
        <v>23</v>
      </c>
      <c r="G89" s="4"/>
      <c r="I89" s="30">
        <v>23</v>
      </c>
      <c r="J89" s="4"/>
    </row>
    <row r="90" spans="1:10" ht="15.75" thickBot="1" x14ac:dyDescent="0.3">
      <c r="A90" s="69" t="s">
        <v>87</v>
      </c>
      <c r="B90" s="2">
        <v>88</v>
      </c>
      <c r="C90" s="85">
        <v>24</v>
      </c>
      <c r="D90" s="68" t="s">
        <v>88</v>
      </c>
      <c r="F90" s="31">
        <v>24</v>
      </c>
      <c r="G90" s="5"/>
      <c r="I90" s="31">
        <v>24</v>
      </c>
      <c r="J90" s="5"/>
    </row>
    <row r="91" spans="1:10" x14ac:dyDescent="0.25">
      <c r="A91" s="69" t="s">
        <v>78</v>
      </c>
      <c r="B91" s="2">
        <v>89</v>
      </c>
      <c r="C91" s="83">
        <v>25</v>
      </c>
      <c r="D91" s="66" t="s">
        <v>75</v>
      </c>
      <c r="F91" s="29">
        <v>25</v>
      </c>
      <c r="G91" s="6"/>
      <c r="I91" s="29">
        <v>25</v>
      </c>
      <c r="J91" s="6"/>
    </row>
    <row r="92" spans="1:10" x14ac:dyDescent="0.25">
      <c r="A92" s="69" t="s">
        <v>85</v>
      </c>
      <c r="B92" s="2">
        <v>90</v>
      </c>
      <c r="C92" s="84">
        <v>26</v>
      </c>
      <c r="D92" s="65" t="s">
        <v>86</v>
      </c>
      <c r="F92" s="30">
        <v>26</v>
      </c>
      <c r="G92" s="4"/>
      <c r="I92" s="30">
        <v>26</v>
      </c>
      <c r="J92" s="4"/>
    </row>
    <row r="93" spans="1:10" x14ac:dyDescent="0.25">
      <c r="A93" s="69" t="s">
        <v>77</v>
      </c>
      <c r="B93" s="2">
        <v>91</v>
      </c>
      <c r="C93" s="84">
        <v>27</v>
      </c>
      <c r="D93" s="63" t="s">
        <v>76</v>
      </c>
      <c r="F93" s="30">
        <v>27</v>
      </c>
      <c r="G93" s="4"/>
      <c r="I93" s="30">
        <v>27</v>
      </c>
      <c r="J93" s="4"/>
    </row>
    <row r="94" spans="1:10" ht="15.75" thickBot="1" x14ac:dyDescent="0.3">
      <c r="A94" s="44" t="s">
        <v>83</v>
      </c>
      <c r="B94" s="2">
        <v>92</v>
      </c>
      <c r="C94" s="85">
        <v>28</v>
      </c>
      <c r="D94" s="68" t="s">
        <v>84</v>
      </c>
      <c r="F94" s="31">
        <v>28</v>
      </c>
      <c r="G94" s="5"/>
      <c r="I94" s="31">
        <v>28</v>
      </c>
      <c r="J94" s="5"/>
    </row>
    <row r="95" spans="1:10" x14ac:dyDescent="0.25">
      <c r="A95" s="69" t="s">
        <v>90</v>
      </c>
      <c r="B95" s="2">
        <v>93</v>
      </c>
      <c r="C95" s="83">
        <v>29</v>
      </c>
      <c r="D95" s="66" t="s">
        <v>89</v>
      </c>
      <c r="F95" s="32">
        <v>29</v>
      </c>
      <c r="G95" s="7"/>
      <c r="I95" s="32">
        <v>29</v>
      </c>
      <c r="J95" s="7"/>
    </row>
    <row r="96" spans="1:10" x14ac:dyDescent="0.25">
      <c r="B96" s="2">
        <v>94</v>
      </c>
      <c r="C96" s="84">
        <v>30</v>
      </c>
      <c r="D96" s="67"/>
      <c r="F96" s="33">
        <v>30</v>
      </c>
      <c r="G96" s="8"/>
      <c r="I96" s="33">
        <v>30</v>
      </c>
      <c r="J96" s="8"/>
    </row>
    <row r="97" spans="1:10" x14ac:dyDescent="0.25">
      <c r="A97" s="69" t="s">
        <v>92</v>
      </c>
      <c r="B97" s="2">
        <v>95</v>
      </c>
      <c r="C97" s="84">
        <v>31</v>
      </c>
      <c r="D97" s="70" t="s">
        <v>91</v>
      </c>
      <c r="F97" s="33">
        <v>31</v>
      </c>
      <c r="G97" s="8"/>
      <c r="I97" s="33">
        <v>31</v>
      </c>
      <c r="J97" s="8"/>
    </row>
    <row r="98" spans="1:10" ht="15.75" thickBot="1" x14ac:dyDescent="0.3">
      <c r="B98" s="2">
        <v>96</v>
      </c>
      <c r="C98" s="85">
        <v>32</v>
      </c>
      <c r="D98" s="64"/>
      <c r="F98" s="34">
        <v>32</v>
      </c>
      <c r="G98" s="9"/>
      <c r="I98" s="34">
        <v>32</v>
      </c>
      <c r="J98" s="9"/>
    </row>
    <row r="99" spans="1:10" x14ac:dyDescent="0.25">
      <c r="A99" s="44" t="s">
        <v>93</v>
      </c>
      <c r="B99" s="2">
        <v>97</v>
      </c>
      <c r="C99" s="83">
        <v>33</v>
      </c>
      <c r="D99" s="66" t="s">
        <v>94</v>
      </c>
      <c r="F99" s="29">
        <v>33</v>
      </c>
      <c r="G99" s="6"/>
      <c r="I99" s="29">
        <v>33</v>
      </c>
      <c r="J99" s="6"/>
    </row>
    <row r="100" spans="1:10" x14ac:dyDescent="0.25">
      <c r="B100" s="2">
        <v>98</v>
      </c>
      <c r="C100" s="84">
        <v>34</v>
      </c>
      <c r="D100" s="67"/>
      <c r="F100" s="30">
        <v>34</v>
      </c>
      <c r="G100" s="4"/>
      <c r="I100" s="30">
        <v>34</v>
      </c>
      <c r="J100" s="4"/>
    </row>
    <row r="101" spans="1:10" x14ac:dyDescent="0.25">
      <c r="A101" s="44" t="s">
        <v>96</v>
      </c>
      <c r="B101" s="2">
        <v>99</v>
      </c>
      <c r="C101" s="84">
        <v>35</v>
      </c>
      <c r="D101" s="63" t="s">
        <v>95</v>
      </c>
      <c r="F101" s="30">
        <v>35</v>
      </c>
      <c r="G101" s="4"/>
      <c r="I101" s="30">
        <v>35</v>
      </c>
      <c r="J101" s="4"/>
    </row>
    <row r="102" spans="1:10" ht="15.75" thickBot="1" x14ac:dyDescent="0.3">
      <c r="B102" s="2">
        <v>100</v>
      </c>
      <c r="C102" s="85">
        <v>36</v>
      </c>
      <c r="D102" s="64"/>
      <c r="F102" s="31">
        <v>36</v>
      </c>
      <c r="G102" s="5"/>
      <c r="I102" s="31">
        <v>36</v>
      </c>
      <c r="J102" s="5"/>
    </row>
    <row r="103" spans="1:10" x14ac:dyDescent="0.25">
      <c r="B103" s="2">
        <v>101</v>
      </c>
      <c r="C103" s="29">
        <v>37</v>
      </c>
      <c r="D103" s="66"/>
      <c r="F103" s="29">
        <v>37</v>
      </c>
      <c r="G103" s="6"/>
      <c r="I103" s="29">
        <v>37</v>
      </c>
      <c r="J103" s="6"/>
    </row>
    <row r="104" spans="1:10" x14ac:dyDescent="0.25">
      <c r="B104" s="2">
        <v>102</v>
      </c>
      <c r="C104" s="30">
        <v>38</v>
      </c>
      <c r="D104" s="67"/>
      <c r="F104" s="30">
        <v>38</v>
      </c>
      <c r="G104" s="4"/>
      <c r="I104" s="30">
        <v>38</v>
      </c>
      <c r="J104" s="4"/>
    </row>
    <row r="105" spans="1:10" x14ac:dyDescent="0.25">
      <c r="B105" s="2">
        <v>103</v>
      </c>
      <c r="C105" s="30">
        <v>39</v>
      </c>
      <c r="D105" s="63"/>
      <c r="F105" s="30">
        <v>39</v>
      </c>
      <c r="G105" s="4"/>
      <c r="I105" s="30">
        <v>39</v>
      </c>
      <c r="J105" s="4"/>
    </row>
    <row r="106" spans="1:10" ht="15.75" thickBot="1" x14ac:dyDescent="0.3">
      <c r="B106" s="2">
        <v>104</v>
      </c>
      <c r="C106" s="31">
        <v>40</v>
      </c>
      <c r="D106" s="64"/>
      <c r="F106" s="31">
        <v>40</v>
      </c>
      <c r="G106" s="5"/>
      <c r="I106" s="31">
        <v>40</v>
      </c>
      <c r="J106" s="5"/>
    </row>
    <row r="107" spans="1:10" x14ac:dyDescent="0.25">
      <c r="B107" s="2">
        <v>105</v>
      </c>
      <c r="C107" s="29">
        <v>41</v>
      </c>
      <c r="D107" s="86"/>
      <c r="F107" s="29">
        <v>41</v>
      </c>
      <c r="G107" s="6"/>
      <c r="I107" s="29">
        <v>41</v>
      </c>
      <c r="J107" s="6"/>
    </row>
    <row r="108" spans="1:10" x14ac:dyDescent="0.25">
      <c r="B108" s="2">
        <v>106</v>
      </c>
      <c r="C108" s="30">
        <v>42</v>
      </c>
      <c r="D108" s="87"/>
      <c r="F108" s="30">
        <v>42</v>
      </c>
      <c r="G108" s="4"/>
      <c r="I108" s="30">
        <v>42</v>
      </c>
      <c r="J108" s="4"/>
    </row>
    <row r="109" spans="1:10" x14ac:dyDescent="0.25">
      <c r="B109" s="2">
        <v>107</v>
      </c>
      <c r="C109" s="30">
        <v>43</v>
      </c>
      <c r="D109" s="87"/>
      <c r="F109" s="30">
        <v>43</v>
      </c>
      <c r="G109" s="4"/>
      <c r="I109" s="30">
        <v>43</v>
      </c>
      <c r="J109" s="4"/>
    </row>
    <row r="110" spans="1:10" ht="15.75" thickBot="1" x14ac:dyDescent="0.3">
      <c r="B110" s="2">
        <v>108</v>
      </c>
      <c r="C110" s="31">
        <v>44</v>
      </c>
      <c r="D110" s="88"/>
      <c r="F110" s="31">
        <v>44</v>
      </c>
      <c r="G110" s="5"/>
      <c r="I110" s="31">
        <v>44</v>
      </c>
      <c r="J110" s="5"/>
    </row>
    <row r="111" spans="1:10" x14ac:dyDescent="0.25">
      <c r="B111" s="2">
        <v>109</v>
      </c>
      <c r="C111" s="29">
        <v>45</v>
      </c>
      <c r="D111" s="6"/>
      <c r="F111" s="29">
        <v>45</v>
      </c>
      <c r="G111" s="6"/>
      <c r="I111" s="29">
        <v>45</v>
      </c>
      <c r="J111" s="6"/>
    </row>
    <row r="112" spans="1:10" x14ac:dyDescent="0.25">
      <c r="B112" s="2">
        <v>110</v>
      </c>
      <c r="C112" s="30">
        <v>46</v>
      </c>
      <c r="D112" s="4"/>
      <c r="F112" s="30">
        <v>46</v>
      </c>
      <c r="G112" s="4"/>
      <c r="I112" s="30">
        <v>46</v>
      </c>
      <c r="J112" s="4"/>
    </row>
    <row r="113" spans="2:10" x14ac:dyDescent="0.25">
      <c r="B113" s="2">
        <v>111</v>
      </c>
      <c r="C113" s="30">
        <v>47</v>
      </c>
      <c r="D113" s="4"/>
      <c r="F113" s="30">
        <v>47</v>
      </c>
      <c r="G113" s="4"/>
      <c r="I113" s="30">
        <v>47</v>
      </c>
      <c r="J113" s="4"/>
    </row>
    <row r="114" spans="2:10" ht="15.75" thickBot="1" x14ac:dyDescent="0.3">
      <c r="B114" s="2">
        <v>112</v>
      </c>
      <c r="C114" s="31">
        <v>48</v>
      </c>
      <c r="D114" s="5"/>
      <c r="F114" s="31">
        <v>48</v>
      </c>
      <c r="G114" s="5"/>
      <c r="I114" s="31">
        <v>48</v>
      </c>
      <c r="J114" s="5"/>
    </row>
    <row r="115" spans="2:10" x14ac:dyDescent="0.25">
      <c r="B115" s="2">
        <v>113</v>
      </c>
      <c r="C115" s="29">
        <v>49</v>
      </c>
      <c r="D115" s="6"/>
      <c r="F115" s="29">
        <v>49</v>
      </c>
      <c r="G115" s="6"/>
      <c r="I115" s="29">
        <v>49</v>
      </c>
      <c r="J115" s="6"/>
    </row>
    <row r="116" spans="2:10" x14ac:dyDescent="0.25">
      <c r="B116" s="2">
        <v>114</v>
      </c>
      <c r="C116" s="30">
        <v>50</v>
      </c>
      <c r="D116" s="4"/>
      <c r="F116" s="30">
        <v>50</v>
      </c>
      <c r="G116" s="4"/>
      <c r="I116" s="30">
        <v>50</v>
      </c>
      <c r="J116" s="4"/>
    </row>
    <row r="117" spans="2:10" x14ac:dyDescent="0.25">
      <c r="B117" s="2">
        <v>115</v>
      </c>
      <c r="C117" s="30">
        <v>51</v>
      </c>
      <c r="D117" s="4"/>
      <c r="F117" s="30">
        <v>51</v>
      </c>
      <c r="G117" s="4"/>
      <c r="I117" s="30">
        <v>51</v>
      </c>
      <c r="J117" s="4"/>
    </row>
    <row r="118" spans="2:10" ht="15.75" thickBot="1" x14ac:dyDescent="0.3">
      <c r="B118" s="2">
        <v>116</v>
      </c>
      <c r="C118" s="31">
        <v>52</v>
      </c>
      <c r="D118" s="5"/>
      <c r="F118" s="31">
        <v>52</v>
      </c>
      <c r="G118" s="5"/>
      <c r="I118" s="31">
        <v>52</v>
      </c>
      <c r="J118" s="5"/>
    </row>
    <row r="119" spans="2:10" x14ac:dyDescent="0.25">
      <c r="B119" s="2">
        <v>117</v>
      </c>
      <c r="C119" s="29">
        <v>53</v>
      </c>
      <c r="D119" s="6"/>
      <c r="F119" s="29">
        <v>53</v>
      </c>
      <c r="G119" s="6"/>
      <c r="I119" s="29">
        <v>53</v>
      </c>
      <c r="J119" s="6"/>
    </row>
    <row r="120" spans="2:10" x14ac:dyDescent="0.25">
      <c r="B120" s="2">
        <v>118</v>
      </c>
      <c r="C120" s="30">
        <v>54</v>
      </c>
      <c r="D120" s="4"/>
      <c r="F120" s="30">
        <v>54</v>
      </c>
      <c r="G120" s="4"/>
      <c r="I120" s="30">
        <v>54</v>
      </c>
      <c r="J120" s="4"/>
    </row>
    <row r="121" spans="2:10" x14ac:dyDescent="0.25">
      <c r="B121" s="2">
        <v>119</v>
      </c>
      <c r="C121" s="30">
        <v>55</v>
      </c>
      <c r="D121" s="4"/>
      <c r="F121" s="30">
        <v>55</v>
      </c>
      <c r="G121" s="4"/>
      <c r="I121" s="30">
        <v>55</v>
      </c>
      <c r="J121" s="4"/>
    </row>
    <row r="122" spans="2:10" ht="15.75" thickBot="1" x14ac:dyDescent="0.3">
      <c r="B122" s="2">
        <v>120</v>
      </c>
      <c r="C122" s="31">
        <v>56</v>
      </c>
      <c r="D122" s="5"/>
      <c r="F122" s="31">
        <v>56</v>
      </c>
      <c r="G122" s="5"/>
      <c r="I122" s="31">
        <v>56</v>
      </c>
      <c r="J122" s="5"/>
    </row>
    <row r="123" spans="2:10" x14ac:dyDescent="0.25">
      <c r="B123" s="2">
        <v>121</v>
      </c>
      <c r="C123" s="29">
        <v>57</v>
      </c>
      <c r="D123" s="6"/>
      <c r="F123" s="29">
        <v>57</v>
      </c>
      <c r="G123" s="6"/>
      <c r="I123" s="29">
        <v>57</v>
      </c>
      <c r="J123" s="6"/>
    </row>
    <row r="124" spans="2:10" x14ac:dyDescent="0.25">
      <c r="B124" s="2">
        <v>122</v>
      </c>
      <c r="C124" s="30">
        <v>58</v>
      </c>
      <c r="D124" s="4"/>
      <c r="F124" s="30">
        <v>58</v>
      </c>
      <c r="G124" s="4"/>
      <c r="I124" s="30">
        <v>58</v>
      </c>
      <c r="J124" s="4"/>
    </row>
    <row r="125" spans="2:10" x14ac:dyDescent="0.25">
      <c r="B125" s="2">
        <v>123</v>
      </c>
      <c r="C125" s="30">
        <v>59</v>
      </c>
      <c r="D125" s="4"/>
      <c r="F125" s="30">
        <v>59</v>
      </c>
      <c r="G125" s="4"/>
      <c r="I125" s="30">
        <v>59</v>
      </c>
      <c r="J125" s="4"/>
    </row>
    <row r="126" spans="2:10" ht="15.75" thickBot="1" x14ac:dyDescent="0.3">
      <c r="B126" s="2">
        <v>124</v>
      </c>
      <c r="C126" s="31">
        <v>60</v>
      </c>
      <c r="D126" s="5"/>
      <c r="F126" s="31">
        <v>60</v>
      </c>
      <c r="G126" s="5"/>
      <c r="I126" s="31">
        <v>60</v>
      </c>
      <c r="J126" s="5"/>
    </row>
    <row r="127" spans="2:10" x14ac:dyDescent="0.25">
      <c r="B127" s="2">
        <v>125</v>
      </c>
      <c r="C127" s="29">
        <v>61</v>
      </c>
      <c r="D127" s="6"/>
      <c r="F127" s="29">
        <v>61</v>
      </c>
      <c r="G127" s="6"/>
      <c r="I127" s="29">
        <v>61</v>
      </c>
      <c r="J127" s="6"/>
    </row>
    <row r="128" spans="2:10" x14ac:dyDescent="0.25">
      <c r="B128" s="2">
        <v>126</v>
      </c>
      <c r="C128" s="30">
        <v>62</v>
      </c>
      <c r="D128" s="4"/>
      <c r="F128" s="30">
        <v>62</v>
      </c>
      <c r="G128" s="4"/>
      <c r="I128" s="30">
        <v>62</v>
      </c>
      <c r="J128" s="4"/>
    </row>
    <row r="129" spans="2:10" x14ac:dyDescent="0.25">
      <c r="B129" s="2">
        <v>127</v>
      </c>
      <c r="C129" s="30">
        <v>63</v>
      </c>
      <c r="D129" s="4"/>
      <c r="F129" s="30">
        <v>63</v>
      </c>
      <c r="G129" s="4"/>
      <c r="I129" s="30">
        <v>63</v>
      </c>
      <c r="J129" s="4"/>
    </row>
    <row r="130" spans="2:10" ht="15.75" thickBot="1" x14ac:dyDescent="0.3">
      <c r="B130" s="2">
        <v>128</v>
      </c>
      <c r="C130" s="31">
        <v>64</v>
      </c>
      <c r="D130" s="5"/>
      <c r="F130" s="31">
        <v>64</v>
      </c>
      <c r="G130" s="5"/>
      <c r="I130" s="31">
        <v>64</v>
      </c>
      <c r="J130" s="5"/>
    </row>
    <row r="131" spans="2:10" x14ac:dyDescent="0.25">
      <c r="B131" s="2">
        <v>129</v>
      </c>
      <c r="C131" s="29">
        <v>65</v>
      </c>
      <c r="D131" s="3"/>
      <c r="F131" s="29">
        <v>65</v>
      </c>
      <c r="G131" s="3"/>
      <c r="I131" s="29">
        <v>65</v>
      </c>
      <c r="J131" s="3"/>
    </row>
    <row r="132" spans="2:10" x14ac:dyDescent="0.25">
      <c r="B132" s="2">
        <v>130</v>
      </c>
      <c r="C132" s="30">
        <v>66</v>
      </c>
      <c r="D132" s="4"/>
      <c r="F132" s="30">
        <v>66</v>
      </c>
      <c r="G132" s="4"/>
      <c r="I132" s="30">
        <v>66</v>
      </c>
      <c r="J132" s="4"/>
    </row>
    <row r="133" spans="2:10" x14ac:dyDescent="0.25">
      <c r="B133" s="2">
        <v>131</v>
      </c>
      <c r="C133" s="30">
        <v>67</v>
      </c>
      <c r="D133" s="4"/>
      <c r="F133" s="30">
        <v>67</v>
      </c>
      <c r="G133" s="4"/>
      <c r="I133" s="30">
        <v>67</v>
      </c>
      <c r="J133" s="4"/>
    </row>
    <row r="134" spans="2:10" ht="15.75" thickBot="1" x14ac:dyDescent="0.3">
      <c r="B134" s="2">
        <v>132</v>
      </c>
      <c r="C134" s="31">
        <v>68</v>
      </c>
      <c r="D134" s="5"/>
      <c r="F134" s="31">
        <v>68</v>
      </c>
      <c r="G134" s="5"/>
      <c r="I134" s="31">
        <v>68</v>
      </c>
      <c r="J134" s="5"/>
    </row>
    <row r="135" spans="2:10" x14ac:dyDescent="0.25">
      <c r="B135" s="2">
        <v>133</v>
      </c>
      <c r="C135" s="29">
        <v>69</v>
      </c>
      <c r="D135" s="6"/>
      <c r="F135" s="29">
        <v>69</v>
      </c>
      <c r="G135" s="6"/>
      <c r="I135" s="29">
        <v>69</v>
      </c>
      <c r="J135" s="6"/>
    </row>
    <row r="136" spans="2:10" x14ac:dyDescent="0.25">
      <c r="B136" s="2">
        <v>134</v>
      </c>
      <c r="C136" s="30">
        <v>70</v>
      </c>
      <c r="D136" s="4"/>
      <c r="F136" s="30">
        <v>70</v>
      </c>
      <c r="G136" s="4"/>
      <c r="I136" s="30">
        <v>70</v>
      </c>
      <c r="J136" s="4"/>
    </row>
    <row r="137" spans="2:10" x14ac:dyDescent="0.25">
      <c r="B137" s="2">
        <v>135</v>
      </c>
      <c r="C137" s="30">
        <v>71</v>
      </c>
      <c r="D137" s="4"/>
      <c r="F137" s="30">
        <v>71</v>
      </c>
      <c r="G137" s="4"/>
      <c r="I137" s="30">
        <v>71</v>
      </c>
      <c r="J137" s="4"/>
    </row>
    <row r="138" spans="2:10" ht="15.75" thickBot="1" x14ac:dyDescent="0.3">
      <c r="B138" s="2">
        <v>136</v>
      </c>
      <c r="C138" s="31">
        <v>72</v>
      </c>
      <c r="D138" s="5"/>
      <c r="F138" s="31">
        <v>72</v>
      </c>
      <c r="G138" s="5"/>
      <c r="I138" s="31">
        <v>72</v>
      </c>
      <c r="J138" s="5"/>
    </row>
    <row r="139" spans="2:10" x14ac:dyDescent="0.25">
      <c r="B139" s="2">
        <v>137</v>
      </c>
      <c r="C139" s="29">
        <v>73</v>
      </c>
      <c r="D139" s="6"/>
      <c r="F139" s="29">
        <v>73</v>
      </c>
      <c r="G139" s="6"/>
      <c r="I139" s="29">
        <v>73</v>
      </c>
      <c r="J139" s="6"/>
    </row>
    <row r="140" spans="2:10" x14ac:dyDescent="0.25">
      <c r="B140" s="2">
        <v>138</v>
      </c>
      <c r="C140" s="30">
        <v>74</v>
      </c>
      <c r="D140" s="4"/>
      <c r="F140" s="30">
        <v>74</v>
      </c>
      <c r="G140" s="4"/>
      <c r="I140" s="30">
        <v>74</v>
      </c>
      <c r="J140" s="4"/>
    </row>
    <row r="141" spans="2:10" x14ac:dyDescent="0.25">
      <c r="B141" s="2">
        <v>139</v>
      </c>
      <c r="C141" s="30">
        <v>75</v>
      </c>
      <c r="D141" s="4"/>
      <c r="F141" s="30">
        <v>75</v>
      </c>
      <c r="G141" s="4"/>
      <c r="I141" s="30">
        <v>75</v>
      </c>
      <c r="J141" s="4"/>
    </row>
    <row r="142" spans="2:10" ht="15.75" thickBot="1" x14ac:dyDescent="0.3">
      <c r="B142" s="2">
        <v>140</v>
      </c>
      <c r="C142" s="31">
        <v>76</v>
      </c>
      <c r="D142" s="5"/>
      <c r="F142" s="31">
        <v>76</v>
      </c>
      <c r="G142" s="5"/>
      <c r="I142" s="31">
        <v>76</v>
      </c>
      <c r="J142" s="5"/>
    </row>
    <row r="143" spans="2:10" x14ac:dyDescent="0.25">
      <c r="B143" s="2">
        <v>141</v>
      </c>
      <c r="C143" s="29">
        <v>77</v>
      </c>
      <c r="D143" s="6"/>
      <c r="F143" s="29">
        <v>77</v>
      </c>
      <c r="G143" s="6"/>
      <c r="I143" s="29">
        <v>77</v>
      </c>
      <c r="J143" s="6"/>
    </row>
    <row r="144" spans="2:10" x14ac:dyDescent="0.25">
      <c r="B144" s="2">
        <v>142</v>
      </c>
      <c r="C144" s="30">
        <v>78</v>
      </c>
      <c r="D144" s="4"/>
      <c r="F144" s="30">
        <v>78</v>
      </c>
      <c r="G144" s="4"/>
      <c r="I144" s="30">
        <v>78</v>
      </c>
      <c r="J144" s="4"/>
    </row>
    <row r="145" spans="1:10" x14ac:dyDescent="0.25">
      <c r="B145" s="2">
        <v>143</v>
      </c>
      <c r="C145" s="30">
        <v>79</v>
      </c>
      <c r="D145" s="4"/>
      <c r="F145" s="30">
        <v>79</v>
      </c>
      <c r="G145" s="4"/>
      <c r="I145" s="30">
        <v>79</v>
      </c>
      <c r="J145" s="4"/>
    </row>
    <row r="146" spans="1:10" ht="15.75" thickBot="1" x14ac:dyDescent="0.3">
      <c r="B146" s="2">
        <v>144</v>
      </c>
      <c r="C146" s="31">
        <v>80</v>
      </c>
      <c r="D146" s="5"/>
      <c r="F146" s="31">
        <v>80</v>
      </c>
      <c r="G146" s="5"/>
      <c r="I146" s="31">
        <v>80</v>
      </c>
      <c r="J146" s="5"/>
    </row>
    <row r="147" spans="1:10" x14ac:dyDescent="0.25">
      <c r="A147" s="44" t="s">
        <v>209</v>
      </c>
      <c r="B147" s="2">
        <v>145</v>
      </c>
      <c r="C147" s="29">
        <v>81</v>
      </c>
      <c r="D147" s="66" t="s">
        <v>212</v>
      </c>
      <c r="F147" s="29">
        <v>81</v>
      </c>
      <c r="G147" s="6"/>
      <c r="I147" s="29">
        <v>81</v>
      </c>
      <c r="J147" s="6"/>
    </row>
    <row r="148" spans="1:10" x14ac:dyDescent="0.25">
      <c r="B148" s="2">
        <v>146</v>
      </c>
      <c r="C148" s="30">
        <v>82</v>
      </c>
      <c r="D148" s="65"/>
      <c r="F148" s="30">
        <v>82</v>
      </c>
      <c r="G148" s="4"/>
      <c r="I148" s="30">
        <v>82</v>
      </c>
      <c r="J148" s="4"/>
    </row>
    <row r="149" spans="1:10" x14ac:dyDescent="0.25">
      <c r="A149" s="44" t="s">
        <v>210</v>
      </c>
      <c r="B149" s="2">
        <v>147</v>
      </c>
      <c r="C149" s="30">
        <v>83</v>
      </c>
      <c r="D149" s="63" t="s">
        <v>213</v>
      </c>
      <c r="F149" s="30">
        <v>83</v>
      </c>
      <c r="G149" s="4"/>
      <c r="I149" s="30">
        <v>83</v>
      </c>
      <c r="J149" s="4"/>
    </row>
    <row r="150" spans="1:10" ht="15.75" thickBot="1" x14ac:dyDescent="0.3">
      <c r="B150" s="2">
        <v>148</v>
      </c>
      <c r="C150" s="31">
        <v>84</v>
      </c>
      <c r="D150" s="64"/>
      <c r="F150" s="31">
        <v>84</v>
      </c>
      <c r="G150" s="5"/>
      <c r="I150" s="31">
        <v>84</v>
      </c>
      <c r="J150" s="5"/>
    </row>
    <row r="151" spans="1:10" x14ac:dyDescent="0.25">
      <c r="A151" s="44" t="s">
        <v>211</v>
      </c>
      <c r="B151" s="2">
        <v>149</v>
      </c>
      <c r="C151" s="29">
        <v>85</v>
      </c>
      <c r="D151" s="66" t="s">
        <v>214</v>
      </c>
      <c r="F151" s="29">
        <v>85</v>
      </c>
      <c r="G151" s="6"/>
      <c r="I151" s="29">
        <v>85</v>
      </c>
      <c r="J151" s="6"/>
    </row>
    <row r="152" spans="1:10" x14ac:dyDescent="0.25">
      <c r="B152" s="2">
        <v>150</v>
      </c>
      <c r="C152" s="30">
        <v>86</v>
      </c>
      <c r="D152" s="65"/>
      <c r="F152" s="30">
        <v>86</v>
      </c>
      <c r="G152" s="4"/>
      <c r="I152" s="30">
        <v>86</v>
      </c>
      <c r="J152" s="4"/>
    </row>
    <row r="153" spans="1:10" x14ac:dyDescent="0.25">
      <c r="B153" s="2">
        <v>151</v>
      </c>
      <c r="C153" s="30">
        <v>87</v>
      </c>
      <c r="D153" s="4"/>
      <c r="F153" s="30">
        <v>87</v>
      </c>
      <c r="G153" s="4"/>
      <c r="I153" s="30">
        <v>87</v>
      </c>
      <c r="J153" s="4"/>
    </row>
    <row r="154" spans="1:10" ht="15.75" thickBot="1" x14ac:dyDescent="0.3">
      <c r="B154" s="2">
        <v>152</v>
      </c>
      <c r="C154" s="31">
        <v>88</v>
      </c>
      <c r="D154" s="5"/>
      <c r="F154" s="31">
        <v>88</v>
      </c>
      <c r="G154" s="5"/>
      <c r="I154" s="31">
        <v>88</v>
      </c>
      <c r="J154" s="5"/>
    </row>
    <row r="155" spans="1:10" x14ac:dyDescent="0.25">
      <c r="B155" s="2">
        <v>153</v>
      </c>
      <c r="C155" s="29">
        <v>89</v>
      </c>
      <c r="D155" s="6"/>
      <c r="F155" s="29">
        <v>89</v>
      </c>
      <c r="G155" s="6"/>
      <c r="I155" s="29">
        <v>89</v>
      </c>
      <c r="J155" s="6"/>
    </row>
    <row r="156" spans="1:10" x14ac:dyDescent="0.25">
      <c r="B156" s="2">
        <v>154</v>
      </c>
      <c r="C156" s="30">
        <v>90</v>
      </c>
      <c r="D156" s="4"/>
      <c r="F156" s="30">
        <v>90</v>
      </c>
      <c r="G156" s="4"/>
      <c r="I156" s="30">
        <v>90</v>
      </c>
      <c r="J156" s="4"/>
    </row>
    <row r="157" spans="1:10" x14ac:dyDescent="0.25">
      <c r="B157" s="2">
        <v>155</v>
      </c>
      <c r="C157" s="30">
        <v>91</v>
      </c>
      <c r="D157" s="4"/>
      <c r="F157" s="30">
        <v>91</v>
      </c>
      <c r="G157" s="4"/>
      <c r="I157" s="30">
        <v>91</v>
      </c>
      <c r="J157" s="4"/>
    </row>
    <row r="158" spans="1:10" ht="15.75" thickBot="1" x14ac:dyDescent="0.3">
      <c r="B158" s="2">
        <v>156</v>
      </c>
      <c r="C158" s="31">
        <v>92</v>
      </c>
      <c r="D158" s="5"/>
      <c r="F158" s="31">
        <v>92</v>
      </c>
      <c r="G158" s="5"/>
      <c r="I158" s="31">
        <v>92</v>
      </c>
      <c r="J158" s="5"/>
    </row>
    <row r="159" spans="1:10" x14ac:dyDescent="0.25">
      <c r="B159" s="2">
        <v>157</v>
      </c>
      <c r="C159" s="29">
        <v>93</v>
      </c>
      <c r="D159" s="6"/>
      <c r="F159" s="29">
        <v>93</v>
      </c>
      <c r="G159" s="6"/>
      <c r="I159" s="29">
        <v>93</v>
      </c>
      <c r="J159" s="6"/>
    </row>
    <row r="160" spans="1:10" x14ac:dyDescent="0.25">
      <c r="B160" s="2">
        <v>158</v>
      </c>
      <c r="C160" s="30">
        <v>94</v>
      </c>
      <c r="D160" s="4"/>
      <c r="F160" s="30">
        <v>94</v>
      </c>
      <c r="G160" s="4"/>
      <c r="I160" s="30">
        <v>94</v>
      </c>
      <c r="J160" s="4"/>
    </row>
    <row r="161" spans="2:10" x14ac:dyDescent="0.25">
      <c r="B161" s="2">
        <v>159</v>
      </c>
      <c r="C161" s="30">
        <v>95</v>
      </c>
      <c r="D161" s="4"/>
      <c r="F161" s="30">
        <v>95</v>
      </c>
      <c r="G161" s="4"/>
      <c r="I161" s="30">
        <v>95</v>
      </c>
      <c r="J161" s="4"/>
    </row>
    <row r="162" spans="2:10" ht="15.75" thickBot="1" x14ac:dyDescent="0.3">
      <c r="B162" s="2">
        <v>160</v>
      </c>
      <c r="C162" s="31">
        <v>96</v>
      </c>
      <c r="D162" s="5"/>
      <c r="F162" s="31">
        <v>96</v>
      </c>
      <c r="G162" s="5"/>
      <c r="I162" s="31">
        <v>96</v>
      </c>
      <c r="J162" s="5"/>
    </row>
    <row r="163" spans="2:10" x14ac:dyDescent="0.25">
      <c r="B163" s="2">
        <v>161</v>
      </c>
      <c r="C163" s="29">
        <v>97</v>
      </c>
      <c r="D163" s="6"/>
      <c r="F163" s="29">
        <v>97</v>
      </c>
      <c r="G163" s="6"/>
      <c r="I163" s="29">
        <v>97</v>
      </c>
      <c r="J163" s="6"/>
    </row>
    <row r="164" spans="2:10" x14ac:dyDescent="0.25">
      <c r="B164" s="2">
        <v>162</v>
      </c>
      <c r="C164" s="30">
        <v>98</v>
      </c>
      <c r="D164" s="4"/>
      <c r="F164" s="30">
        <v>98</v>
      </c>
      <c r="G164" s="4"/>
      <c r="I164" s="30">
        <v>98</v>
      </c>
      <c r="J164" s="4"/>
    </row>
    <row r="165" spans="2:10" x14ac:dyDescent="0.25">
      <c r="B165" s="2">
        <v>163</v>
      </c>
      <c r="C165" s="30">
        <v>99</v>
      </c>
      <c r="D165" s="4"/>
      <c r="F165" s="30">
        <v>99</v>
      </c>
      <c r="G165" s="4"/>
      <c r="I165" s="30">
        <v>99</v>
      </c>
      <c r="J165" s="4"/>
    </row>
    <row r="166" spans="2:10" ht="15.75" thickBot="1" x14ac:dyDescent="0.3">
      <c r="B166" s="2">
        <v>164</v>
      </c>
      <c r="C166" s="31">
        <v>100</v>
      </c>
      <c r="D166" s="5"/>
      <c r="F166" s="31">
        <v>100</v>
      </c>
      <c r="G166" s="5"/>
      <c r="I166" s="31">
        <v>100</v>
      </c>
      <c r="J166" s="5"/>
    </row>
    <row r="167" spans="2:10" x14ac:dyDescent="0.25">
      <c r="B167" s="2">
        <v>165</v>
      </c>
      <c r="C167" s="29">
        <v>101</v>
      </c>
      <c r="D167" s="6"/>
      <c r="F167" s="29">
        <v>101</v>
      </c>
      <c r="G167" s="6"/>
      <c r="I167" s="29">
        <v>101</v>
      </c>
      <c r="J167" s="6"/>
    </row>
    <row r="168" spans="2:10" x14ac:dyDescent="0.25">
      <c r="B168" s="2">
        <v>166</v>
      </c>
      <c r="C168" s="30">
        <v>102</v>
      </c>
      <c r="D168" s="4"/>
      <c r="F168" s="30">
        <v>102</v>
      </c>
      <c r="G168" s="4"/>
      <c r="I168" s="30">
        <v>102</v>
      </c>
      <c r="J168" s="4"/>
    </row>
    <row r="169" spans="2:10" x14ac:dyDescent="0.25">
      <c r="B169" s="2">
        <v>167</v>
      </c>
      <c r="C169" s="30">
        <v>103</v>
      </c>
      <c r="D169" s="4"/>
      <c r="F169" s="30">
        <v>103</v>
      </c>
      <c r="G169" s="4"/>
      <c r="I169" s="30">
        <v>103</v>
      </c>
      <c r="J169" s="4"/>
    </row>
    <row r="170" spans="2:10" ht="15.75" thickBot="1" x14ac:dyDescent="0.3">
      <c r="B170" s="2">
        <v>168</v>
      </c>
      <c r="C170" s="31">
        <v>104</v>
      </c>
      <c r="D170" s="5"/>
      <c r="F170" s="31">
        <v>104</v>
      </c>
      <c r="G170" s="5"/>
      <c r="I170" s="31">
        <v>104</v>
      </c>
      <c r="J170" s="5"/>
    </row>
    <row r="171" spans="2:10" x14ac:dyDescent="0.25">
      <c r="B171" s="2">
        <v>169</v>
      </c>
      <c r="C171" s="29">
        <v>105</v>
      </c>
      <c r="D171" s="6"/>
      <c r="F171" s="29">
        <v>105</v>
      </c>
      <c r="G171" s="6"/>
      <c r="I171" s="29">
        <v>105</v>
      </c>
      <c r="J171" s="6"/>
    </row>
    <row r="172" spans="2:10" x14ac:dyDescent="0.25">
      <c r="B172" s="2">
        <v>170</v>
      </c>
      <c r="C172" s="30">
        <v>106</v>
      </c>
      <c r="D172" s="4"/>
      <c r="F172" s="30">
        <v>106</v>
      </c>
      <c r="G172" s="4"/>
      <c r="I172" s="30">
        <v>106</v>
      </c>
      <c r="J172" s="4"/>
    </row>
    <row r="173" spans="2:10" x14ac:dyDescent="0.25">
      <c r="B173" s="2">
        <v>171</v>
      </c>
      <c r="C173" s="30">
        <v>107</v>
      </c>
      <c r="D173" s="4"/>
      <c r="F173" s="30">
        <v>107</v>
      </c>
      <c r="G173" s="4"/>
      <c r="I173" s="30">
        <v>107</v>
      </c>
      <c r="J173" s="4"/>
    </row>
    <row r="174" spans="2:10" ht="15.75" thickBot="1" x14ac:dyDescent="0.3">
      <c r="B174" s="2">
        <v>172</v>
      </c>
      <c r="C174" s="31">
        <v>108</v>
      </c>
      <c r="D174" s="5"/>
      <c r="F174" s="31">
        <v>108</v>
      </c>
      <c r="G174" s="5"/>
      <c r="I174" s="31">
        <v>108</v>
      </c>
      <c r="J174" s="5"/>
    </row>
    <row r="175" spans="2:10" x14ac:dyDescent="0.25">
      <c r="B175" s="2">
        <v>173</v>
      </c>
      <c r="C175" s="29">
        <v>109</v>
      </c>
      <c r="D175" s="6"/>
      <c r="F175" s="29">
        <v>109</v>
      </c>
      <c r="G175" s="6"/>
      <c r="I175" s="29">
        <v>109</v>
      </c>
      <c r="J175" s="6"/>
    </row>
    <row r="176" spans="2:10" x14ac:dyDescent="0.25">
      <c r="B176" s="2">
        <v>174</v>
      </c>
      <c r="C176" s="30">
        <v>110</v>
      </c>
      <c r="D176" s="4"/>
      <c r="F176" s="30">
        <v>110</v>
      </c>
      <c r="G176" s="4"/>
      <c r="I176" s="30">
        <v>110</v>
      </c>
      <c r="J176" s="4"/>
    </row>
    <row r="177" spans="1:10" x14ac:dyDescent="0.25">
      <c r="B177" s="2">
        <v>175</v>
      </c>
      <c r="C177" s="30">
        <v>111</v>
      </c>
      <c r="D177" s="4"/>
      <c r="F177" s="30">
        <v>111</v>
      </c>
      <c r="G177" s="4"/>
      <c r="I177" s="30">
        <v>111</v>
      </c>
      <c r="J177" s="4"/>
    </row>
    <row r="178" spans="1:10" ht="15.75" thickBot="1" x14ac:dyDescent="0.3">
      <c r="B178" s="2">
        <v>176</v>
      </c>
      <c r="C178" s="31">
        <v>112</v>
      </c>
      <c r="D178" s="5"/>
      <c r="F178" s="31">
        <v>112</v>
      </c>
      <c r="G178" s="5"/>
      <c r="I178" s="31">
        <v>112</v>
      </c>
      <c r="J178" s="5"/>
    </row>
    <row r="179" spans="1:10" x14ac:dyDescent="0.25">
      <c r="A179" s="518" t="s">
        <v>2</v>
      </c>
      <c r="B179" s="2">
        <v>177</v>
      </c>
      <c r="C179" s="32">
        <v>113</v>
      </c>
      <c r="D179" s="59" t="s">
        <v>65</v>
      </c>
      <c r="F179" s="32">
        <v>113</v>
      </c>
      <c r="G179" s="7"/>
      <c r="I179" s="32">
        <v>113</v>
      </c>
      <c r="J179" s="7"/>
    </row>
    <row r="180" spans="1:10" x14ac:dyDescent="0.25">
      <c r="A180" s="518"/>
      <c r="B180" s="2">
        <v>178</v>
      </c>
      <c r="C180" s="33">
        <v>114</v>
      </c>
      <c r="D180" s="58"/>
      <c r="F180" s="33">
        <v>114</v>
      </c>
      <c r="G180" s="8"/>
      <c r="I180" s="33">
        <v>114</v>
      </c>
      <c r="J180" s="8"/>
    </row>
    <row r="181" spans="1:10" x14ac:dyDescent="0.25">
      <c r="A181" s="518"/>
      <c r="B181" s="2">
        <v>179</v>
      </c>
      <c r="C181" s="33">
        <v>115</v>
      </c>
      <c r="D181" s="58"/>
      <c r="F181" s="33">
        <v>115</v>
      </c>
      <c r="G181" s="8"/>
      <c r="I181" s="33">
        <v>115</v>
      </c>
      <c r="J181" s="8"/>
    </row>
    <row r="182" spans="1:10" ht="15.75" thickBot="1" x14ac:dyDescent="0.3">
      <c r="A182" s="518"/>
      <c r="B182" s="2">
        <v>180</v>
      </c>
      <c r="C182" s="34">
        <v>116</v>
      </c>
      <c r="D182" s="9"/>
      <c r="F182" s="34">
        <v>116</v>
      </c>
      <c r="G182" s="9"/>
      <c r="I182" s="34">
        <v>116</v>
      </c>
      <c r="J182" s="9"/>
    </row>
    <row r="183" spans="1:10" x14ac:dyDescent="0.25">
      <c r="A183" s="518" t="s">
        <v>3</v>
      </c>
      <c r="B183" s="2">
        <v>181</v>
      </c>
      <c r="C183" s="29">
        <v>117</v>
      </c>
      <c r="D183" s="393" t="s">
        <v>64</v>
      </c>
      <c r="F183" s="29">
        <v>117</v>
      </c>
      <c r="G183" s="6"/>
      <c r="I183" s="29">
        <v>117</v>
      </c>
      <c r="J183" s="6"/>
    </row>
    <row r="184" spans="1:10" x14ac:dyDescent="0.25">
      <c r="A184" s="518"/>
      <c r="B184" s="2">
        <v>182</v>
      </c>
      <c r="C184" s="30">
        <v>118</v>
      </c>
      <c r="D184" s="60"/>
      <c r="F184" s="30">
        <v>118</v>
      </c>
      <c r="G184" s="4"/>
      <c r="I184" s="30">
        <v>118</v>
      </c>
      <c r="J184" s="4"/>
    </row>
    <row r="185" spans="1:10" x14ac:dyDescent="0.25">
      <c r="A185" s="518"/>
      <c r="B185" s="2">
        <v>183</v>
      </c>
      <c r="C185" s="30">
        <v>119</v>
      </c>
      <c r="D185" s="60"/>
      <c r="F185" s="30">
        <v>119</v>
      </c>
      <c r="G185" s="4"/>
      <c r="I185" s="30">
        <v>119</v>
      </c>
      <c r="J185" s="4"/>
    </row>
    <row r="186" spans="1:10" ht="15.75" thickBot="1" x14ac:dyDescent="0.3">
      <c r="A186" s="518"/>
      <c r="B186" s="2">
        <v>184</v>
      </c>
      <c r="C186" s="31">
        <v>120</v>
      </c>
      <c r="D186" s="5"/>
      <c r="F186" s="31">
        <v>120</v>
      </c>
      <c r="G186" s="5"/>
      <c r="I186" s="31">
        <v>120</v>
      </c>
      <c r="J186" s="5"/>
    </row>
    <row r="187" spans="1:10" x14ac:dyDescent="0.25">
      <c r="A187" s="518" t="s">
        <v>4</v>
      </c>
      <c r="B187" s="2">
        <v>185</v>
      </c>
      <c r="C187" s="32">
        <v>121</v>
      </c>
      <c r="D187" s="59" t="s">
        <v>63</v>
      </c>
      <c r="F187" s="32">
        <v>121</v>
      </c>
      <c r="G187" s="7"/>
      <c r="I187" s="32">
        <v>121</v>
      </c>
      <c r="J187" s="7"/>
    </row>
    <row r="188" spans="1:10" x14ac:dyDescent="0.25">
      <c r="A188" s="518"/>
      <c r="B188" s="2">
        <v>186</v>
      </c>
      <c r="C188" s="33">
        <v>122</v>
      </c>
      <c r="D188" s="58"/>
      <c r="F188" s="33">
        <v>122</v>
      </c>
      <c r="G188" s="8"/>
      <c r="I188" s="33">
        <v>122</v>
      </c>
      <c r="J188" s="8"/>
    </row>
    <row r="189" spans="1:10" x14ac:dyDescent="0.25">
      <c r="A189" s="518"/>
      <c r="B189" s="2">
        <v>187</v>
      </c>
      <c r="C189" s="33">
        <v>123</v>
      </c>
      <c r="D189" s="58"/>
      <c r="F189" s="33">
        <v>123</v>
      </c>
      <c r="G189" s="8"/>
      <c r="I189" s="33">
        <v>123</v>
      </c>
      <c r="J189" s="8"/>
    </row>
    <row r="190" spans="1:10" ht="15.75" thickBot="1" x14ac:dyDescent="0.3">
      <c r="A190" s="518"/>
      <c r="B190" s="2">
        <v>188</v>
      </c>
      <c r="C190" s="34">
        <v>124</v>
      </c>
      <c r="D190" s="9"/>
      <c r="F190" s="34">
        <v>124</v>
      </c>
      <c r="G190" s="9"/>
      <c r="I190" s="34">
        <v>124</v>
      </c>
      <c r="J190" s="9"/>
    </row>
    <row r="191" spans="1:10" x14ac:dyDescent="0.25">
      <c r="A191" s="518" t="s">
        <v>5</v>
      </c>
      <c r="B191" s="2">
        <v>189</v>
      </c>
      <c r="C191" s="29">
        <v>125</v>
      </c>
      <c r="D191" s="393" t="s">
        <v>66</v>
      </c>
      <c r="F191" s="29">
        <v>125</v>
      </c>
      <c r="G191" s="6"/>
      <c r="I191" s="29">
        <v>125</v>
      </c>
      <c r="J191" s="6"/>
    </row>
    <row r="192" spans="1:10" x14ac:dyDescent="0.25">
      <c r="A192" s="518"/>
      <c r="B192" s="2">
        <v>190</v>
      </c>
      <c r="C192" s="30">
        <v>126</v>
      </c>
      <c r="F192" s="30">
        <v>126</v>
      </c>
      <c r="G192" s="4"/>
      <c r="I192" s="30">
        <v>126</v>
      </c>
      <c r="J192" s="4"/>
    </row>
    <row r="193" spans="1:10" x14ac:dyDescent="0.25">
      <c r="A193" s="518"/>
      <c r="B193" s="2">
        <v>191</v>
      </c>
      <c r="C193" s="30">
        <v>127</v>
      </c>
      <c r="D193" s="60"/>
      <c r="F193" s="30">
        <v>127</v>
      </c>
      <c r="G193" s="4"/>
      <c r="I193" s="30">
        <v>127</v>
      </c>
      <c r="J193" s="4"/>
    </row>
    <row r="194" spans="1:10" ht="15.75" thickBot="1" x14ac:dyDescent="0.3">
      <c r="A194" s="518"/>
      <c r="B194" s="2">
        <v>192</v>
      </c>
      <c r="C194" s="31">
        <v>128</v>
      </c>
      <c r="D194" s="5"/>
      <c r="F194" s="31">
        <v>128</v>
      </c>
      <c r="G194" s="5"/>
      <c r="I194" s="31">
        <v>128</v>
      </c>
      <c r="J194" s="5"/>
    </row>
    <row r="195" spans="1:10" x14ac:dyDescent="0.25">
      <c r="A195" s="518" t="s">
        <v>1</v>
      </c>
      <c r="B195" s="2">
        <v>193</v>
      </c>
      <c r="C195" s="32">
        <v>129</v>
      </c>
      <c r="D195" s="62" t="s">
        <v>67</v>
      </c>
      <c r="F195" s="32">
        <v>129</v>
      </c>
      <c r="G195" s="11"/>
      <c r="I195" s="32">
        <v>129</v>
      </c>
      <c r="J195" s="11"/>
    </row>
    <row r="196" spans="1:10" x14ac:dyDescent="0.25">
      <c r="A196" s="518"/>
      <c r="B196" s="2">
        <v>194</v>
      </c>
      <c r="C196" s="33">
        <v>130</v>
      </c>
      <c r="D196" s="8"/>
      <c r="F196" s="33">
        <v>130</v>
      </c>
      <c r="G196" s="8"/>
      <c r="I196" s="33">
        <v>130</v>
      </c>
      <c r="J196" s="8"/>
    </row>
    <row r="197" spans="1:10" x14ac:dyDescent="0.25">
      <c r="A197" s="518"/>
      <c r="B197" s="2">
        <v>195</v>
      </c>
      <c r="C197" s="33">
        <v>131</v>
      </c>
      <c r="D197" s="8"/>
      <c r="F197" s="33">
        <v>131</v>
      </c>
      <c r="G197" s="8"/>
      <c r="I197" s="33">
        <v>131</v>
      </c>
      <c r="J197" s="8"/>
    </row>
    <row r="198" spans="1:10" ht="15.75" thickBot="1" x14ac:dyDescent="0.3">
      <c r="A198" s="518"/>
      <c r="B198" s="2">
        <v>196</v>
      </c>
      <c r="C198" s="34">
        <v>132</v>
      </c>
      <c r="D198" s="9"/>
      <c r="F198" s="34">
        <v>132</v>
      </c>
      <c r="G198" s="9"/>
      <c r="I198" s="34">
        <v>132</v>
      </c>
      <c r="J198" s="9"/>
    </row>
    <row r="199" spans="1:10" x14ac:dyDescent="0.25">
      <c r="A199" s="519" t="s">
        <v>13</v>
      </c>
      <c r="B199" s="2">
        <v>197</v>
      </c>
      <c r="C199" s="29">
        <v>133</v>
      </c>
      <c r="D199" s="6"/>
      <c r="F199" s="29">
        <v>133</v>
      </c>
      <c r="G199" s="6"/>
      <c r="I199" s="29">
        <v>133</v>
      </c>
      <c r="J199" s="6"/>
    </row>
    <row r="200" spans="1:10" x14ac:dyDescent="0.25">
      <c r="A200" s="519"/>
      <c r="B200" s="2">
        <v>198</v>
      </c>
      <c r="C200" s="30">
        <v>134</v>
      </c>
      <c r="D200" s="4"/>
      <c r="F200" s="30">
        <v>134</v>
      </c>
      <c r="G200" s="4"/>
      <c r="I200" s="30">
        <v>134</v>
      </c>
      <c r="J200" s="4"/>
    </row>
    <row r="201" spans="1:10" x14ac:dyDescent="0.25">
      <c r="A201" s="519"/>
      <c r="B201" s="2">
        <v>199</v>
      </c>
      <c r="C201" s="30">
        <v>135</v>
      </c>
      <c r="D201" s="4"/>
      <c r="F201" s="30">
        <v>135</v>
      </c>
      <c r="G201" s="4"/>
      <c r="I201" s="30">
        <v>135</v>
      </c>
      <c r="J201" s="4"/>
    </row>
    <row r="202" spans="1:10" ht="15.75" thickBot="1" x14ac:dyDescent="0.3">
      <c r="A202" s="519"/>
      <c r="B202" s="2">
        <v>200</v>
      </c>
      <c r="C202" s="31">
        <v>136</v>
      </c>
      <c r="D202" s="5"/>
      <c r="F202" s="31">
        <v>136</v>
      </c>
      <c r="G202" s="5"/>
      <c r="I202" s="31">
        <v>136</v>
      </c>
      <c r="J202" s="5"/>
    </row>
    <row r="203" spans="1:10" x14ac:dyDescent="0.25">
      <c r="B203" s="2">
        <v>201</v>
      </c>
      <c r="C203" s="32">
        <v>137</v>
      </c>
      <c r="D203" s="7"/>
      <c r="F203" s="32">
        <v>137</v>
      </c>
      <c r="G203" s="7"/>
      <c r="I203" s="32">
        <v>137</v>
      </c>
      <c r="J203" s="7"/>
    </row>
    <row r="204" spans="1:10" x14ac:dyDescent="0.25">
      <c r="B204" s="2">
        <v>202</v>
      </c>
      <c r="C204" s="33">
        <v>138</v>
      </c>
      <c r="D204" s="8"/>
      <c r="F204" s="33">
        <v>138</v>
      </c>
      <c r="G204" s="8"/>
      <c r="I204" s="33">
        <v>138</v>
      </c>
      <c r="J204" s="8"/>
    </row>
    <row r="205" spans="1:10" x14ac:dyDescent="0.25">
      <c r="B205" s="2">
        <v>203</v>
      </c>
      <c r="C205" s="33">
        <v>139</v>
      </c>
      <c r="D205" s="8"/>
      <c r="F205" s="33">
        <v>139</v>
      </c>
      <c r="G205" s="8"/>
      <c r="I205" s="33">
        <v>139</v>
      </c>
      <c r="J205" s="8"/>
    </row>
    <row r="206" spans="1:10" ht="15.75" thickBot="1" x14ac:dyDescent="0.3">
      <c r="B206" s="2">
        <v>204</v>
      </c>
      <c r="C206" s="34">
        <v>140</v>
      </c>
      <c r="D206" s="9"/>
      <c r="F206" s="34">
        <v>140</v>
      </c>
      <c r="G206" s="9"/>
      <c r="I206" s="34">
        <v>140</v>
      </c>
      <c r="J206" s="9"/>
    </row>
    <row r="207" spans="1:10" x14ac:dyDescent="0.25">
      <c r="B207" s="2">
        <v>205</v>
      </c>
      <c r="C207" s="29">
        <v>141</v>
      </c>
      <c r="D207" s="6"/>
      <c r="F207" s="29">
        <v>141</v>
      </c>
      <c r="G207" s="6"/>
      <c r="I207" s="29">
        <v>141</v>
      </c>
      <c r="J207" s="6"/>
    </row>
    <row r="208" spans="1:10" x14ac:dyDescent="0.25">
      <c r="B208" s="2">
        <v>206</v>
      </c>
      <c r="C208" s="30">
        <v>142</v>
      </c>
      <c r="D208" s="4"/>
      <c r="F208" s="30">
        <v>142</v>
      </c>
      <c r="G208" s="4"/>
      <c r="I208" s="30">
        <v>142</v>
      </c>
      <c r="J208" s="4"/>
    </row>
    <row r="209" spans="2:10" x14ac:dyDescent="0.25">
      <c r="B209" s="2">
        <v>207</v>
      </c>
      <c r="C209" s="30">
        <v>143</v>
      </c>
      <c r="D209" s="4"/>
      <c r="F209" s="30">
        <v>143</v>
      </c>
      <c r="G209" s="4"/>
      <c r="I209" s="30">
        <v>143</v>
      </c>
      <c r="J209" s="4"/>
    </row>
    <row r="210" spans="2:10" ht="15.75" thickBot="1" x14ac:dyDescent="0.3">
      <c r="B210" s="2">
        <v>208</v>
      </c>
      <c r="C210" s="31">
        <v>144</v>
      </c>
      <c r="D210" s="5"/>
      <c r="F210" s="31">
        <v>144</v>
      </c>
      <c r="G210" s="5"/>
      <c r="I210" s="31">
        <v>144</v>
      </c>
      <c r="J210" s="5"/>
    </row>
    <row r="211" spans="2:10" x14ac:dyDescent="0.25">
      <c r="B211" s="2">
        <v>209</v>
      </c>
      <c r="C211" s="29">
        <v>145</v>
      </c>
      <c r="D211" s="6"/>
      <c r="F211" s="29">
        <v>145</v>
      </c>
      <c r="G211" s="6"/>
      <c r="I211" s="29">
        <v>145</v>
      </c>
      <c r="J211" s="6"/>
    </row>
    <row r="212" spans="2:10" x14ac:dyDescent="0.25">
      <c r="B212" s="2">
        <v>210</v>
      </c>
      <c r="C212" s="30">
        <v>146</v>
      </c>
      <c r="D212" s="4"/>
      <c r="F212" s="30">
        <v>146</v>
      </c>
      <c r="G212" s="4"/>
      <c r="I212" s="30">
        <v>146</v>
      </c>
      <c r="J212" s="4"/>
    </row>
    <row r="213" spans="2:10" x14ac:dyDescent="0.25">
      <c r="B213" s="2">
        <v>211</v>
      </c>
      <c r="C213" s="30">
        <v>147</v>
      </c>
      <c r="D213" s="4"/>
      <c r="F213" s="30">
        <v>147</v>
      </c>
      <c r="G213" s="4"/>
      <c r="I213" s="30">
        <v>147</v>
      </c>
      <c r="J213" s="4"/>
    </row>
    <row r="214" spans="2:10" ht="15.75" thickBot="1" x14ac:dyDescent="0.3">
      <c r="B214" s="2">
        <v>212</v>
      </c>
      <c r="C214" s="31">
        <v>148</v>
      </c>
      <c r="D214" s="5"/>
      <c r="F214" s="31">
        <v>148</v>
      </c>
      <c r="G214" s="5"/>
      <c r="I214" s="31">
        <v>148</v>
      </c>
      <c r="J214" s="5"/>
    </row>
    <row r="215" spans="2:10" x14ac:dyDescent="0.25">
      <c r="B215" s="2">
        <v>213</v>
      </c>
      <c r="C215" s="29">
        <v>149</v>
      </c>
      <c r="D215" s="6"/>
      <c r="F215" s="29">
        <v>149</v>
      </c>
      <c r="G215" s="6"/>
      <c r="I215" s="29">
        <v>149</v>
      </c>
      <c r="J215" s="6"/>
    </row>
    <row r="216" spans="2:10" x14ac:dyDescent="0.25">
      <c r="B216" s="2">
        <v>214</v>
      </c>
      <c r="C216" s="30">
        <v>150</v>
      </c>
      <c r="D216" s="4"/>
      <c r="F216" s="30">
        <v>150</v>
      </c>
      <c r="G216" s="4"/>
      <c r="I216" s="30">
        <v>150</v>
      </c>
      <c r="J216" s="4"/>
    </row>
    <row r="217" spans="2:10" x14ac:dyDescent="0.25">
      <c r="B217" s="2">
        <v>215</v>
      </c>
      <c r="C217" s="30">
        <v>151</v>
      </c>
      <c r="D217" s="4"/>
      <c r="F217" s="30">
        <v>151</v>
      </c>
      <c r="G217" s="4"/>
      <c r="I217" s="30">
        <v>151</v>
      </c>
      <c r="J217" s="4"/>
    </row>
    <row r="218" spans="2:10" ht="15.75" thickBot="1" x14ac:dyDescent="0.3">
      <c r="B218" s="2">
        <v>216</v>
      </c>
      <c r="C218" s="31">
        <v>152</v>
      </c>
      <c r="D218" s="5"/>
      <c r="F218" s="31">
        <v>152</v>
      </c>
      <c r="G218" s="5"/>
      <c r="I218" s="31">
        <v>152</v>
      </c>
      <c r="J218" s="5"/>
    </row>
    <row r="219" spans="2:10" x14ac:dyDescent="0.25">
      <c r="B219" s="2">
        <v>217</v>
      </c>
      <c r="C219" s="29">
        <v>153</v>
      </c>
      <c r="D219" s="6"/>
      <c r="F219" s="29">
        <v>153</v>
      </c>
      <c r="G219" s="6"/>
      <c r="I219" s="29">
        <v>153</v>
      </c>
      <c r="J219" s="6"/>
    </row>
    <row r="220" spans="2:10" x14ac:dyDescent="0.25">
      <c r="B220" s="2">
        <v>218</v>
      </c>
      <c r="C220" s="30">
        <v>154</v>
      </c>
      <c r="D220" s="4"/>
      <c r="F220" s="30">
        <v>154</v>
      </c>
      <c r="G220" s="4"/>
      <c r="I220" s="30">
        <v>154</v>
      </c>
      <c r="J220" s="4"/>
    </row>
    <row r="221" spans="2:10" x14ac:dyDescent="0.25">
      <c r="B221" s="2">
        <v>219</v>
      </c>
      <c r="C221" s="30">
        <v>155</v>
      </c>
      <c r="D221" s="4"/>
      <c r="F221" s="30">
        <v>155</v>
      </c>
      <c r="G221" s="4"/>
      <c r="I221" s="30">
        <v>155</v>
      </c>
      <c r="J221" s="4"/>
    </row>
    <row r="222" spans="2:10" ht="15.75" thickBot="1" x14ac:dyDescent="0.3">
      <c r="B222" s="2">
        <v>220</v>
      </c>
      <c r="C222" s="31">
        <v>156</v>
      </c>
      <c r="D222" s="5"/>
      <c r="F222" s="31">
        <v>156</v>
      </c>
      <c r="G222" s="5"/>
      <c r="I222" s="31">
        <v>156</v>
      </c>
      <c r="J222" s="5"/>
    </row>
    <row r="223" spans="2:10" x14ac:dyDescent="0.25">
      <c r="B223" s="2">
        <v>221</v>
      </c>
      <c r="C223" s="29">
        <v>157</v>
      </c>
      <c r="D223" s="6"/>
      <c r="F223" s="29">
        <v>157</v>
      </c>
      <c r="G223" s="6"/>
      <c r="I223" s="29">
        <v>157</v>
      </c>
      <c r="J223" s="6"/>
    </row>
    <row r="224" spans="2:10" x14ac:dyDescent="0.25">
      <c r="B224" s="2">
        <v>222</v>
      </c>
      <c r="C224" s="30">
        <v>158</v>
      </c>
      <c r="D224" s="4"/>
      <c r="F224" s="30">
        <v>158</v>
      </c>
      <c r="G224" s="4"/>
      <c r="I224" s="30">
        <v>158</v>
      </c>
      <c r="J224" s="4"/>
    </row>
    <row r="225" spans="2:10" x14ac:dyDescent="0.25">
      <c r="B225" s="2">
        <v>223</v>
      </c>
      <c r="C225" s="30">
        <v>159</v>
      </c>
      <c r="D225" s="4"/>
      <c r="F225" s="30">
        <v>159</v>
      </c>
      <c r="G225" s="4"/>
      <c r="I225" s="30">
        <v>159</v>
      </c>
      <c r="J225" s="4"/>
    </row>
    <row r="226" spans="2:10" ht="15.75" thickBot="1" x14ac:dyDescent="0.3">
      <c r="B226" s="2">
        <v>224</v>
      </c>
      <c r="C226" s="31">
        <v>160</v>
      </c>
      <c r="D226" s="5"/>
      <c r="F226" s="31">
        <v>160</v>
      </c>
      <c r="G226" s="5"/>
      <c r="I226" s="31">
        <v>160</v>
      </c>
      <c r="J226" s="5"/>
    </row>
    <row r="227" spans="2:10" x14ac:dyDescent="0.25">
      <c r="B227" s="2">
        <v>225</v>
      </c>
      <c r="C227" s="29">
        <v>161</v>
      </c>
      <c r="D227" s="6"/>
      <c r="F227" s="29">
        <v>161</v>
      </c>
      <c r="G227" s="6"/>
      <c r="I227" s="29">
        <v>161</v>
      </c>
      <c r="J227" s="6"/>
    </row>
    <row r="228" spans="2:10" x14ac:dyDescent="0.25">
      <c r="B228" s="2">
        <v>226</v>
      </c>
      <c r="C228" s="30">
        <v>162</v>
      </c>
      <c r="D228" s="4"/>
      <c r="F228" s="30">
        <v>162</v>
      </c>
      <c r="G228" s="4"/>
      <c r="I228" s="30">
        <v>162</v>
      </c>
      <c r="J228" s="4"/>
    </row>
    <row r="229" spans="2:10" x14ac:dyDescent="0.25">
      <c r="B229" s="2">
        <v>227</v>
      </c>
      <c r="C229" s="30">
        <v>163</v>
      </c>
      <c r="D229" s="4"/>
      <c r="F229" s="30">
        <v>163</v>
      </c>
      <c r="G229" s="4"/>
      <c r="I229" s="30">
        <v>163</v>
      </c>
      <c r="J229" s="4"/>
    </row>
    <row r="230" spans="2:10" ht="15.75" thickBot="1" x14ac:dyDescent="0.3">
      <c r="B230" s="2">
        <v>228</v>
      </c>
      <c r="C230" s="31">
        <v>164</v>
      </c>
      <c r="D230" s="5"/>
      <c r="F230" s="31">
        <v>164</v>
      </c>
      <c r="G230" s="5"/>
      <c r="I230" s="31">
        <v>164</v>
      </c>
      <c r="J230" s="5"/>
    </row>
    <row r="231" spans="2:10" x14ac:dyDescent="0.25">
      <c r="B231" s="2">
        <v>229</v>
      </c>
      <c r="C231" s="29">
        <v>165</v>
      </c>
      <c r="D231" s="6"/>
      <c r="F231" s="29">
        <v>165</v>
      </c>
      <c r="G231" s="6"/>
      <c r="I231" s="29">
        <v>165</v>
      </c>
      <c r="J231" s="6"/>
    </row>
    <row r="232" spans="2:10" x14ac:dyDescent="0.25">
      <c r="B232" s="2">
        <v>230</v>
      </c>
      <c r="C232" s="30">
        <v>166</v>
      </c>
      <c r="D232" s="4"/>
      <c r="F232" s="30">
        <v>166</v>
      </c>
      <c r="G232" s="4"/>
      <c r="I232" s="30">
        <v>166</v>
      </c>
      <c r="J232" s="4"/>
    </row>
    <row r="233" spans="2:10" x14ac:dyDescent="0.25">
      <c r="B233" s="2">
        <v>231</v>
      </c>
      <c r="C233" s="30">
        <v>167</v>
      </c>
      <c r="D233" s="4"/>
      <c r="F233" s="30">
        <v>167</v>
      </c>
      <c r="G233" s="4"/>
      <c r="I233" s="30">
        <v>167</v>
      </c>
      <c r="J233" s="4"/>
    </row>
    <row r="234" spans="2:10" ht="15.75" thickBot="1" x14ac:dyDescent="0.3">
      <c r="B234" s="2">
        <v>232</v>
      </c>
      <c r="C234" s="31">
        <v>168</v>
      </c>
      <c r="D234" s="5"/>
      <c r="F234" s="31">
        <v>168</v>
      </c>
      <c r="G234" s="5"/>
      <c r="I234" s="31">
        <v>168</v>
      </c>
      <c r="J234" s="5"/>
    </row>
    <row r="235" spans="2:10" x14ac:dyDescent="0.25">
      <c r="B235" s="2">
        <v>233</v>
      </c>
      <c r="C235" s="29">
        <v>169</v>
      </c>
      <c r="D235" s="6"/>
      <c r="F235" s="29">
        <v>169</v>
      </c>
      <c r="G235" s="6"/>
      <c r="I235" s="29">
        <v>169</v>
      </c>
      <c r="J235" s="6"/>
    </row>
    <row r="236" spans="2:10" x14ac:dyDescent="0.25">
      <c r="B236" s="2">
        <v>234</v>
      </c>
      <c r="C236" s="30">
        <v>170</v>
      </c>
      <c r="D236" s="4"/>
      <c r="F236" s="30">
        <v>170</v>
      </c>
      <c r="G236" s="4"/>
      <c r="I236" s="30">
        <v>170</v>
      </c>
      <c r="J236" s="4"/>
    </row>
    <row r="237" spans="2:10" x14ac:dyDescent="0.25">
      <c r="B237" s="2">
        <v>235</v>
      </c>
      <c r="C237" s="30">
        <v>171</v>
      </c>
      <c r="D237" s="4"/>
      <c r="F237" s="30">
        <v>171</v>
      </c>
      <c r="G237" s="4"/>
      <c r="I237" s="30">
        <v>171</v>
      </c>
      <c r="J237" s="4"/>
    </row>
    <row r="238" spans="2:10" ht="15.75" thickBot="1" x14ac:dyDescent="0.3">
      <c r="B238" s="2">
        <v>236</v>
      </c>
      <c r="C238" s="31">
        <v>172</v>
      </c>
      <c r="D238" s="5"/>
      <c r="F238" s="31">
        <v>172</v>
      </c>
      <c r="G238" s="5"/>
      <c r="I238" s="31">
        <v>172</v>
      </c>
      <c r="J238" s="5"/>
    </row>
    <row r="239" spans="2:10" x14ac:dyDescent="0.25">
      <c r="B239" s="2">
        <v>237</v>
      </c>
      <c r="C239" s="29">
        <v>173</v>
      </c>
      <c r="D239" s="6"/>
      <c r="F239" s="29">
        <v>173</v>
      </c>
      <c r="G239" s="6"/>
      <c r="I239" s="29">
        <v>173</v>
      </c>
      <c r="J239" s="6"/>
    </row>
    <row r="240" spans="2:10" x14ac:dyDescent="0.25">
      <c r="B240" s="2">
        <v>238</v>
      </c>
      <c r="C240" s="30">
        <v>174</v>
      </c>
      <c r="D240" s="4"/>
      <c r="F240" s="30">
        <v>174</v>
      </c>
      <c r="G240" s="4"/>
      <c r="I240" s="30">
        <v>174</v>
      </c>
      <c r="J240" s="4"/>
    </row>
    <row r="241" spans="2:10" x14ac:dyDescent="0.25">
      <c r="B241" s="2">
        <v>239</v>
      </c>
      <c r="C241" s="30">
        <v>175</v>
      </c>
      <c r="D241" s="4"/>
      <c r="F241" s="30">
        <v>175</v>
      </c>
      <c r="G241" s="4"/>
      <c r="I241" s="30">
        <v>175</v>
      </c>
      <c r="J241" s="4"/>
    </row>
    <row r="242" spans="2:10" ht="15.75" thickBot="1" x14ac:dyDescent="0.3">
      <c r="B242" s="2">
        <v>240</v>
      </c>
      <c r="C242" s="31">
        <v>176</v>
      </c>
      <c r="D242" s="5"/>
      <c r="F242" s="31">
        <v>176</v>
      </c>
      <c r="G242" s="5"/>
      <c r="I242" s="31">
        <v>176</v>
      </c>
      <c r="J242" s="5"/>
    </row>
    <row r="243" spans="2:10" x14ac:dyDescent="0.25">
      <c r="B243" s="2">
        <v>241</v>
      </c>
      <c r="C243" s="29">
        <v>177</v>
      </c>
      <c r="D243" s="6"/>
      <c r="F243" s="29">
        <v>177</v>
      </c>
      <c r="G243" s="6"/>
      <c r="I243" s="29">
        <v>177</v>
      </c>
      <c r="J243" s="6"/>
    </row>
    <row r="244" spans="2:10" x14ac:dyDescent="0.25">
      <c r="B244" s="2">
        <v>242</v>
      </c>
      <c r="C244" s="30">
        <v>178</v>
      </c>
      <c r="D244" s="4"/>
      <c r="F244" s="30">
        <v>178</v>
      </c>
      <c r="G244" s="4"/>
      <c r="I244" s="30">
        <v>178</v>
      </c>
      <c r="J244" s="4"/>
    </row>
    <row r="245" spans="2:10" x14ac:dyDescent="0.25">
      <c r="B245" s="2">
        <v>243</v>
      </c>
      <c r="C245" s="30">
        <v>179</v>
      </c>
      <c r="D245" s="4"/>
      <c r="F245" s="30">
        <v>179</v>
      </c>
      <c r="G245" s="4"/>
      <c r="I245" s="30">
        <v>179</v>
      </c>
      <c r="J245" s="4"/>
    </row>
    <row r="246" spans="2:10" ht="15.75" thickBot="1" x14ac:dyDescent="0.3">
      <c r="B246" s="2">
        <v>244</v>
      </c>
      <c r="C246" s="31">
        <v>180</v>
      </c>
      <c r="D246" s="5"/>
      <c r="F246" s="31">
        <v>180</v>
      </c>
      <c r="G246" s="5"/>
      <c r="I246" s="31">
        <v>180</v>
      </c>
      <c r="J246" s="5"/>
    </row>
    <row r="247" spans="2:10" x14ac:dyDescent="0.25">
      <c r="B247" s="2">
        <v>245</v>
      </c>
      <c r="C247" s="29">
        <v>181</v>
      </c>
      <c r="D247" s="6"/>
      <c r="F247" s="29">
        <v>181</v>
      </c>
      <c r="G247" s="6"/>
      <c r="I247" s="29">
        <v>181</v>
      </c>
      <c r="J247" s="6"/>
    </row>
    <row r="248" spans="2:10" x14ac:dyDescent="0.25">
      <c r="B248" s="2">
        <v>246</v>
      </c>
      <c r="C248" s="30">
        <v>182</v>
      </c>
      <c r="D248" s="4"/>
      <c r="F248" s="30">
        <v>182</v>
      </c>
      <c r="G248" s="4"/>
      <c r="I248" s="30">
        <v>182</v>
      </c>
      <c r="J248" s="4"/>
    </row>
    <row r="249" spans="2:10" x14ac:dyDescent="0.25">
      <c r="B249" s="2">
        <v>247</v>
      </c>
      <c r="C249" s="30">
        <v>183</v>
      </c>
      <c r="D249" s="4"/>
      <c r="F249" s="30">
        <v>183</v>
      </c>
      <c r="G249" s="4"/>
      <c r="I249" s="30">
        <v>183</v>
      </c>
      <c r="J249" s="4"/>
    </row>
    <row r="250" spans="2:10" ht="15.75" thickBot="1" x14ac:dyDescent="0.3">
      <c r="B250" s="2">
        <v>248</v>
      </c>
      <c r="C250" s="31">
        <v>184</v>
      </c>
      <c r="D250" s="5"/>
      <c r="F250" s="31">
        <v>184</v>
      </c>
      <c r="G250" s="5"/>
      <c r="I250" s="31">
        <v>184</v>
      </c>
      <c r="J250" s="5"/>
    </row>
    <row r="251" spans="2:10" x14ac:dyDescent="0.25">
      <c r="B251" s="2">
        <v>249</v>
      </c>
      <c r="C251" s="29">
        <v>185</v>
      </c>
      <c r="D251" s="6"/>
      <c r="F251" s="29">
        <v>185</v>
      </c>
      <c r="G251" s="6"/>
      <c r="I251" s="29">
        <v>185</v>
      </c>
      <c r="J251" s="6"/>
    </row>
    <row r="252" spans="2:10" x14ac:dyDescent="0.25">
      <c r="B252" s="2">
        <v>250</v>
      </c>
      <c r="C252" s="30">
        <v>186</v>
      </c>
      <c r="D252" s="4"/>
      <c r="F252" s="30">
        <v>186</v>
      </c>
      <c r="G252" s="4"/>
      <c r="I252" s="30">
        <v>186</v>
      </c>
      <c r="J252" s="4"/>
    </row>
    <row r="253" spans="2:10" x14ac:dyDescent="0.25">
      <c r="B253" s="2">
        <v>251</v>
      </c>
      <c r="C253" s="30">
        <v>187</v>
      </c>
      <c r="D253" s="4"/>
      <c r="F253" s="30">
        <v>187</v>
      </c>
      <c r="G253" s="4"/>
      <c r="I253" s="30">
        <v>187</v>
      </c>
      <c r="J253" s="4"/>
    </row>
    <row r="254" spans="2:10" ht="15.75" thickBot="1" x14ac:dyDescent="0.3">
      <c r="B254" s="2">
        <v>252</v>
      </c>
      <c r="C254" s="31">
        <v>188</v>
      </c>
      <c r="D254" s="5"/>
      <c r="F254" s="31">
        <v>188</v>
      </c>
      <c r="G254" s="5"/>
      <c r="I254" s="31">
        <v>188</v>
      </c>
      <c r="J254" s="5"/>
    </row>
    <row r="255" spans="2:10" x14ac:dyDescent="0.25">
      <c r="B255" s="2">
        <v>253</v>
      </c>
      <c r="C255" s="29">
        <v>189</v>
      </c>
      <c r="D255" s="6"/>
      <c r="F255" s="29">
        <v>189</v>
      </c>
      <c r="G255" s="6"/>
      <c r="I255" s="29">
        <v>189</v>
      </c>
      <c r="J255" s="6"/>
    </row>
    <row r="256" spans="2:10" x14ac:dyDescent="0.25">
      <c r="B256" s="2">
        <v>254</v>
      </c>
      <c r="C256" s="30">
        <v>190</v>
      </c>
      <c r="D256" s="4"/>
      <c r="F256" s="30">
        <v>190</v>
      </c>
      <c r="G256" s="4"/>
      <c r="I256" s="30">
        <v>190</v>
      </c>
      <c r="J256" s="4"/>
    </row>
    <row r="257" spans="2:10" x14ac:dyDescent="0.25">
      <c r="B257" s="2">
        <v>255</v>
      </c>
      <c r="C257" s="30">
        <v>191</v>
      </c>
      <c r="D257" s="4"/>
      <c r="F257" s="30">
        <v>191</v>
      </c>
      <c r="G257" s="4"/>
      <c r="I257" s="30">
        <v>191</v>
      </c>
      <c r="J257" s="4"/>
    </row>
    <row r="258" spans="2:10" ht="15.75" thickBot="1" x14ac:dyDescent="0.3">
      <c r="B258" s="2">
        <v>256</v>
      </c>
      <c r="C258" s="31">
        <v>192</v>
      </c>
      <c r="D258" s="5"/>
      <c r="F258" s="31">
        <v>192</v>
      </c>
      <c r="G258" s="5"/>
      <c r="I258" s="31">
        <v>192</v>
      </c>
      <c r="J258" s="5"/>
    </row>
    <row r="259" spans="2:10" x14ac:dyDescent="0.25">
      <c r="B259" s="2">
        <v>257</v>
      </c>
      <c r="C259" s="29">
        <v>193</v>
      </c>
      <c r="D259" s="6"/>
      <c r="F259" s="29">
        <v>193</v>
      </c>
      <c r="G259" s="6"/>
      <c r="I259" s="29">
        <v>193</v>
      </c>
      <c r="J259" s="6"/>
    </row>
    <row r="260" spans="2:10" x14ac:dyDescent="0.25">
      <c r="B260" s="2">
        <v>258</v>
      </c>
      <c r="C260" s="30">
        <v>194</v>
      </c>
      <c r="D260" s="4"/>
      <c r="F260" s="30">
        <v>194</v>
      </c>
      <c r="G260" s="4"/>
      <c r="I260" s="30">
        <v>194</v>
      </c>
      <c r="J260" s="4"/>
    </row>
    <row r="261" spans="2:10" x14ac:dyDescent="0.25">
      <c r="B261" s="2">
        <v>259</v>
      </c>
      <c r="C261" s="30">
        <v>195</v>
      </c>
      <c r="D261" s="4"/>
      <c r="F261" s="30">
        <v>195</v>
      </c>
      <c r="G261" s="4"/>
      <c r="I261" s="30">
        <v>195</v>
      </c>
      <c r="J261" s="4"/>
    </row>
    <row r="262" spans="2:10" ht="15.75" thickBot="1" x14ac:dyDescent="0.3">
      <c r="B262" s="2">
        <v>260</v>
      </c>
      <c r="C262" s="31">
        <v>196</v>
      </c>
      <c r="D262" s="5"/>
      <c r="F262" s="31">
        <v>196</v>
      </c>
      <c r="G262" s="5"/>
      <c r="I262" s="31">
        <v>196</v>
      </c>
      <c r="J262" s="5"/>
    </row>
    <row r="263" spans="2:10" x14ac:dyDescent="0.25">
      <c r="B263" s="2">
        <v>261</v>
      </c>
      <c r="C263" s="29">
        <v>197</v>
      </c>
      <c r="D263" s="6"/>
      <c r="F263" s="29">
        <v>197</v>
      </c>
      <c r="G263" s="6"/>
      <c r="I263" s="29">
        <v>197</v>
      </c>
      <c r="J263" s="6"/>
    </row>
    <row r="264" spans="2:10" x14ac:dyDescent="0.25">
      <c r="B264" s="2">
        <v>262</v>
      </c>
      <c r="C264" s="30">
        <v>198</v>
      </c>
      <c r="D264" s="4"/>
      <c r="F264" s="30">
        <v>198</v>
      </c>
      <c r="G264" s="4"/>
      <c r="I264" s="30">
        <v>198</v>
      </c>
      <c r="J264" s="4"/>
    </row>
    <row r="265" spans="2:10" x14ac:dyDescent="0.25">
      <c r="B265" s="2">
        <v>263</v>
      </c>
      <c r="C265" s="30">
        <v>199</v>
      </c>
      <c r="D265" s="4"/>
      <c r="F265" s="30">
        <v>199</v>
      </c>
      <c r="G265" s="4"/>
      <c r="I265" s="30">
        <v>199</v>
      </c>
      <c r="J265" s="4"/>
    </row>
    <row r="266" spans="2:10" ht="15.75" thickBot="1" x14ac:dyDescent="0.3">
      <c r="B266" s="2">
        <v>264</v>
      </c>
      <c r="C266" s="31">
        <v>200</v>
      </c>
      <c r="D266" s="5"/>
      <c r="F266" s="31">
        <v>200</v>
      </c>
      <c r="G266" s="5"/>
      <c r="I266" s="31">
        <v>200</v>
      </c>
      <c r="J266" s="5"/>
    </row>
    <row r="267" spans="2:10" x14ac:dyDescent="0.25">
      <c r="B267" s="2">
        <v>265</v>
      </c>
      <c r="C267" s="29">
        <v>201</v>
      </c>
      <c r="D267" s="6"/>
      <c r="F267" s="29">
        <v>201</v>
      </c>
      <c r="G267" s="6"/>
      <c r="I267" s="29">
        <v>201</v>
      </c>
      <c r="J267" s="6"/>
    </row>
    <row r="268" spans="2:10" x14ac:dyDescent="0.25">
      <c r="B268" s="2">
        <v>266</v>
      </c>
      <c r="C268" s="30">
        <v>202</v>
      </c>
      <c r="D268" s="4"/>
      <c r="F268" s="30">
        <v>202</v>
      </c>
      <c r="G268" s="4"/>
      <c r="I268" s="30">
        <v>202</v>
      </c>
      <c r="J268" s="4"/>
    </row>
    <row r="269" spans="2:10" x14ac:dyDescent="0.25">
      <c r="B269" s="2">
        <v>267</v>
      </c>
      <c r="C269" s="30">
        <v>203</v>
      </c>
      <c r="D269" s="4"/>
      <c r="F269" s="30">
        <v>203</v>
      </c>
      <c r="G269" s="4"/>
      <c r="I269" s="30">
        <v>203</v>
      </c>
      <c r="J269" s="4"/>
    </row>
    <row r="270" spans="2:10" ht="15.75" thickBot="1" x14ac:dyDescent="0.3">
      <c r="B270" s="2">
        <v>268</v>
      </c>
      <c r="C270" s="31">
        <v>204</v>
      </c>
      <c r="D270" s="5"/>
      <c r="F270" s="31">
        <v>204</v>
      </c>
      <c r="G270" s="5"/>
      <c r="I270" s="31">
        <v>204</v>
      </c>
      <c r="J270" s="5"/>
    </row>
    <row r="271" spans="2:10" x14ac:dyDescent="0.25">
      <c r="B271" s="2">
        <v>269</v>
      </c>
      <c r="C271" s="29">
        <v>205</v>
      </c>
      <c r="D271" s="6"/>
      <c r="F271" s="29">
        <v>205</v>
      </c>
      <c r="G271" s="6"/>
      <c r="I271" s="29">
        <v>205</v>
      </c>
      <c r="J271" s="6"/>
    </row>
    <row r="272" spans="2:10" x14ac:dyDescent="0.25">
      <c r="B272" s="2">
        <v>270</v>
      </c>
      <c r="C272" s="30">
        <v>206</v>
      </c>
      <c r="D272" s="4"/>
      <c r="F272" s="30">
        <v>206</v>
      </c>
      <c r="G272" s="4"/>
      <c r="I272" s="30">
        <v>206</v>
      </c>
      <c r="J272" s="4"/>
    </row>
    <row r="273" spans="2:10" x14ac:dyDescent="0.25">
      <c r="B273" s="2">
        <v>271</v>
      </c>
      <c r="C273" s="30">
        <v>207</v>
      </c>
      <c r="D273" s="4"/>
      <c r="F273" s="30">
        <v>207</v>
      </c>
      <c r="G273" s="4"/>
      <c r="I273" s="30">
        <v>207</v>
      </c>
      <c r="J273" s="4"/>
    </row>
    <row r="274" spans="2:10" ht="15.75" thickBot="1" x14ac:dyDescent="0.3">
      <c r="B274" s="2">
        <v>272</v>
      </c>
      <c r="C274" s="31">
        <v>208</v>
      </c>
      <c r="D274" s="5"/>
      <c r="F274" s="31">
        <v>208</v>
      </c>
      <c r="G274" s="5"/>
      <c r="I274" s="31">
        <v>208</v>
      </c>
      <c r="J274" s="5"/>
    </row>
    <row r="275" spans="2:10" x14ac:dyDescent="0.25">
      <c r="B275" s="2">
        <v>273</v>
      </c>
      <c r="C275" s="29">
        <v>209</v>
      </c>
      <c r="D275" s="6"/>
      <c r="F275" s="29">
        <v>209</v>
      </c>
      <c r="G275" s="6"/>
      <c r="I275" s="29">
        <v>209</v>
      </c>
      <c r="J275" s="6"/>
    </row>
    <row r="276" spans="2:10" x14ac:dyDescent="0.25">
      <c r="B276" s="2">
        <v>274</v>
      </c>
      <c r="C276" s="30">
        <v>210</v>
      </c>
      <c r="D276" s="4"/>
      <c r="F276" s="30">
        <v>210</v>
      </c>
      <c r="G276" s="4"/>
      <c r="I276" s="30">
        <v>210</v>
      </c>
      <c r="J276" s="4"/>
    </row>
    <row r="277" spans="2:10" x14ac:dyDescent="0.25">
      <c r="B277" s="2">
        <v>275</v>
      </c>
      <c r="C277" s="30">
        <v>211</v>
      </c>
      <c r="D277" s="4"/>
      <c r="F277" s="30">
        <v>211</v>
      </c>
      <c r="G277" s="4"/>
      <c r="I277" s="30">
        <v>211</v>
      </c>
      <c r="J277" s="4"/>
    </row>
    <row r="278" spans="2:10" ht="15.75" thickBot="1" x14ac:dyDescent="0.3">
      <c r="B278" s="2">
        <v>276</v>
      </c>
      <c r="C278" s="31">
        <v>212</v>
      </c>
      <c r="D278" s="5"/>
      <c r="F278" s="31">
        <v>212</v>
      </c>
      <c r="G278" s="5"/>
      <c r="I278" s="31">
        <v>212</v>
      </c>
      <c r="J278" s="5"/>
    </row>
    <row r="279" spans="2:10" x14ac:dyDescent="0.25">
      <c r="B279" s="2">
        <v>277</v>
      </c>
      <c r="C279" s="29">
        <v>213</v>
      </c>
      <c r="D279" s="6"/>
      <c r="F279" s="29">
        <v>213</v>
      </c>
      <c r="G279" s="6"/>
      <c r="I279" s="29">
        <v>213</v>
      </c>
      <c r="J279" s="6"/>
    </row>
    <row r="280" spans="2:10" x14ac:dyDescent="0.25">
      <c r="B280" s="2">
        <v>278</v>
      </c>
      <c r="C280" s="30">
        <v>214</v>
      </c>
      <c r="D280" s="4"/>
      <c r="F280" s="30">
        <v>214</v>
      </c>
      <c r="G280" s="4"/>
      <c r="I280" s="30">
        <v>214</v>
      </c>
      <c r="J280" s="4"/>
    </row>
    <row r="281" spans="2:10" x14ac:dyDescent="0.25">
      <c r="B281" s="2">
        <v>279</v>
      </c>
      <c r="C281" s="30">
        <v>215</v>
      </c>
      <c r="D281" s="4"/>
      <c r="F281" s="30">
        <v>215</v>
      </c>
      <c r="G281" s="4"/>
      <c r="I281" s="30">
        <v>215</v>
      </c>
      <c r="J281" s="4"/>
    </row>
    <row r="282" spans="2:10" ht="15.75" thickBot="1" x14ac:dyDescent="0.3">
      <c r="B282" s="2">
        <v>280</v>
      </c>
      <c r="C282" s="31">
        <v>216</v>
      </c>
      <c r="D282" s="5"/>
      <c r="F282" s="31">
        <v>216</v>
      </c>
      <c r="G282" s="5"/>
      <c r="I282" s="31">
        <v>216</v>
      </c>
      <c r="J282" s="5"/>
    </row>
    <row r="283" spans="2:10" x14ac:dyDescent="0.25">
      <c r="B283" s="2">
        <v>281</v>
      </c>
      <c r="C283" s="29">
        <v>217</v>
      </c>
      <c r="D283" s="6"/>
      <c r="F283" s="29">
        <v>217</v>
      </c>
      <c r="G283" s="6"/>
      <c r="I283" s="29">
        <v>217</v>
      </c>
      <c r="J283" s="6"/>
    </row>
    <row r="284" spans="2:10" x14ac:dyDescent="0.25">
      <c r="B284" s="2">
        <v>282</v>
      </c>
      <c r="C284" s="30">
        <v>218</v>
      </c>
      <c r="D284" s="4"/>
      <c r="F284" s="30">
        <v>218</v>
      </c>
      <c r="G284" s="4"/>
      <c r="I284" s="30">
        <v>218</v>
      </c>
      <c r="J284" s="4"/>
    </row>
    <row r="285" spans="2:10" x14ac:dyDescent="0.25">
      <c r="B285" s="2">
        <v>283</v>
      </c>
      <c r="C285" s="30">
        <v>219</v>
      </c>
      <c r="D285" s="4"/>
      <c r="F285" s="30">
        <v>219</v>
      </c>
      <c r="G285" s="4"/>
      <c r="I285" s="30">
        <v>219</v>
      </c>
      <c r="J285" s="4"/>
    </row>
    <row r="286" spans="2:10" ht="15.75" thickBot="1" x14ac:dyDescent="0.3">
      <c r="B286" s="2">
        <v>284</v>
      </c>
      <c r="C286" s="31">
        <v>220</v>
      </c>
      <c r="D286" s="5"/>
      <c r="F286" s="31">
        <v>220</v>
      </c>
      <c r="G286" s="5"/>
      <c r="I286" s="31">
        <v>220</v>
      </c>
      <c r="J286" s="5"/>
    </row>
    <row r="287" spans="2:10" x14ac:dyDescent="0.25">
      <c r="B287" s="2">
        <v>285</v>
      </c>
      <c r="C287" s="29">
        <v>221</v>
      </c>
      <c r="D287" s="6"/>
      <c r="F287" s="29">
        <v>221</v>
      </c>
      <c r="G287" s="6"/>
      <c r="I287" s="29">
        <v>221</v>
      </c>
      <c r="J287" s="6"/>
    </row>
    <row r="288" spans="2:10" x14ac:dyDescent="0.25">
      <c r="B288" s="2">
        <v>286</v>
      </c>
      <c r="C288" s="30">
        <v>222</v>
      </c>
      <c r="D288" s="4"/>
      <c r="F288" s="30">
        <v>222</v>
      </c>
      <c r="G288" s="4"/>
      <c r="I288" s="30">
        <v>222</v>
      </c>
      <c r="J288" s="4"/>
    </row>
    <row r="289" spans="2:10" x14ac:dyDescent="0.25">
      <c r="B289" s="2">
        <v>287</v>
      </c>
      <c r="C289" s="30">
        <v>223</v>
      </c>
      <c r="D289" s="4"/>
      <c r="F289" s="30">
        <v>223</v>
      </c>
      <c r="G289" s="4"/>
      <c r="I289" s="30">
        <v>223</v>
      </c>
      <c r="J289" s="4"/>
    </row>
    <row r="290" spans="2:10" ht="15.75" thickBot="1" x14ac:dyDescent="0.3">
      <c r="B290" s="2">
        <v>288</v>
      </c>
      <c r="C290" s="31">
        <v>224</v>
      </c>
      <c r="D290" s="5"/>
      <c r="F290" s="31">
        <v>224</v>
      </c>
      <c r="G290" s="5"/>
      <c r="I290" s="31">
        <v>224</v>
      </c>
      <c r="J290" s="5"/>
    </row>
    <row r="291" spans="2:10" x14ac:dyDescent="0.25">
      <c r="B291" s="2">
        <v>289</v>
      </c>
      <c r="C291" s="29">
        <v>225</v>
      </c>
      <c r="D291" s="6"/>
      <c r="F291" s="29">
        <v>225</v>
      </c>
      <c r="G291" s="6"/>
      <c r="I291" s="29">
        <v>225</v>
      </c>
      <c r="J291" s="6"/>
    </row>
    <row r="292" spans="2:10" x14ac:dyDescent="0.25">
      <c r="B292" s="2">
        <v>290</v>
      </c>
      <c r="C292" s="30">
        <v>226</v>
      </c>
      <c r="D292" s="4"/>
      <c r="F292" s="30">
        <v>226</v>
      </c>
      <c r="G292" s="4"/>
      <c r="I292" s="30">
        <v>226</v>
      </c>
      <c r="J292" s="4"/>
    </row>
    <row r="293" spans="2:10" x14ac:dyDescent="0.25">
      <c r="B293" s="2">
        <v>291</v>
      </c>
      <c r="C293" s="30">
        <v>227</v>
      </c>
      <c r="D293" s="4"/>
      <c r="F293" s="30">
        <v>227</v>
      </c>
      <c r="G293" s="4"/>
      <c r="I293" s="30">
        <v>227</v>
      </c>
      <c r="J293" s="4"/>
    </row>
    <row r="294" spans="2:10" ht="15.75" thickBot="1" x14ac:dyDescent="0.3">
      <c r="B294" s="2">
        <v>292</v>
      </c>
      <c r="C294" s="31">
        <v>228</v>
      </c>
      <c r="D294" s="5"/>
      <c r="F294" s="31">
        <v>228</v>
      </c>
      <c r="G294" s="5"/>
      <c r="I294" s="31">
        <v>228</v>
      </c>
      <c r="J294" s="5"/>
    </row>
    <row r="295" spans="2:10" x14ac:dyDescent="0.25">
      <c r="B295" s="2">
        <v>293</v>
      </c>
      <c r="C295" s="29">
        <v>229</v>
      </c>
      <c r="D295" s="6"/>
      <c r="F295" s="29">
        <v>229</v>
      </c>
      <c r="G295" s="6"/>
      <c r="I295" s="29">
        <v>229</v>
      </c>
      <c r="J295" s="6"/>
    </row>
    <row r="296" spans="2:10" x14ac:dyDescent="0.25">
      <c r="B296" s="2">
        <v>294</v>
      </c>
      <c r="C296" s="30">
        <v>230</v>
      </c>
      <c r="D296" s="4"/>
      <c r="F296" s="30">
        <v>230</v>
      </c>
      <c r="G296" s="4"/>
      <c r="I296" s="30">
        <v>230</v>
      </c>
      <c r="J296" s="4"/>
    </row>
    <row r="297" spans="2:10" x14ac:dyDescent="0.25">
      <c r="B297" s="2">
        <v>295</v>
      </c>
      <c r="C297" s="30">
        <v>231</v>
      </c>
      <c r="D297" s="4"/>
      <c r="F297" s="30">
        <v>231</v>
      </c>
      <c r="G297" s="4"/>
      <c r="I297" s="30">
        <v>231</v>
      </c>
      <c r="J297" s="4"/>
    </row>
    <row r="298" spans="2:10" ht="15.75" thickBot="1" x14ac:dyDescent="0.3">
      <c r="B298" s="2">
        <v>296</v>
      </c>
      <c r="C298" s="31">
        <v>232</v>
      </c>
      <c r="D298" s="5"/>
      <c r="F298" s="31">
        <v>232</v>
      </c>
      <c r="G298" s="5"/>
      <c r="I298" s="31">
        <v>232</v>
      </c>
      <c r="J298" s="5"/>
    </row>
    <row r="299" spans="2:10" x14ac:dyDescent="0.25">
      <c r="B299" s="2">
        <v>297</v>
      </c>
      <c r="C299" s="29">
        <v>233</v>
      </c>
      <c r="D299" s="6"/>
      <c r="F299" s="29">
        <v>233</v>
      </c>
      <c r="G299" s="6"/>
      <c r="I299" s="29">
        <v>233</v>
      </c>
      <c r="J299" s="6"/>
    </row>
    <row r="300" spans="2:10" x14ac:dyDescent="0.25">
      <c r="B300" s="2">
        <v>298</v>
      </c>
      <c r="C300" s="30">
        <v>234</v>
      </c>
      <c r="D300" s="4"/>
      <c r="F300" s="30">
        <v>234</v>
      </c>
      <c r="G300" s="4"/>
      <c r="I300" s="30">
        <v>234</v>
      </c>
      <c r="J300" s="4"/>
    </row>
    <row r="301" spans="2:10" x14ac:dyDescent="0.25">
      <c r="B301" s="2">
        <v>299</v>
      </c>
      <c r="C301" s="30">
        <v>235</v>
      </c>
      <c r="D301" s="4"/>
      <c r="F301" s="30">
        <v>235</v>
      </c>
      <c r="G301" s="4"/>
      <c r="I301" s="30">
        <v>235</v>
      </c>
      <c r="J301" s="4"/>
    </row>
    <row r="302" spans="2:10" ht="15.75" thickBot="1" x14ac:dyDescent="0.3">
      <c r="B302" s="2">
        <v>300</v>
      </c>
      <c r="C302" s="31">
        <v>236</v>
      </c>
      <c r="D302" s="5"/>
      <c r="F302" s="31">
        <v>236</v>
      </c>
      <c r="G302" s="5"/>
      <c r="I302" s="31">
        <v>236</v>
      </c>
      <c r="J302" s="5"/>
    </row>
    <row r="303" spans="2:10" x14ac:dyDescent="0.25">
      <c r="B303" s="2">
        <v>301</v>
      </c>
      <c r="C303" s="29">
        <v>237</v>
      </c>
      <c r="D303" s="6"/>
      <c r="F303" s="29">
        <v>237</v>
      </c>
      <c r="G303" s="6"/>
      <c r="I303" s="29">
        <v>237</v>
      </c>
      <c r="J303" s="6"/>
    </row>
    <row r="304" spans="2:10" x14ac:dyDescent="0.25">
      <c r="B304" s="2">
        <v>302</v>
      </c>
      <c r="C304" s="30">
        <v>238</v>
      </c>
      <c r="D304" s="4"/>
      <c r="F304" s="30">
        <v>238</v>
      </c>
      <c r="G304" s="4"/>
      <c r="I304" s="30">
        <v>238</v>
      </c>
      <c r="J304" s="4"/>
    </row>
    <row r="305" spans="2:10" x14ac:dyDescent="0.25">
      <c r="B305" s="2">
        <v>303</v>
      </c>
      <c r="C305" s="30">
        <v>239</v>
      </c>
      <c r="D305" s="4"/>
      <c r="F305" s="30">
        <v>239</v>
      </c>
      <c r="G305" s="4"/>
      <c r="I305" s="30">
        <v>239</v>
      </c>
      <c r="J305" s="4"/>
    </row>
    <row r="306" spans="2:10" ht="15.75" thickBot="1" x14ac:dyDescent="0.3">
      <c r="B306" s="2">
        <v>304</v>
      </c>
      <c r="C306" s="31">
        <v>240</v>
      </c>
      <c r="D306" s="5"/>
      <c r="F306" s="31">
        <v>240</v>
      </c>
      <c r="G306" s="5"/>
      <c r="I306" s="31">
        <v>240</v>
      </c>
      <c r="J306" s="5"/>
    </row>
    <row r="307" spans="2:10" x14ac:dyDescent="0.25">
      <c r="B307" s="2">
        <v>305</v>
      </c>
      <c r="C307" s="29">
        <v>241</v>
      </c>
      <c r="D307" s="6"/>
      <c r="F307" s="29">
        <v>241</v>
      </c>
      <c r="G307" s="6"/>
      <c r="I307" s="29">
        <v>241</v>
      </c>
      <c r="J307" s="6"/>
    </row>
    <row r="308" spans="2:10" x14ac:dyDescent="0.25">
      <c r="B308" s="2">
        <v>306</v>
      </c>
      <c r="C308" s="30">
        <v>242</v>
      </c>
      <c r="D308" s="4"/>
      <c r="F308" s="30">
        <v>242</v>
      </c>
      <c r="G308" s="4"/>
      <c r="I308" s="30">
        <v>242</v>
      </c>
      <c r="J308" s="4"/>
    </row>
    <row r="309" spans="2:10" x14ac:dyDescent="0.25">
      <c r="B309" s="2">
        <v>307</v>
      </c>
      <c r="C309" s="30">
        <v>243</v>
      </c>
      <c r="D309" s="4"/>
      <c r="F309" s="30">
        <v>243</v>
      </c>
      <c r="G309" s="4"/>
      <c r="I309" s="30">
        <v>243</v>
      </c>
      <c r="J309" s="4"/>
    </row>
    <row r="310" spans="2:10" ht="15.75" thickBot="1" x14ac:dyDescent="0.3">
      <c r="B310" s="2">
        <v>308</v>
      </c>
      <c r="C310" s="31">
        <v>244</v>
      </c>
      <c r="D310" s="5"/>
      <c r="F310" s="31">
        <v>244</v>
      </c>
      <c r="G310" s="5"/>
      <c r="I310" s="31">
        <v>244</v>
      </c>
      <c r="J310" s="5"/>
    </row>
    <row r="311" spans="2:10" x14ac:dyDescent="0.25">
      <c r="B311" s="2">
        <v>309</v>
      </c>
      <c r="C311" s="29">
        <v>245</v>
      </c>
      <c r="D311" s="6"/>
      <c r="F311" s="29">
        <v>245</v>
      </c>
      <c r="G311" s="6"/>
      <c r="I311" s="29">
        <v>245</v>
      </c>
      <c r="J311" s="6"/>
    </row>
    <row r="312" spans="2:10" x14ac:dyDescent="0.25">
      <c r="B312" s="2">
        <v>310</v>
      </c>
      <c r="C312" s="30">
        <v>246</v>
      </c>
      <c r="D312" s="4"/>
      <c r="F312" s="30">
        <v>246</v>
      </c>
      <c r="G312" s="4"/>
      <c r="I312" s="30">
        <v>246</v>
      </c>
      <c r="J312" s="4"/>
    </row>
    <row r="313" spans="2:10" x14ac:dyDescent="0.25">
      <c r="B313" s="2">
        <v>311</v>
      </c>
      <c r="C313" s="30">
        <v>247</v>
      </c>
      <c r="D313" s="4"/>
      <c r="F313" s="30">
        <v>247</v>
      </c>
      <c r="G313" s="4"/>
      <c r="I313" s="30">
        <v>247</v>
      </c>
      <c r="J313" s="4"/>
    </row>
    <row r="314" spans="2:10" ht="15.75" thickBot="1" x14ac:dyDescent="0.3">
      <c r="B314" s="2">
        <v>312</v>
      </c>
      <c r="C314" s="31">
        <v>248</v>
      </c>
      <c r="D314" s="5"/>
      <c r="F314" s="31">
        <v>248</v>
      </c>
      <c r="G314" s="5"/>
      <c r="I314" s="31">
        <v>248</v>
      </c>
      <c r="J314" s="5"/>
    </row>
    <row r="315" spans="2:10" x14ac:dyDescent="0.25">
      <c r="B315" s="2">
        <v>313</v>
      </c>
      <c r="C315" s="29">
        <v>249</v>
      </c>
      <c r="D315" s="6"/>
      <c r="F315" s="29">
        <v>249</v>
      </c>
      <c r="G315" s="6"/>
      <c r="I315" s="29">
        <v>249</v>
      </c>
      <c r="J315" s="6"/>
    </row>
    <row r="316" spans="2:10" x14ac:dyDescent="0.25">
      <c r="B316" s="2">
        <v>314</v>
      </c>
      <c r="C316" s="30">
        <v>250</v>
      </c>
      <c r="D316" s="4"/>
      <c r="F316" s="30">
        <v>250</v>
      </c>
      <c r="G316" s="4"/>
      <c r="I316" s="30">
        <v>250</v>
      </c>
      <c r="J316" s="4"/>
    </row>
    <row r="317" spans="2:10" x14ac:dyDescent="0.25">
      <c r="B317" s="2">
        <v>315</v>
      </c>
      <c r="C317" s="30">
        <v>251</v>
      </c>
      <c r="D317" s="4"/>
      <c r="F317" s="30">
        <v>251</v>
      </c>
      <c r="G317" s="4"/>
      <c r="I317" s="30">
        <v>251</v>
      </c>
      <c r="J317" s="4"/>
    </row>
    <row r="318" spans="2:10" ht="15.75" thickBot="1" x14ac:dyDescent="0.3">
      <c r="B318" s="2">
        <v>316</v>
      </c>
      <c r="C318" s="31">
        <v>252</v>
      </c>
      <c r="D318" s="5"/>
      <c r="F318" s="31">
        <v>252</v>
      </c>
      <c r="G318" s="5"/>
      <c r="I318" s="31">
        <v>252</v>
      </c>
      <c r="J318" s="5"/>
    </row>
    <row r="319" spans="2:10" x14ac:dyDescent="0.25">
      <c r="B319" s="2">
        <v>317</v>
      </c>
      <c r="C319" s="29">
        <v>253</v>
      </c>
      <c r="D319" s="6"/>
      <c r="F319" s="29">
        <v>253</v>
      </c>
      <c r="G319" s="6"/>
      <c r="I319" s="29">
        <v>253</v>
      </c>
      <c r="J319" s="6"/>
    </row>
    <row r="320" spans="2:10" x14ac:dyDescent="0.25">
      <c r="B320" s="2">
        <v>318</v>
      </c>
      <c r="C320" s="30">
        <v>254</v>
      </c>
      <c r="D320" s="4"/>
      <c r="F320" s="30">
        <v>254</v>
      </c>
      <c r="G320" s="4"/>
      <c r="I320" s="30">
        <v>254</v>
      </c>
      <c r="J320" s="4"/>
    </row>
    <row r="321" spans="2:10" x14ac:dyDescent="0.25">
      <c r="B321" s="2">
        <v>319</v>
      </c>
      <c r="C321" s="30">
        <v>255</v>
      </c>
      <c r="D321" s="4"/>
      <c r="F321" s="30">
        <v>255</v>
      </c>
      <c r="G321" s="4"/>
      <c r="I321" s="30">
        <v>255</v>
      </c>
      <c r="J321" s="4"/>
    </row>
    <row r="322" spans="2:10" ht="15.75" thickBot="1" x14ac:dyDescent="0.3">
      <c r="B322" s="2">
        <v>320</v>
      </c>
      <c r="C322" s="31">
        <v>256</v>
      </c>
      <c r="D322" s="5"/>
      <c r="F322" s="31">
        <v>256</v>
      </c>
      <c r="G322" s="5"/>
      <c r="I322" s="31">
        <v>256</v>
      </c>
      <c r="J322" s="5"/>
    </row>
    <row r="323" spans="2:10" x14ac:dyDescent="0.25">
      <c r="B323" s="2">
        <v>321</v>
      </c>
      <c r="C323" s="29">
        <v>257</v>
      </c>
      <c r="D323" s="6"/>
      <c r="F323" s="29">
        <v>257</v>
      </c>
      <c r="G323" s="6"/>
      <c r="I323" s="29">
        <v>257</v>
      </c>
      <c r="J323" s="6"/>
    </row>
    <row r="324" spans="2:10" x14ac:dyDescent="0.25">
      <c r="B324" s="2">
        <v>322</v>
      </c>
      <c r="C324" s="30">
        <v>258</v>
      </c>
      <c r="D324" s="4"/>
      <c r="F324" s="30">
        <v>258</v>
      </c>
      <c r="G324" s="4"/>
      <c r="I324" s="30">
        <v>258</v>
      </c>
      <c r="J324" s="4"/>
    </row>
    <row r="325" spans="2:10" x14ac:dyDescent="0.25">
      <c r="B325" s="2">
        <v>323</v>
      </c>
      <c r="C325" s="30">
        <v>259</v>
      </c>
      <c r="D325" s="4"/>
      <c r="F325" s="30">
        <v>259</v>
      </c>
      <c r="G325" s="4"/>
      <c r="I325" s="30">
        <v>259</v>
      </c>
      <c r="J325" s="4"/>
    </row>
    <row r="326" spans="2:10" ht="15.75" thickBot="1" x14ac:dyDescent="0.3">
      <c r="B326" s="2">
        <v>324</v>
      </c>
      <c r="C326" s="31">
        <v>260</v>
      </c>
      <c r="D326" s="5"/>
      <c r="F326" s="31">
        <v>260</v>
      </c>
      <c r="G326" s="5"/>
      <c r="I326" s="31">
        <v>260</v>
      </c>
      <c r="J326" s="5"/>
    </row>
    <row r="327" spans="2:10" x14ac:dyDescent="0.25">
      <c r="B327" s="2">
        <v>325</v>
      </c>
      <c r="C327" s="29">
        <v>261</v>
      </c>
      <c r="D327" s="6"/>
      <c r="F327" s="29">
        <v>261</v>
      </c>
      <c r="G327" s="6"/>
      <c r="I327" s="29">
        <v>261</v>
      </c>
      <c r="J327" s="6"/>
    </row>
    <row r="328" spans="2:10" x14ac:dyDescent="0.25">
      <c r="B328" s="2">
        <v>326</v>
      </c>
      <c r="C328" s="30">
        <v>262</v>
      </c>
      <c r="D328" s="4"/>
      <c r="F328" s="30">
        <v>262</v>
      </c>
      <c r="G328" s="4"/>
      <c r="I328" s="30">
        <v>262</v>
      </c>
      <c r="J328" s="4"/>
    </row>
    <row r="329" spans="2:10" x14ac:dyDescent="0.25">
      <c r="B329" s="2">
        <v>327</v>
      </c>
      <c r="C329" s="30">
        <v>263</v>
      </c>
      <c r="D329" s="4"/>
      <c r="F329" s="30">
        <v>263</v>
      </c>
      <c r="G329" s="4"/>
      <c r="I329" s="30">
        <v>263</v>
      </c>
      <c r="J329" s="4"/>
    </row>
    <row r="330" spans="2:10" ht="15.75" thickBot="1" x14ac:dyDescent="0.3">
      <c r="B330" s="2">
        <v>328</v>
      </c>
      <c r="C330" s="31">
        <v>264</v>
      </c>
      <c r="D330" s="5"/>
      <c r="F330" s="31">
        <v>264</v>
      </c>
      <c r="G330" s="5"/>
      <c r="I330" s="31">
        <v>264</v>
      </c>
      <c r="J330" s="5"/>
    </row>
    <row r="331" spans="2:10" x14ac:dyDescent="0.25">
      <c r="B331" s="2">
        <v>329</v>
      </c>
      <c r="C331" s="29">
        <v>265</v>
      </c>
      <c r="D331" s="6"/>
      <c r="F331" s="29">
        <v>265</v>
      </c>
      <c r="G331" s="6"/>
      <c r="I331" s="29">
        <v>265</v>
      </c>
      <c r="J331" s="6"/>
    </row>
    <row r="332" spans="2:10" x14ac:dyDescent="0.25">
      <c r="B332" s="2">
        <v>330</v>
      </c>
      <c r="C332" s="30">
        <v>266</v>
      </c>
      <c r="D332" s="4"/>
      <c r="F332" s="30">
        <v>266</v>
      </c>
      <c r="G332" s="4"/>
      <c r="I332" s="30">
        <v>266</v>
      </c>
      <c r="J332" s="4"/>
    </row>
    <row r="333" spans="2:10" x14ac:dyDescent="0.25">
      <c r="B333" s="2">
        <v>331</v>
      </c>
      <c r="C333" s="30">
        <v>267</v>
      </c>
      <c r="D333" s="4"/>
      <c r="F333" s="30">
        <v>267</v>
      </c>
      <c r="G333" s="4"/>
      <c r="I333" s="30">
        <v>267</v>
      </c>
      <c r="J333" s="4"/>
    </row>
    <row r="334" spans="2:10" ht="15.75" thickBot="1" x14ac:dyDescent="0.3">
      <c r="B334" s="2">
        <v>332</v>
      </c>
      <c r="C334" s="31">
        <v>268</v>
      </c>
      <c r="D334" s="5"/>
      <c r="F334" s="31">
        <v>268</v>
      </c>
      <c r="G334" s="5"/>
      <c r="I334" s="31">
        <v>268</v>
      </c>
      <c r="J334" s="5"/>
    </row>
    <row r="335" spans="2:10" x14ac:dyDescent="0.25">
      <c r="B335" s="2">
        <v>333</v>
      </c>
      <c r="C335" s="29">
        <v>269</v>
      </c>
      <c r="D335" s="6"/>
      <c r="F335" s="29">
        <v>269</v>
      </c>
      <c r="G335" s="6"/>
      <c r="I335" s="29">
        <v>269</v>
      </c>
      <c r="J335" s="6"/>
    </row>
    <row r="336" spans="2:10" x14ac:dyDescent="0.25">
      <c r="B336" s="2">
        <v>334</v>
      </c>
      <c r="C336" s="30">
        <v>270</v>
      </c>
      <c r="D336" s="4"/>
      <c r="F336" s="30">
        <v>270</v>
      </c>
      <c r="G336" s="4"/>
      <c r="I336" s="30">
        <v>270</v>
      </c>
      <c r="J336" s="4"/>
    </row>
    <row r="337" spans="2:10" x14ac:dyDescent="0.25">
      <c r="B337" s="2">
        <v>335</v>
      </c>
      <c r="C337" s="30">
        <v>271</v>
      </c>
      <c r="D337" s="4"/>
      <c r="F337" s="30">
        <v>271</v>
      </c>
      <c r="G337" s="4"/>
      <c r="I337" s="30">
        <v>271</v>
      </c>
      <c r="J337" s="4"/>
    </row>
    <row r="338" spans="2:10" ht="15.75" thickBot="1" x14ac:dyDescent="0.3">
      <c r="B338" s="2">
        <v>336</v>
      </c>
      <c r="C338" s="31">
        <v>272</v>
      </c>
      <c r="D338" s="5"/>
      <c r="F338" s="31">
        <v>272</v>
      </c>
      <c r="G338" s="5"/>
      <c r="I338" s="31">
        <v>272</v>
      </c>
      <c r="J338" s="5"/>
    </row>
    <row r="339" spans="2:10" x14ac:dyDescent="0.25">
      <c r="B339" s="2">
        <v>337</v>
      </c>
      <c r="C339" s="29">
        <v>273</v>
      </c>
      <c r="D339" s="6"/>
      <c r="F339" s="29">
        <v>273</v>
      </c>
      <c r="G339" s="6"/>
      <c r="I339" s="29">
        <v>273</v>
      </c>
      <c r="J339" s="6"/>
    </row>
    <row r="340" spans="2:10" x14ac:dyDescent="0.25">
      <c r="B340" s="2">
        <v>338</v>
      </c>
      <c r="C340" s="30">
        <v>274</v>
      </c>
      <c r="D340" s="4"/>
      <c r="F340" s="30">
        <v>274</v>
      </c>
      <c r="G340" s="4"/>
      <c r="I340" s="30">
        <v>274</v>
      </c>
      <c r="J340" s="4"/>
    </row>
    <row r="341" spans="2:10" x14ac:dyDescent="0.25">
      <c r="B341" s="2">
        <v>339</v>
      </c>
      <c r="C341" s="30">
        <v>275</v>
      </c>
      <c r="D341" s="4"/>
      <c r="F341" s="30">
        <v>275</v>
      </c>
      <c r="G341" s="4"/>
      <c r="I341" s="30">
        <v>275</v>
      </c>
      <c r="J341" s="4"/>
    </row>
    <row r="342" spans="2:10" ht="15.75" thickBot="1" x14ac:dyDescent="0.3">
      <c r="B342" s="2">
        <v>340</v>
      </c>
      <c r="C342" s="31">
        <v>276</v>
      </c>
      <c r="D342" s="5"/>
      <c r="F342" s="31">
        <v>276</v>
      </c>
      <c r="G342" s="5"/>
      <c r="I342" s="31">
        <v>276</v>
      </c>
      <c r="J342" s="5"/>
    </row>
    <row r="343" spans="2:10" x14ac:dyDescent="0.25">
      <c r="B343" s="2">
        <v>341</v>
      </c>
      <c r="C343" s="29">
        <v>277</v>
      </c>
      <c r="D343" s="6"/>
      <c r="F343" s="29">
        <v>277</v>
      </c>
      <c r="G343" s="6"/>
      <c r="I343" s="29">
        <v>277</v>
      </c>
      <c r="J343" s="6"/>
    </row>
    <row r="344" spans="2:10" x14ac:dyDescent="0.25">
      <c r="B344" s="2">
        <v>342</v>
      </c>
      <c r="C344" s="30">
        <v>278</v>
      </c>
      <c r="D344" s="4"/>
      <c r="F344" s="30">
        <v>278</v>
      </c>
      <c r="G344" s="4"/>
      <c r="I344" s="30">
        <v>278</v>
      </c>
      <c r="J344" s="4"/>
    </row>
    <row r="345" spans="2:10" x14ac:dyDescent="0.25">
      <c r="B345" s="2">
        <v>343</v>
      </c>
      <c r="C345" s="30">
        <v>279</v>
      </c>
      <c r="D345" s="4"/>
      <c r="F345" s="30">
        <v>279</v>
      </c>
      <c r="G345" s="4"/>
      <c r="I345" s="30">
        <v>279</v>
      </c>
      <c r="J345" s="4"/>
    </row>
    <row r="346" spans="2:10" ht="15.75" thickBot="1" x14ac:dyDescent="0.3">
      <c r="B346" s="2">
        <v>344</v>
      </c>
      <c r="C346" s="31">
        <v>280</v>
      </c>
      <c r="D346" s="5"/>
      <c r="F346" s="31">
        <v>280</v>
      </c>
      <c r="G346" s="5"/>
      <c r="I346" s="31">
        <v>280</v>
      </c>
      <c r="J346" s="5"/>
    </row>
    <row r="347" spans="2:10" x14ac:dyDescent="0.25">
      <c r="B347" s="2">
        <v>345</v>
      </c>
      <c r="C347" s="29">
        <v>281</v>
      </c>
      <c r="D347" s="6"/>
      <c r="F347" s="29">
        <v>281</v>
      </c>
      <c r="G347" s="6"/>
      <c r="I347" s="29">
        <v>281</v>
      </c>
      <c r="J347" s="6"/>
    </row>
    <row r="348" spans="2:10" x14ac:dyDescent="0.25">
      <c r="B348" s="2">
        <v>346</v>
      </c>
      <c r="C348" s="30">
        <v>282</v>
      </c>
      <c r="D348" s="4"/>
      <c r="F348" s="30">
        <v>282</v>
      </c>
      <c r="G348" s="4"/>
      <c r="I348" s="30">
        <v>282</v>
      </c>
      <c r="J348" s="4"/>
    </row>
    <row r="349" spans="2:10" x14ac:dyDescent="0.25">
      <c r="B349" s="2">
        <v>347</v>
      </c>
      <c r="C349" s="30">
        <v>283</v>
      </c>
      <c r="D349" s="4"/>
      <c r="F349" s="30">
        <v>283</v>
      </c>
      <c r="G349" s="4"/>
      <c r="I349" s="30">
        <v>283</v>
      </c>
      <c r="J349" s="4"/>
    </row>
    <row r="350" spans="2:10" ht="15.75" thickBot="1" x14ac:dyDescent="0.3">
      <c r="B350" s="2">
        <v>348</v>
      </c>
      <c r="C350" s="31">
        <v>284</v>
      </c>
      <c r="D350" s="5"/>
      <c r="F350" s="31">
        <v>284</v>
      </c>
      <c r="G350" s="5"/>
      <c r="I350" s="31">
        <v>284</v>
      </c>
      <c r="J350" s="5"/>
    </row>
    <row r="351" spans="2:10" x14ac:dyDescent="0.25">
      <c r="B351" s="2">
        <v>349</v>
      </c>
      <c r="C351" s="29">
        <v>285</v>
      </c>
      <c r="D351" s="6"/>
      <c r="F351" s="29">
        <v>285</v>
      </c>
      <c r="G351" s="6"/>
      <c r="I351" s="29">
        <v>285</v>
      </c>
      <c r="J351" s="6"/>
    </row>
    <row r="352" spans="2:10" x14ac:dyDescent="0.25">
      <c r="B352" s="2">
        <v>350</v>
      </c>
      <c r="C352" s="30">
        <v>286</v>
      </c>
      <c r="D352" s="4"/>
      <c r="F352" s="30">
        <v>286</v>
      </c>
      <c r="G352" s="4"/>
      <c r="I352" s="30">
        <v>286</v>
      </c>
      <c r="J352" s="4"/>
    </row>
    <row r="353" spans="2:10" x14ac:dyDescent="0.25">
      <c r="B353" s="2">
        <v>351</v>
      </c>
      <c r="C353" s="30">
        <v>287</v>
      </c>
      <c r="D353" s="4"/>
      <c r="F353" s="30">
        <v>287</v>
      </c>
      <c r="G353" s="4"/>
      <c r="I353" s="30">
        <v>287</v>
      </c>
      <c r="J353" s="4"/>
    </row>
    <row r="354" spans="2:10" ht="15.75" thickBot="1" x14ac:dyDescent="0.3">
      <c r="B354" s="2">
        <v>352</v>
      </c>
      <c r="C354" s="31">
        <v>288</v>
      </c>
      <c r="D354" s="5"/>
      <c r="F354" s="31">
        <v>288</v>
      </c>
      <c r="G354" s="5"/>
      <c r="I354" s="31">
        <v>288</v>
      </c>
      <c r="J354" s="5"/>
    </row>
    <row r="355" spans="2:10" x14ac:dyDescent="0.25">
      <c r="B355" s="2">
        <v>353</v>
      </c>
      <c r="C355" s="29">
        <v>289</v>
      </c>
      <c r="D355" s="6"/>
      <c r="F355" s="29">
        <v>289</v>
      </c>
      <c r="G355" s="6"/>
      <c r="I355" s="29">
        <v>289</v>
      </c>
      <c r="J355" s="6"/>
    </row>
    <row r="356" spans="2:10" x14ac:dyDescent="0.25">
      <c r="B356" s="2">
        <v>354</v>
      </c>
      <c r="C356" s="30">
        <v>290</v>
      </c>
      <c r="D356" s="4"/>
      <c r="F356" s="30">
        <v>290</v>
      </c>
      <c r="G356" s="4"/>
      <c r="I356" s="30">
        <v>290</v>
      </c>
      <c r="J356" s="4"/>
    </row>
    <row r="357" spans="2:10" x14ac:dyDescent="0.25">
      <c r="B357" s="2">
        <v>355</v>
      </c>
      <c r="C357" s="30">
        <v>291</v>
      </c>
      <c r="D357" s="4"/>
      <c r="F357" s="30">
        <v>291</v>
      </c>
      <c r="G357" s="4"/>
      <c r="I357" s="30">
        <v>291</v>
      </c>
      <c r="J357" s="4"/>
    </row>
    <row r="358" spans="2:10" ht="15.75" thickBot="1" x14ac:dyDescent="0.3">
      <c r="B358" s="2">
        <v>356</v>
      </c>
      <c r="C358" s="31">
        <v>292</v>
      </c>
      <c r="D358" s="5"/>
      <c r="F358" s="31">
        <v>292</v>
      </c>
      <c r="G358" s="5"/>
      <c r="I358" s="31">
        <v>292</v>
      </c>
      <c r="J358" s="5"/>
    </row>
    <row r="359" spans="2:10" x14ac:dyDescent="0.25">
      <c r="B359" s="2">
        <v>357</v>
      </c>
      <c r="C359" s="29">
        <v>293</v>
      </c>
      <c r="D359" s="6"/>
      <c r="F359" s="29">
        <v>293</v>
      </c>
      <c r="G359" s="6"/>
      <c r="I359" s="29">
        <v>293</v>
      </c>
      <c r="J359" s="6"/>
    </row>
    <row r="360" spans="2:10" x14ac:dyDescent="0.25">
      <c r="B360" s="2">
        <v>358</v>
      </c>
      <c r="C360" s="30">
        <v>294</v>
      </c>
      <c r="D360" s="4"/>
      <c r="F360" s="30">
        <v>294</v>
      </c>
      <c r="G360" s="4"/>
      <c r="I360" s="30">
        <v>294</v>
      </c>
      <c r="J360" s="4"/>
    </row>
    <row r="361" spans="2:10" x14ac:dyDescent="0.25">
      <c r="B361" s="2">
        <v>359</v>
      </c>
      <c r="C361" s="30">
        <v>295</v>
      </c>
      <c r="D361" s="4"/>
      <c r="F361" s="30">
        <v>295</v>
      </c>
      <c r="G361" s="4"/>
      <c r="I361" s="30">
        <v>295</v>
      </c>
      <c r="J361" s="4"/>
    </row>
    <row r="362" spans="2:10" ht="15.75" thickBot="1" x14ac:dyDescent="0.3">
      <c r="B362" s="2">
        <v>360</v>
      </c>
      <c r="C362" s="31">
        <v>296</v>
      </c>
      <c r="D362" s="5"/>
      <c r="F362" s="31">
        <v>296</v>
      </c>
      <c r="G362" s="5"/>
      <c r="I362" s="31">
        <v>296</v>
      </c>
      <c r="J362" s="5"/>
    </row>
    <row r="363" spans="2:10" x14ac:dyDescent="0.25">
      <c r="B363" s="2">
        <v>361</v>
      </c>
      <c r="C363" s="29">
        <v>297</v>
      </c>
      <c r="D363" s="6"/>
      <c r="F363" s="29">
        <v>297</v>
      </c>
      <c r="G363" s="6"/>
      <c r="I363" s="29">
        <v>297</v>
      </c>
      <c r="J363" s="6"/>
    </row>
    <row r="364" spans="2:10" x14ac:dyDescent="0.25">
      <c r="B364" s="2">
        <v>362</v>
      </c>
      <c r="C364" s="30">
        <v>298</v>
      </c>
      <c r="D364" s="4"/>
      <c r="F364" s="30">
        <v>298</v>
      </c>
      <c r="G364" s="4"/>
      <c r="I364" s="30">
        <v>298</v>
      </c>
      <c r="J364" s="4"/>
    </row>
    <row r="365" spans="2:10" x14ac:dyDescent="0.25">
      <c r="B365" s="2">
        <v>363</v>
      </c>
      <c r="C365" s="30">
        <v>299</v>
      </c>
      <c r="D365" s="4"/>
      <c r="F365" s="30">
        <v>299</v>
      </c>
      <c r="G365" s="4"/>
      <c r="I365" s="30">
        <v>299</v>
      </c>
      <c r="J365" s="4"/>
    </row>
    <row r="366" spans="2:10" ht="15.75" thickBot="1" x14ac:dyDescent="0.3">
      <c r="B366" s="2">
        <v>364</v>
      </c>
      <c r="C366" s="31">
        <v>300</v>
      </c>
      <c r="D366" s="5"/>
      <c r="F366" s="31">
        <v>300</v>
      </c>
      <c r="G366" s="5"/>
      <c r="I366" s="31">
        <v>300</v>
      </c>
      <c r="J366" s="5"/>
    </row>
    <row r="367" spans="2:10" x14ac:dyDescent="0.25">
      <c r="B367" s="2">
        <v>365</v>
      </c>
      <c r="C367" s="29">
        <v>301</v>
      </c>
      <c r="D367" s="6"/>
      <c r="F367" s="29">
        <v>301</v>
      </c>
      <c r="G367" s="6"/>
      <c r="I367" s="29">
        <v>301</v>
      </c>
      <c r="J367" s="6"/>
    </row>
    <row r="368" spans="2:10" x14ac:dyDescent="0.25">
      <c r="B368" s="2">
        <v>366</v>
      </c>
      <c r="C368" s="30">
        <v>302</v>
      </c>
      <c r="D368" s="4"/>
      <c r="F368" s="30">
        <v>302</v>
      </c>
      <c r="G368" s="4"/>
      <c r="I368" s="30">
        <v>302</v>
      </c>
      <c r="J368" s="4"/>
    </row>
    <row r="369" spans="2:10" x14ac:dyDescent="0.25">
      <c r="B369" s="2">
        <v>367</v>
      </c>
      <c r="C369" s="30">
        <v>303</v>
      </c>
      <c r="D369" s="4"/>
      <c r="F369" s="30">
        <v>303</v>
      </c>
      <c r="G369" s="4"/>
      <c r="I369" s="30">
        <v>303</v>
      </c>
      <c r="J369" s="4"/>
    </row>
    <row r="370" spans="2:10" ht="15.75" thickBot="1" x14ac:dyDescent="0.3">
      <c r="B370" s="2">
        <v>368</v>
      </c>
      <c r="C370" s="31">
        <v>304</v>
      </c>
      <c r="D370" s="5"/>
      <c r="F370" s="31">
        <v>304</v>
      </c>
      <c r="G370" s="5"/>
      <c r="I370" s="31">
        <v>304</v>
      </c>
      <c r="J370" s="5"/>
    </row>
    <row r="371" spans="2:10" x14ac:dyDescent="0.25">
      <c r="B371" s="2">
        <v>369</v>
      </c>
      <c r="C371" s="29">
        <v>305</v>
      </c>
      <c r="D371" s="6"/>
      <c r="F371" s="29">
        <v>305</v>
      </c>
      <c r="G371" s="6"/>
      <c r="I371" s="29">
        <v>305</v>
      </c>
      <c r="J371" s="6"/>
    </row>
    <row r="372" spans="2:10" x14ac:dyDescent="0.25">
      <c r="B372" s="2">
        <v>370</v>
      </c>
      <c r="C372" s="30">
        <v>306</v>
      </c>
      <c r="D372" s="4"/>
      <c r="F372" s="30">
        <v>306</v>
      </c>
      <c r="G372" s="4"/>
      <c r="I372" s="30">
        <v>306</v>
      </c>
      <c r="J372" s="4"/>
    </row>
    <row r="373" spans="2:10" x14ac:dyDescent="0.25">
      <c r="B373" s="2">
        <v>371</v>
      </c>
      <c r="C373" s="30">
        <v>307</v>
      </c>
      <c r="D373" s="4"/>
      <c r="F373" s="30">
        <v>307</v>
      </c>
      <c r="G373" s="4"/>
      <c r="I373" s="30">
        <v>307</v>
      </c>
      <c r="J373" s="4"/>
    </row>
    <row r="374" spans="2:10" ht="15.75" thickBot="1" x14ac:dyDescent="0.3">
      <c r="B374" s="2">
        <v>372</v>
      </c>
      <c r="C374" s="31">
        <v>308</v>
      </c>
      <c r="D374" s="5"/>
      <c r="F374" s="31">
        <v>308</v>
      </c>
      <c r="G374" s="5"/>
      <c r="I374" s="31">
        <v>308</v>
      </c>
      <c r="J374" s="5"/>
    </row>
    <row r="375" spans="2:10" x14ac:dyDescent="0.25">
      <c r="B375" s="2">
        <v>373</v>
      </c>
      <c r="C375" s="29">
        <v>309</v>
      </c>
      <c r="D375" s="6"/>
      <c r="F375" s="29">
        <v>309</v>
      </c>
      <c r="G375" s="6"/>
      <c r="I375" s="29">
        <v>309</v>
      </c>
      <c r="J375" s="6"/>
    </row>
    <row r="376" spans="2:10" x14ac:dyDescent="0.25">
      <c r="B376" s="2">
        <v>374</v>
      </c>
      <c r="C376" s="30">
        <v>310</v>
      </c>
      <c r="D376" s="4"/>
      <c r="F376" s="30">
        <v>310</v>
      </c>
      <c r="G376" s="4"/>
      <c r="I376" s="30">
        <v>310</v>
      </c>
      <c r="J376" s="4"/>
    </row>
    <row r="377" spans="2:10" x14ac:dyDescent="0.25">
      <c r="B377" s="2">
        <v>375</v>
      </c>
      <c r="C377" s="30">
        <v>311</v>
      </c>
      <c r="D377" s="4"/>
      <c r="F377" s="30">
        <v>311</v>
      </c>
      <c r="G377" s="4"/>
      <c r="I377" s="30">
        <v>311</v>
      </c>
      <c r="J377" s="4"/>
    </row>
    <row r="378" spans="2:10" ht="15.75" thickBot="1" x14ac:dyDescent="0.3">
      <c r="B378" s="2">
        <v>376</v>
      </c>
      <c r="C378" s="31">
        <v>312</v>
      </c>
      <c r="D378" s="5"/>
      <c r="F378" s="31">
        <v>312</v>
      </c>
      <c r="G378" s="5"/>
      <c r="I378" s="31">
        <v>312</v>
      </c>
      <c r="J378" s="5"/>
    </row>
    <row r="379" spans="2:10" x14ac:dyDescent="0.25">
      <c r="B379" s="2">
        <v>377</v>
      </c>
      <c r="C379" s="29">
        <v>313</v>
      </c>
      <c r="D379" s="6"/>
      <c r="F379" s="29">
        <v>313</v>
      </c>
      <c r="G379" s="6"/>
      <c r="I379" s="29">
        <v>313</v>
      </c>
      <c r="J379" s="6"/>
    </row>
    <row r="380" spans="2:10" x14ac:dyDescent="0.25">
      <c r="B380" s="2">
        <v>378</v>
      </c>
      <c r="C380" s="30">
        <v>314</v>
      </c>
      <c r="D380" s="4"/>
      <c r="F380" s="30">
        <v>314</v>
      </c>
      <c r="G380" s="4"/>
      <c r="I380" s="30">
        <v>314</v>
      </c>
      <c r="J380" s="4"/>
    </row>
    <row r="381" spans="2:10" x14ac:dyDescent="0.25">
      <c r="B381" s="2">
        <v>379</v>
      </c>
      <c r="C381" s="30">
        <v>315</v>
      </c>
      <c r="D381" s="4"/>
      <c r="F381" s="30">
        <v>315</v>
      </c>
      <c r="G381" s="4"/>
      <c r="I381" s="30">
        <v>315</v>
      </c>
      <c r="J381" s="4"/>
    </row>
    <row r="382" spans="2:10" ht="15.75" thickBot="1" x14ac:dyDescent="0.3">
      <c r="B382" s="2">
        <v>380</v>
      </c>
      <c r="C382" s="31">
        <v>316</v>
      </c>
      <c r="D382" s="5"/>
      <c r="F382" s="31">
        <v>316</v>
      </c>
      <c r="G382" s="5"/>
      <c r="I382" s="31">
        <v>316</v>
      </c>
      <c r="J382" s="5"/>
    </row>
    <row r="383" spans="2:10" x14ac:dyDescent="0.25">
      <c r="B383" s="2">
        <v>381</v>
      </c>
      <c r="C383" s="29">
        <v>317</v>
      </c>
      <c r="D383" s="6"/>
      <c r="F383" s="29">
        <v>317</v>
      </c>
      <c r="G383" s="6"/>
      <c r="I383" s="29">
        <v>317</v>
      </c>
      <c r="J383" s="6"/>
    </row>
    <row r="384" spans="2:10" x14ac:dyDescent="0.25">
      <c r="B384" s="2">
        <v>382</v>
      </c>
      <c r="C384" s="30">
        <v>318</v>
      </c>
      <c r="D384" s="4"/>
      <c r="F384" s="30">
        <v>318</v>
      </c>
      <c r="G384" s="4"/>
      <c r="I384" s="30">
        <v>318</v>
      </c>
      <c r="J384" s="4"/>
    </row>
    <row r="385" spans="2:10" x14ac:dyDescent="0.25">
      <c r="B385" s="2">
        <v>383</v>
      </c>
      <c r="C385" s="30">
        <v>319</v>
      </c>
      <c r="D385" s="4"/>
      <c r="F385" s="30">
        <v>319</v>
      </c>
      <c r="G385" s="4"/>
      <c r="I385" s="30">
        <v>319</v>
      </c>
      <c r="J385" s="4"/>
    </row>
    <row r="386" spans="2:10" ht="15.75" thickBot="1" x14ac:dyDescent="0.3">
      <c r="B386" s="2">
        <v>384</v>
      </c>
      <c r="C386" s="31">
        <v>320</v>
      </c>
      <c r="D386" s="5"/>
      <c r="F386" s="31">
        <v>320</v>
      </c>
      <c r="G386" s="5"/>
      <c r="I386" s="31">
        <v>320</v>
      </c>
      <c r="J386" s="5"/>
    </row>
    <row r="387" spans="2:10" x14ac:dyDescent="0.25">
      <c r="B387" s="2">
        <v>385</v>
      </c>
      <c r="C387" s="35">
        <v>321</v>
      </c>
      <c r="D387" s="487" t="s">
        <v>131</v>
      </c>
      <c r="F387" s="29">
        <v>321</v>
      </c>
      <c r="G387" s="6"/>
      <c r="I387" s="29">
        <v>321</v>
      </c>
      <c r="J387" s="6"/>
    </row>
    <row r="388" spans="2:10" x14ac:dyDescent="0.25">
      <c r="B388" s="2">
        <v>386</v>
      </c>
      <c r="C388" s="36">
        <v>322</v>
      </c>
      <c r="D388" s="488"/>
      <c r="F388" s="30">
        <v>322</v>
      </c>
      <c r="G388" s="4"/>
      <c r="I388" s="30">
        <v>322</v>
      </c>
      <c r="J388" s="4"/>
    </row>
    <row r="389" spans="2:10" x14ac:dyDescent="0.25">
      <c r="B389" s="2">
        <v>387</v>
      </c>
      <c r="C389" s="36">
        <v>323</v>
      </c>
      <c r="D389" s="488" t="s">
        <v>2022</v>
      </c>
      <c r="F389" s="30">
        <v>323</v>
      </c>
      <c r="G389" s="4"/>
      <c r="I389" s="30">
        <v>323</v>
      </c>
      <c r="J389" s="4"/>
    </row>
    <row r="390" spans="2:10" ht="15.75" thickBot="1" x14ac:dyDescent="0.3">
      <c r="B390" s="2">
        <v>388</v>
      </c>
      <c r="C390" s="37">
        <v>324</v>
      </c>
      <c r="D390" s="489" t="s">
        <v>2023</v>
      </c>
      <c r="F390" s="31">
        <v>324</v>
      </c>
      <c r="G390" s="5"/>
      <c r="I390" s="31">
        <v>324</v>
      </c>
      <c r="J390" s="5"/>
    </row>
    <row r="391" spans="2:10" x14ac:dyDescent="0.25">
      <c r="B391" s="2">
        <v>389</v>
      </c>
      <c r="C391" s="29">
        <v>325</v>
      </c>
      <c r="D391" s="6"/>
      <c r="F391" s="29">
        <v>325</v>
      </c>
      <c r="G391" s="6"/>
      <c r="I391" s="29">
        <v>325</v>
      </c>
      <c r="J391" s="6"/>
    </row>
    <row r="392" spans="2:10" x14ac:dyDescent="0.25">
      <c r="B392" s="2">
        <v>390</v>
      </c>
      <c r="C392" s="30">
        <v>326</v>
      </c>
      <c r="D392" s="4"/>
      <c r="F392" s="30">
        <v>326</v>
      </c>
      <c r="G392" s="4"/>
      <c r="I392" s="30">
        <v>326</v>
      </c>
      <c r="J392" s="4"/>
    </row>
    <row r="393" spans="2:10" x14ac:dyDescent="0.25">
      <c r="B393" s="2">
        <v>391</v>
      </c>
      <c r="C393" s="30">
        <v>327</v>
      </c>
      <c r="D393" s="4"/>
      <c r="F393" s="30">
        <v>327</v>
      </c>
      <c r="G393" s="4"/>
      <c r="I393" s="30">
        <v>327</v>
      </c>
      <c r="J393" s="4"/>
    </row>
    <row r="394" spans="2:10" ht="15.75" thickBot="1" x14ac:dyDescent="0.3">
      <c r="B394" s="2">
        <v>392</v>
      </c>
      <c r="C394" s="31">
        <v>328</v>
      </c>
      <c r="D394" s="5"/>
      <c r="F394" s="31">
        <v>328</v>
      </c>
      <c r="G394" s="5"/>
      <c r="I394" s="31">
        <v>328</v>
      </c>
      <c r="J394" s="5"/>
    </row>
    <row r="395" spans="2:10" x14ac:dyDescent="0.25">
      <c r="B395" s="2">
        <v>393</v>
      </c>
      <c r="C395" s="29">
        <v>329</v>
      </c>
      <c r="D395" s="6"/>
      <c r="F395" s="29">
        <v>329</v>
      </c>
      <c r="G395" s="6"/>
      <c r="I395" s="29">
        <v>329</v>
      </c>
      <c r="J395" s="6"/>
    </row>
    <row r="396" spans="2:10" x14ac:dyDescent="0.25">
      <c r="B396" s="2">
        <v>394</v>
      </c>
      <c r="C396" s="30">
        <v>330</v>
      </c>
      <c r="D396" s="4"/>
      <c r="F396" s="30">
        <v>330</v>
      </c>
      <c r="G396" s="4"/>
      <c r="I396" s="30">
        <v>330</v>
      </c>
      <c r="J396" s="4"/>
    </row>
    <row r="397" spans="2:10" x14ac:dyDescent="0.25">
      <c r="B397" s="2">
        <v>395</v>
      </c>
      <c r="C397" s="30">
        <v>331</v>
      </c>
      <c r="D397" s="4"/>
      <c r="F397" s="30">
        <v>331</v>
      </c>
      <c r="G397" s="4"/>
      <c r="I397" s="30">
        <v>331</v>
      </c>
      <c r="J397" s="4"/>
    </row>
    <row r="398" spans="2:10" ht="15.75" thickBot="1" x14ac:dyDescent="0.3">
      <c r="B398" s="2">
        <v>396</v>
      </c>
      <c r="C398" s="31">
        <v>332</v>
      </c>
      <c r="D398" s="5"/>
      <c r="F398" s="31">
        <v>332</v>
      </c>
      <c r="G398" s="5"/>
      <c r="I398" s="31">
        <v>332</v>
      </c>
      <c r="J398" s="5"/>
    </row>
    <row r="399" spans="2:10" x14ac:dyDescent="0.25">
      <c r="B399" s="2">
        <v>397</v>
      </c>
      <c r="C399" s="29">
        <v>333</v>
      </c>
      <c r="D399" s="6"/>
      <c r="F399" s="29">
        <v>333</v>
      </c>
      <c r="G399" s="6"/>
      <c r="I399" s="29">
        <v>333</v>
      </c>
      <c r="J399" s="6"/>
    </row>
    <row r="400" spans="2:10" x14ac:dyDescent="0.25">
      <c r="B400" s="2">
        <v>398</v>
      </c>
      <c r="C400" s="30">
        <v>334</v>
      </c>
      <c r="D400" s="4"/>
      <c r="F400" s="30">
        <v>334</v>
      </c>
      <c r="G400" s="4"/>
      <c r="I400" s="30">
        <v>334</v>
      </c>
      <c r="J400" s="4"/>
    </row>
    <row r="401" spans="2:10" x14ac:dyDescent="0.25">
      <c r="B401" s="2">
        <v>399</v>
      </c>
      <c r="C401" s="30">
        <v>335</v>
      </c>
      <c r="D401" s="4"/>
      <c r="F401" s="30">
        <v>335</v>
      </c>
      <c r="G401" s="4"/>
      <c r="I401" s="30">
        <v>335</v>
      </c>
      <c r="J401" s="4"/>
    </row>
    <row r="402" spans="2:10" ht="15.75" thickBot="1" x14ac:dyDescent="0.3">
      <c r="B402" s="2">
        <v>400</v>
      </c>
      <c r="C402" s="31">
        <v>336</v>
      </c>
      <c r="D402" s="5"/>
      <c r="F402" s="31">
        <v>336</v>
      </c>
      <c r="G402" s="5"/>
      <c r="I402" s="31">
        <v>336</v>
      </c>
      <c r="J402" s="5"/>
    </row>
    <row r="403" spans="2:10" x14ac:dyDescent="0.25">
      <c r="B403" s="2">
        <v>401</v>
      </c>
      <c r="C403" s="29">
        <v>337</v>
      </c>
      <c r="D403" s="6"/>
      <c r="F403" s="29">
        <v>337</v>
      </c>
      <c r="G403" s="6"/>
      <c r="I403" s="29">
        <v>337</v>
      </c>
      <c r="J403" s="6"/>
    </row>
    <row r="404" spans="2:10" x14ac:dyDescent="0.25">
      <c r="B404" s="2">
        <v>402</v>
      </c>
      <c r="C404" s="30">
        <v>338</v>
      </c>
      <c r="D404" s="4"/>
      <c r="F404" s="30">
        <v>338</v>
      </c>
      <c r="G404" s="4"/>
      <c r="I404" s="30">
        <v>338</v>
      </c>
      <c r="J404" s="4"/>
    </row>
    <row r="405" spans="2:10" x14ac:dyDescent="0.25">
      <c r="B405" s="2">
        <v>403</v>
      </c>
      <c r="C405" s="30">
        <v>339</v>
      </c>
      <c r="D405" s="4"/>
      <c r="F405" s="30">
        <v>339</v>
      </c>
      <c r="G405" s="4"/>
      <c r="I405" s="30">
        <v>339</v>
      </c>
      <c r="J405" s="4"/>
    </row>
    <row r="406" spans="2:10" ht="15.75" thickBot="1" x14ac:dyDescent="0.3">
      <c r="B406" s="2">
        <v>404</v>
      </c>
      <c r="C406" s="31">
        <v>340</v>
      </c>
      <c r="D406" s="5"/>
      <c r="F406" s="31">
        <v>340</v>
      </c>
      <c r="G406" s="5"/>
      <c r="I406" s="31">
        <v>340</v>
      </c>
      <c r="J406" s="5"/>
    </row>
    <row r="407" spans="2:10" x14ac:dyDescent="0.25">
      <c r="B407" s="2">
        <v>405</v>
      </c>
      <c r="C407" s="29">
        <v>341</v>
      </c>
      <c r="D407" s="6"/>
      <c r="F407" s="29">
        <v>341</v>
      </c>
      <c r="G407" s="6"/>
      <c r="I407" s="29">
        <v>341</v>
      </c>
      <c r="J407" s="6"/>
    </row>
    <row r="408" spans="2:10" x14ac:dyDescent="0.25">
      <c r="B408" s="2">
        <v>406</v>
      </c>
      <c r="C408" s="30">
        <v>342</v>
      </c>
      <c r="D408" s="4"/>
      <c r="F408" s="30">
        <v>342</v>
      </c>
      <c r="G408" s="4"/>
      <c r="I408" s="30">
        <v>342</v>
      </c>
      <c r="J408" s="4"/>
    </row>
    <row r="409" spans="2:10" x14ac:dyDescent="0.25">
      <c r="B409" s="2">
        <v>407</v>
      </c>
      <c r="C409" s="30">
        <v>343</v>
      </c>
      <c r="D409" s="4"/>
      <c r="F409" s="30">
        <v>343</v>
      </c>
      <c r="G409" s="4"/>
      <c r="I409" s="30">
        <v>343</v>
      </c>
      <c r="J409" s="4"/>
    </row>
    <row r="410" spans="2:10" ht="15.75" thickBot="1" x14ac:dyDescent="0.3">
      <c r="B410" s="2">
        <v>408</v>
      </c>
      <c r="C410" s="31">
        <v>344</v>
      </c>
      <c r="D410" s="5"/>
      <c r="F410" s="31">
        <v>344</v>
      </c>
      <c r="G410" s="5"/>
      <c r="I410" s="31">
        <v>344</v>
      </c>
      <c r="J410" s="5"/>
    </row>
    <row r="411" spans="2:10" x14ac:dyDescent="0.25">
      <c r="B411" s="2">
        <v>409</v>
      </c>
      <c r="C411" s="29">
        <v>345</v>
      </c>
      <c r="D411" s="6"/>
      <c r="F411" s="29">
        <v>345</v>
      </c>
      <c r="G411" s="6"/>
      <c r="I411" s="29">
        <v>345</v>
      </c>
      <c r="J411" s="6"/>
    </row>
    <row r="412" spans="2:10" x14ac:dyDescent="0.25">
      <c r="B412" s="2">
        <v>410</v>
      </c>
      <c r="C412" s="30">
        <v>346</v>
      </c>
      <c r="D412" s="4"/>
      <c r="F412" s="30">
        <v>346</v>
      </c>
      <c r="G412" s="4"/>
      <c r="I412" s="30">
        <v>346</v>
      </c>
      <c r="J412" s="4"/>
    </row>
    <row r="413" spans="2:10" x14ac:dyDescent="0.25">
      <c r="B413" s="2">
        <v>411</v>
      </c>
      <c r="C413" s="30">
        <v>347</v>
      </c>
      <c r="D413" s="4"/>
      <c r="F413" s="30">
        <v>347</v>
      </c>
      <c r="G413" s="4"/>
      <c r="I413" s="30">
        <v>347</v>
      </c>
      <c r="J413" s="4"/>
    </row>
    <row r="414" spans="2:10" ht="15.75" thickBot="1" x14ac:dyDescent="0.3">
      <c r="B414" s="2">
        <v>412</v>
      </c>
      <c r="C414" s="31">
        <v>348</v>
      </c>
      <c r="D414" s="5"/>
      <c r="F414" s="31">
        <v>348</v>
      </c>
      <c r="G414" s="5"/>
      <c r="I414" s="31">
        <v>348</v>
      </c>
      <c r="J414" s="5"/>
    </row>
    <row r="415" spans="2:10" x14ac:dyDescent="0.25">
      <c r="B415" s="2">
        <v>413</v>
      </c>
      <c r="C415" s="29">
        <v>349</v>
      </c>
      <c r="D415" s="6"/>
      <c r="F415" s="29">
        <v>349</v>
      </c>
      <c r="G415" s="6"/>
      <c r="I415" s="29">
        <v>349</v>
      </c>
      <c r="J415" s="6"/>
    </row>
    <row r="416" spans="2:10" x14ac:dyDescent="0.25">
      <c r="B416" s="2">
        <v>414</v>
      </c>
      <c r="C416" s="30">
        <v>350</v>
      </c>
      <c r="D416" s="4"/>
      <c r="F416" s="30">
        <v>350</v>
      </c>
      <c r="G416" s="4"/>
      <c r="I416" s="30">
        <v>350</v>
      </c>
      <c r="J416" s="4"/>
    </row>
    <row r="417" spans="2:10" x14ac:dyDescent="0.25">
      <c r="B417" s="2">
        <v>415</v>
      </c>
      <c r="C417" s="30">
        <v>351</v>
      </c>
      <c r="D417" s="4"/>
      <c r="F417" s="30">
        <v>351</v>
      </c>
      <c r="G417" s="4"/>
      <c r="I417" s="30">
        <v>351</v>
      </c>
      <c r="J417" s="4"/>
    </row>
    <row r="418" spans="2:10" ht="15.75" thickBot="1" x14ac:dyDescent="0.3">
      <c r="B418" s="2">
        <v>416</v>
      </c>
      <c r="C418" s="31">
        <v>352</v>
      </c>
      <c r="D418" s="5"/>
      <c r="F418" s="31">
        <v>352</v>
      </c>
      <c r="G418" s="5"/>
      <c r="I418" s="31">
        <v>352</v>
      </c>
      <c r="J418" s="5"/>
    </row>
    <row r="419" spans="2:10" x14ac:dyDescent="0.25">
      <c r="B419" s="2">
        <v>417</v>
      </c>
      <c r="C419" s="29">
        <v>353</v>
      </c>
      <c r="D419" s="6"/>
      <c r="F419" s="29">
        <v>353</v>
      </c>
      <c r="G419" s="6"/>
      <c r="I419" s="29">
        <v>353</v>
      </c>
      <c r="J419" s="6"/>
    </row>
    <row r="420" spans="2:10" x14ac:dyDescent="0.25">
      <c r="B420" s="2">
        <v>418</v>
      </c>
      <c r="C420" s="30">
        <v>354</v>
      </c>
      <c r="D420" s="4"/>
      <c r="F420" s="30">
        <v>354</v>
      </c>
      <c r="G420" s="4"/>
      <c r="I420" s="30">
        <v>354</v>
      </c>
      <c r="J420" s="4"/>
    </row>
    <row r="421" spans="2:10" x14ac:dyDescent="0.25">
      <c r="B421" s="2">
        <v>419</v>
      </c>
      <c r="C421" s="30">
        <v>355</v>
      </c>
      <c r="D421" s="4"/>
      <c r="F421" s="30">
        <v>355</v>
      </c>
      <c r="G421" s="4"/>
      <c r="I421" s="30">
        <v>355</v>
      </c>
      <c r="J421" s="4"/>
    </row>
    <row r="422" spans="2:10" ht="15.75" thickBot="1" x14ac:dyDescent="0.3">
      <c r="B422" s="2">
        <v>420</v>
      </c>
      <c r="C422" s="31">
        <v>356</v>
      </c>
      <c r="D422" s="5"/>
      <c r="F422" s="31">
        <v>356</v>
      </c>
      <c r="G422" s="5"/>
      <c r="I422" s="31">
        <v>356</v>
      </c>
      <c r="J422" s="5"/>
    </row>
    <row r="423" spans="2:10" x14ac:dyDescent="0.25">
      <c r="B423" s="2">
        <v>421</v>
      </c>
      <c r="C423" s="29">
        <v>357</v>
      </c>
      <c r="D423" s="6"/>
      <c r="F423" s="29">
        <v>357</v>
      </c>
      <c r="G423" s="6"/>
      <c r="I423" s="29">
        <v>357</v>
      </c>
      <c r="J423" s="6"/>
    </row>
    <row r="424" spans="2:10" x14ac:dyDescent="0.25">
      <c r="B424" s="2">
        <v>422</v>
      </c>
      <c r="C424" s="30">
        <v>358</v>
      </c>
      <c r="D424" s="4"/>
      <c r="F424" s="30">
        <v>358</v>
      </c>
      <c r="G424" s="4"/>
      <c r="I424" s="30">
        <v>358</v>
      </c>
      <c r="J424" s="4"/>
    </row>
    <row r="425" spans="2:10" x14ac:dyDescent="0.25">
      <c r="B425" s="2">
        <v>423</v>
      </c>
      <c r="C425" s="30">
        <v>359</v>
      </c>
      <c r="D425" s="4"/>
      <c r="F425" s="30">
        <v>359</v>
      </c>
      <c r="G425" s="4"/>
      <c r="I425" s="30">
        <v>359</v>
      </c>
      <c r="J425" s="4"/>
    </row>
    <row r="426" spans="2:10" ht="15.75" thickBot="1" x14ac:dyDescent="0.3">
      <c r="B426" s="2">
        <v>424</v>
      </c>
      <c r="C426" s="31">
        <v>360</v>
      </c>
      <c r="D426" s="5"/>
      <c r="F426" s="31">
        <v>360</v>
      </c>
      <c r="G426" s="5"/>
      <c r="I426" s="31">
        <v>360</v>
      </c>
      <c r="J426" s="5"/>
    </row>
    <row r="427" spans="2:10" x14ac:dyDescent="0.25">
      <c r="B427" s="2">
        <v>425</v>
      </c>
      <c r="C427" s="29">
        <v>361</v>
      </c>
      <c r="D427" s="6"/>
      <c r="F427" s="29">
        <v>361</v>
      </c>
      <c r="G427" s="6"/>
      <c r="I427" s="29">
        <v>361</v>
      </c>
      <c r="J427" s="6"/>
    </row>
    <row r="428" spans="2:10" x14ac:dyDescent="0.25">
      <c r="B428" s="2">
        <v>426</v>
      </c>
      <c r="C428" s="30">
        <v>362</v>
      </c>
      <c r="D428" s="4"/>
      <c r="F428" s="30">
        <v>362</v>
      </c>
      <c r="G428" s="4"/>
      <c r="I428" s="30">
        <v>362</v>
      </c>
      <c r="J428" s="4"/>
    </row>
    <row r="429" spans="2:10" x14ac:dyDescent="0.25">
      <c r="B429" s="2">
        <v>427</v>
      </c>
      <c r="C429" s="30">
        <v>363</v>
      </c>
      <c r="D429" s="4"/>
      <c r="F429" s="30">
        <v>363</v>
      </c>
      <c r="G429" s="4"/>
      <c r="I429" s="30">
        <v>363</v>
      </c>
      <c r="J429" s="4"/>
    </row>
    <row r="430" spans="2:10" ht="15.75" thickBot="1" x14ac:dyDescent="0.3">
      <c r="B430" s="2">
        <v>428</v>
      </c>
      <c r="C430" s="31">
        <v>364</v>
      </c>
      <c r="D430" s="5"/>
      <c r="F430" s="31">
        <v>364</v>
      </c>
      <c r="G430" s="5"/>
      <c r="I430" s="31">
        <v>364</v>
      </c>
      <c r="J430" s="5"/>
    </row>
    <row r="431" spans="2:10" x14ac:dyDescent="0.25">
      <c r="B431" s="2">
        <v>429</v>
      </c>
      <c r="C431" s="29">
        <v>365</v>
      </c>
      <c r="D431" s="6"/>
      <c r="F431" s="29">
        <v>365</v>
      </c>
      <c r="G431" s="6"/>
      <c r="I431" s="29">
        <v>365</v>
      </c>
      <c r="J431" s="6"/>
    </row>
    <row r="432" spans="2:10" x14ac:dyDescent="0.25">
      <c r="B432" s="2">
        <v>430</v>
      </c>
      <c r="C432" s="30">
        <v>366</v>
      </c>
      <c r="D432" s="4"/>
      <c r="F432" s="30">
        <v>366</v>
      </c>
      <c r="G432" s="4"/>
      <c r="I432" s="30">
        <v>366</v>
      </c>
      <c r="J432" s="4"/>
    </row>
    <row r="433" spans="2:10" x14ac:dyDescent="0.25">
      <c r="B433" s="2">
        <v>431</v>
      </c>
      <c r="C433" s="30">
        <v>367</v>
      </c>
      <c r="D433" s="4"/>
      <c r="F433" s="30">
        <v>367</v>
      </c>
      <c r="G433" s="4"/>
      <c r="I433" s="30">
        <v>367</v>
      </c>
      <c r="J433" s="4"/>
    </row>
    <row r="434" spans="2:10" ht="15.75" thickBot="1" x14ac:dyDescent="0.3">
      <c r="B434" s="2">
        <v>432</v>
      </c>
      <c r="C434" s="31">
        <v>368</v>
      </c>
      <c r="D434" s="5"/>
      <c r="F434" s="31">
        <v>368</v>
      </c>
      <c r="G434" s="5"/>
      <c r="I434" s="31">
        <v>368</v>
      </c>
      <c r="J434" s="5"/>
    </row>
    <row r="435" spans="2:10" x14ac:dyDescent="0.25">
      <c r="B435" s="2">
        <v>433</v>
      </c>
      <c r="C435" s="29">
        <v>369</v>
      </c>
      <c r="D435" s="6"/>
      <c r="F435" s="29">
        <v>369</v>
      </c>
      <c r="G435" s="6"/>
      <c r="I435" s="29">
        <v>369</v>
      </c>
      <c r="J435" s="6"/>
    </row>
    <row r="436" spans="2:10" x14ac:dyDescent="0.25">
      <c r="B436" s="2">
        <v>434</v>
      </c>
      <c r="C436" s="30">
        <v>370</v>
      </c>
      <c r="D436" s="4"/>
      <c r="F436" s="30">
        <v>370</v>
      </c>
      <c r="G436" s="4"/>
      <c r="I436" s="30">
        <v>370</v>
      </c>
      <c r="J436" s="4"/>
    </row>
    <row r="437" spans="2:10" x14ac:dyDescent="0.25">
      <c r="B437" s="2">
        <v>435</v>
      </c>
      <c r="C437" s="30">
        <v>371</v>
      </c>
      <c r="D437" s="4"/>
      <c r="F437" s="30">
        <v>371</v>
      </c>
      <c r="G437" s="4"/>
      <c r="I437" s="30">
        <v>371</v>
      </c>
      <c r="J437" s="4"/>
    </row>
    <row r="438" spans="2:10" ht="15.75" thickBot="1" x14ac:dyDescent="0.3">
      <c r="B438" s="2">
        <v>436</v>
      </c>
      <c r="C438" s="31">
        <v>372</v>
      </c>
      <c r="D438" s="5"/>
      <c r="F438" s="31">
        <v>372</v>
      </c>
      <c r="G438" s="5"/>
      <c r="I438" s="31">
        <v>372</v>
      </c>
      <c r="J438" s="5"/>
    </row>
    <row r="439" spans="2:10" x14ac:dyDescent="0.25">
      <c r="B439" s="2">
        <v>437</v>
      </c>
      <c r="C439" s="29">
        <v>373</v>
      </c>
      <c r="D439" s="6"/>
      <c r="F439" s="29">
        <v>373</v>
      </c>
      <c r="G439" s="6"/>
      <c r="I439" s="29">
        <v>373</v>
      </c>
      <c r="J439" s="6"/>
    </row>
    <row r="440" spans="2:10" x14ac:dyDescent="0.25">
      <c r="B440" s="2">
        <v>438</v>
      </c>
      <c r="C440" s="30">
        <v>374</v>
      </c>
      <c r="D440" s="4"/>
      <c r="F440" s="30">
        <v>374</v>
      </c>
      <c r="G440" s="4"/>
      <c r="I440" s="30">
        <v>374</v>
      </c>
      <c r="J440" s="4"/>
    </row>
    <row r="441" spans="2:10" x14ac:dyDescent="0.25">
      <c r="B441" s="2">
        <v>439</v>
      </c>
      <c r="C441" s="30">
        <v>375</v>
      </c>
      <c r="D441" s="4"/>
      <c r="F441" s="30">
        <v>375</v>
      </c>
      <c r="G441" s="4"/>
      <c r="I441" s="30">
        <v>375</v>
      </c>
      <c r="J441" s="4"/>
    </row>
    <row r="442" spans="2:10" ht="15.75" thickBot="1" x14ac:dyDescent="0.3">
      <c r="B442" s="2">
        <v>440</v>
      </c>
      <c r="C442" s="31">
        <v>376</v>
      </c>
      <c r="D442" s="5"/>
      <c r="F442" s="31">
        <v>376</v>
      </c>
      <c r="G442" s="5"/>
      <c r="I442" s="31">
        <v>376</v>
      </c>
      <c r="J442" s="5"/>
    </row>
    <row r="443" spans="2:10" x14ac:dyDescent="0.25">
      <c r="B443" s="2">
        <v>441</v>
      </c>
      <c r="C443" s="29">
        <v>377</v>
      </c>
      <c r="D443" s="6"/>
      <c r="F443" s="29">
        <v>377</v>
      </c>
      <c r="G443" s="6"/>
      <c r="I443" s="29">
        <v>377</v>
      </c>
      <c r="J443" s="6"/>
    </row>
    <row r="444" spans="2:10" x14ac:dyDescent="0.25">
      <c r="B444" s="2">
        <v>442</v>
      </c>
      <c r="C444" s="30">
        <v>378</v>
      </c>
      <c r="D444" s="4"/>
      <c r="F444" s="30">
        <v>378</v>
      </c>
      <c r="G444" s="4"/>
      <c r="I444" s="30">
        <v>378</v>
      </c>
      <c r="J444" s="4"/>
    </row>
    <row r="445" spans="2:10" x14ac:dyDescent="0.25">
      <c r="B445" s="2">
        <v>443</v>
      </c>
      <c r="C445" s="30">
        <v>379</v>
      </c>
      <c r="D445" s="4"/>
      <c r="F445" s="30">
        <v>379</v>
      </c>
      <c r="G445" s="4"/>
      <c r="I445" s="30">
        <v>379</v>
      </c>
      <c r="J445" s="4"/>
    </row>
    <row r="446" spans="2:10" ht="15.75" thickBot="1" x14ac:dyDescent="0.3">
      <c r="B446" s="2">
        <v>444</v>
      </c>
      <c r="C446" s="31">
        <v>380</v>
      </c>
      <c r="D446" s="5"/>
      <c r="F446" s="31">
        <v>380</v>
      </c>
      <c r="G446" s="5"/>
      <c r="I446" s="31">
        <v>380</v>
      </c>
      <c r="J446" s="5"/>
    </row>
    <row r="447" spans="2:10" x14ac:dyDescent="0.25">
      <c r="B447" s="2">
        <v>445</v>
      </c>
      <c r="C447" s="29">
        <v>381</v>
      </c>
      <c r="D447" s="6"/>
      <c r="F447" s="29">
        <v>381</v>
      </c>
      <c r="G447" s="6"/>
      <c r="I447" s="29">
        <v>381</v>
      </c>
      <c r="J447" s="6"/>
    </row>
    <row r="448" spans="2:10" x14ac:dyDescent="0.25">
      <c r="B448" s="2">
        <v>446</v>
      </c>
      <c r="C448" s="30">
        <v>382</v>
      </c>
      <c r="D448" s="4"/>
      <c r="F448" s="30">
        <v>382</v>
      </c>
      <c r="G448" s="4"/>
      <c r="I448" s="30">
        <v>382</v>
      </c>
      <c r="J448" s="4"/>
    </row>
    <row r="449" spans="2:10" x14ac:dyDescent="0.25">
      <c r="B449" s="2">
        <v>447</v>
      </c>
      <c r="C449" s="30">
        <v>383</v>
      </c>
      <c r="D449" s="4"/>
      <c r="F449" s="30">
        <v>383</v>
      </c>
      <c r="G449" s="4"/>
      <c r="I449" s="30">
        <v>383</v>
      </c>
      <c r="J449" s="4"/>
    </row>
    <row r="450" spans="2:10" ht="15.75" thickBot="1" x14ac:dyDescent="0.3">
      <c r="B450" s="2">
        <v>448</v>
      </c>
      <c r="C450" s="31">
        <v>384</v>
      </c>
      <c r="D450" s="5"/>
      <c r="F450" s="31">
        <v>384</v>
      </c>
      <c r="G450" s="5"/>
      <c r="I450" s="31">
        <v>384</v>
      </c>
      <c r="J450" s="5"/>
    </row>
    <row r="451" spans="2:10" x14ac:dyDescent="0.25">
      <c r="B451" s="2">
        <v>449</v>
      </c>
      <c r="C451" s="32">
        <v>385</v>
      </c>
      <c r="D451" s="62" t="s">
        <v>2021</v>
      </c>
      <c r="F451" s="29">
        <v>385</v>
      </c>
      <c r="G451" s="6"/>
      <c r="I451" s="29">
        <v>385</v>
      </c>
      <c r="J451" s="6"/>
    </row>
    <row r="452" spans="2:10" x14ac:dyDescent="0.25">
      <c r="B452" s="2">
        <v>450</v>
      </c>
      <c r="C452" s="33">
        <v>386</v>
      </c>
      <c r="D452" s="8"/>
      <c r="F452" s="30">
        <v>386</v>
      </c>
      <c r="G452" s="4"/>
      <c r="I452" s="30">
        <v>386</v>
      </c>
      <c r="J452" s="4"/>
    </row>
    <row r="453" spans="2:10" x14ac:dyDescent="0.25">
      <c r="B453" s="2">
        <v>451</v>
      </c>
      <c r="C453" s="33">
        <v>387</v>
      </c>
      <c r="D453" s="8"/>
      <c r="F453" s="30">
        <v>387</v>
      </c>
      <c r="G453" s="4"/>
      <c r="I453" s="30">
        <v>387</v>
      </c>
      <c r="J453" s="4"/>
    </row>
    <row r="454" spans="2:10" ht="15.75" thickBot="1" x14ac:dyDescent="0.3">
      <c r="B454" s="2">
        <v>452</v>
      </c>
      <c r="C454" s="34">
        <v>388</v>
      </c>
      <c r="D454" s="9"/>
      <c r="F454" s="31">
        <v>388</v>
      </c>
      <c r="G454" s="5"/>
      <c r="I454" s="31">
        <v>388</v>
      </c>
      <c r="J454" s="5"/>
    </row>
    <row r="455" spans="2:10" x14ac:dyDescent="0.25">
      <c r="B455" s="2">
        <v>453</v>
      </c>
      <c r="C455" s="29">
        <v>389</v>
      </c>
      <c r="D455" s="6"/>
      <c r="F455" s="29">
        <v>389</v>
      </c>
      <c r="G455" s="6"/>
      <c r="I455" s="29">
        <v>389</v>
      </c>
      <c r="J455" s="6"/>
    </row>
    <row r="456" spans="2:10" x14ac:dyDescent="0.25">
      <c r="B456" s="2">
        <v>454</v>
      </c>
      <c r="C456" s="30">
        <v>390</v>
      </c>
      <c r="D456" s="4"/>
      <c r="F456" s="30">
        <v>390</v>
      </c>
      <c r="G456" s="4"/>
      <c r="I456" s="30">
        <v>390</v>
      </c>
      <c r="J456" s="4"/>
    </row>
    <row r="457" spans="2:10" x14ac:dyDescent="0.25">
      <c r="B457" s="2">
        <v>455</v>
      </c>
      <c r="C457" s="30">
        <v>391</v>
      </c>
      <c r="D457" s="4"/>
      <c r="F457" s="30">
        <v>391</v>
      </c>
      <c r="G457" s="4"/>
      <c r="I457" s="30">
        <v>391</v>
      </c>
      <c r="J457" s="4"/>
    </row>
    <row r="458" spans="2:10" ht="15.75" thickBot="1" x14ac:dyDescent="0.3">
      <c r="B458" s="2">
        <v>456</v>
      </c>
      <c r="C458" s="31">
        <v>392</v>
      </c>
      <c r="D458" s="5"/>
      <c r="F458" s="31">
        <v>392</v>
      </c>
      <c r="G458" s="5"/>
      <c r="I458" s="31">
        <v>392</v>
      </c>
      <c r="J458" s="5"/>
    </row>
    <row r="459" spans="2:10" x14ac:dyDescent="0.25">
      <c r="B459" s="2">
        <v>457</v>
      </c>
      <c r="C459" s="29">
        <v>393</v>
      </c>
      <c r="D459" s="6"/>
      <c r="F459" s="29">
        <v>393</v>
      </c>
      <c r="G459" s="6"/>
      <c r="I459" s="29">
        <v>393</v>
      </c>
      <c r="J459" s="6"/>
    </row>
    <row r="460" spans="2:10" x14ac:dyDescent="0.25">
      <c r="B460" s="2">
        <v>458</v>
      </c>
      <c r="C460" s="30">
        <v>394</v>
      </c>
      <c r="D460" s="4"/>
      <c r="F460" s="30">
        <v>394</v>
      </c>
      <c r="G460" s="4"/>
      <c r="I460" s="30">
        <v>394</v>
      </c>
      <c r="J460" s="4"/>
    </row>
    <row r="461" spans="2:10" x14ac:dyDescent="0.25">
      <c r="B461" s="2">
        <v>459</v>
      </c>
      <c r="C461" s="30">
        <v>395</v>
      </c>
      <c r="D461" s="4"/>
      <c r="F461" s="30">
        <v>395</v>
      </c>
      <c r="G461" s="4"/>
      <c r="I461" s="30">
        <v>395</v>
      </c>
      <c r="J461" s="4"/>
    </row>
    <row r="462" spans="2:10" ht="15.75" thickBot="1" x14ac:dyDescent="0.3">
      <c r="B462" s="2">
        <v>460</v>
      </c>
      <c r="C462" s="31">
        <v>396</v>
      </c>
      <c r="D462" s="5"/>
      <c r="F462" s="31">
        <v>396</v>
      </c>
      <c r="G462" s="5"/>
      <c r="I462" s="31">
        <v>396</v>
      </c>
      <c r="J462" s="5"/>
    </row>
    <row r="463" spans="2:10" x14ac:dyDescent="0.25">
      <c r="B463" s="2">
        <v>461</v>
      </c>
      <c r="C463" s="29">
        <v>397</v>
      </c>
      <c r="D463" s="6"/>
      <c r="F463" s="29">
        <v>397</v>
      </c>
      <c r="G463" s="6"/>
      <c r="I463" s="29">
        <v>397</v>
      </c>
      <c r="J463" s="6"/>
    </row>
    <row r="464" spans="2:10" x14ac:dyDescent="0.25">
      <c r="B464" s="2">
        <v>462</v>
      </c>
      <c r="C464" s="30">
        <v>398</v>
      </c>
      <c r="D464" s="4"/>
      <c r="F464" s="30">
        <v>398</v>
      </c>
      <c r="G464" s="4"/>
      <c r="I464" s="30">
        <v>398</v>
      </c>
      <c r="J464" s="4"/>
    </row>
    <row r="465" spans="2:10" x14ac:dyDescent="0.25">
      <c r="B465" s="2">
        <v>463</v>
      </c>
      <c r="C465" s="30">
        <v>399</v>
      </c>
      <c r="D465" s="4"/>
      <c r="F465" s="30">
        <v>399</v>
      </c>
      <c r="G465" s="4"/>
      <c r="I465" s="30">
        <v>399</v>
      </c>
      <c r="J465" s="4"/>
    </row>
    <row r="466" spans="2:10" ht="15.75" thickBot="1" x14ac:dyDescent="0.3">
      <c r="B466" s="2">
        <v>464</v>
      </c>
      <c r="C466" s="31">
        <v>400</v>
      </c>
      <c r="D466" s="5"/>
      <c r="F466" s="31">
        <v>400</v>
      </c>
      <c r="G466" s="5"/>
      <c r="I466" s="31">
        <v>400</v>
      </c>
      <c r="J466" s="5"/>
    </row>
    <row r="467" spans="2:10" x14ac:dyDescent="0.25">
      <c r="B467" s="2">
        <v>465</v>
      </c>
      <c r="C467" s="29">
        <v>401</v>
      </c>
      <c r="D467" s="6"/>
      <c r="F467" s="29">
        <v>401</v>
      </c>
      <c r="G467" s="6"/>
      <c r="I467" s="29">
        <v>401</v>
      </c>
      <c r="J467" s="6"/>
    </row>
    <row r="468" spans="2:10" x14ac:dyDescent="0.25">
      <c r="B468" s="2">
        <v>466</v>
      </c>
      <c r="C468" s="30">
        <v>402</v>
      </c>
      <c r="D468" s="4"/>
      <c r="F468" s="30">
        <v>402</v>
      </c>
      <c r="G468" s="4"/>
      <c r="I468" s="30">
        <v>402</v>
      </c>
      <c r="J468" s="4"/>
    </row>
    <row r="469" spans="2:10" x14ac:dyDescent="0.25">
      <c r="B469" s="2">
        <v>467</v>
      </c>
      <c r="C469" s="30">
        <v>403</v>
      </c>
      <c r="D469" s="4"/>
      <c r="F469" s="30">
        <v>403</v>
      </c>
      <c r="G469" s="4"/>
      <c r="I469" s="30">
        <v>403</v>
      </c>
      <c r="J469" s="4"/>
    </row>
    <row r="470" spans="2:10" ht="15.75" thickBot="1" x14ac:dyDescent="0.3">
      <c r="B470" s="2">
        <v>468</v>
      </c>
      <c r="C470" s="31">
        <v>404</v>
      </c>
      <c r="D470" s="5"/>
      <c r="F470" s="31">
        <v>404</v>
      </c>
      <c r="G470" s="5"/>
      <c r="I470" s="31">
        <v>404</v>
      </c>
      <c r="J470" s="5"/>
    </row>
    <row r="471" spans="2:10" x14ac:dyDescent="0.25">
      <c r="B471" s="2">
        <v>469</v>
      </c>
      <c r="C471" s="29">
        <v>405</v>
      </c>
      <c r="D471" s="6"/>
      <c r="F471" s="29">
        <v>405</v>
      </c>
      <c r="G471" s="6"/>
      <c r="I471" s="29">
        <v>405</v>
      </c>
      <c r="J471" s="6"/>
    </row>
    <row r="472" spans="2:10" x14ac:dyDescent="0.25">
      <c r="B472" s="2">
        <v>470</v>
      </c>
      <c r="C472" s="30">
        <v>406</v>
      </c>
      <c r="D472" s="4"/>
      <c r="F472" s="30">
        <v>406</v>
      </c>
      <c r="G472" s="4"/>
      <c r="I472" s="30">
        <v>406</v>
      </c>
      <c r="J472" s="4"/>
    </row>
    <row r="473" spans="2:10" x14ac:dyDescent="0.25">
      <c r="B473" s="2">
        <v>471</v>
      </c>
      <c r="C473" s="30">
        <v>407</v>
      </c>
      <c r="D473" s="4"/>
      <c r="F473" s="30">
        <v>407</v>
      </c>
      <c r="G473" s="4"/>
      <c r="I473" s="30">
        <v>407</v>
      </c>
      <c r="J473" s="4"/>
    </row>
    <row r="474" spans="2:10" ht="15.75" thickBot="1" x14ac:dyDescent="0.3">
      <c r="B474" s="2">
        <v>472</v>
      </c>
      <c r="C474" s="31">
        <v>408</v>
      </c>
      <c r="D474" s="5"/>
      <c r="F474" s="31">
        <v>408</v>
      </c>
      <c r="G474" s="5"/>
      <c r="I474" s="31">
        <v>408</v>
      </c>
      <c r="J474" s="5"/>
    </row>
    <row r="475" spans="2:10" x14ac:dyDescent="0.25">
      <c r="B475" s="2">
        <v>473</v>
      </c>
      <c r="C475" s="29">
        <v>409</v>
      </c>
      <c r="D475" s="6"/>
      <c r="F475" s="29">
        <v>409</v>
      </c>
      <c r="G475" s="6"/>
      <c r="I475" s="29">
        <v>409</v>
      </c>
      <c r="J475" s="6"/>
    </row>
    <row r="476" spans="2:10" x14ac:dyDescent="0.25">
      <c r="B476" s="2">
        <v>474</v>
      </c>
      <c r="C476" s="30">
        <v>410</v>
      </c>
      <c r="D476" s="4"/>
      <c r="F476" s="30">
        <v>410</v>
      </c>
      <c r="G476" s="4"/>
      <c r="I476" s="30">
        <v>410</v>
      </c>
      <c r="J476" s="4"/>
    </row>
    <row r="477" spans="2:10" x14ac:dyDescent="0.25">
      <c r="B477" s="2">
        <v>475</v>
      </c>
      <c r="C477" s="30">
        <v>411</v>
      </c>
      <c r="D477" s="4"/>
      <c r="F477" s="30">
        <v>411</v>
      </c>
      <c r="G477" s="4"/>
      <c r="I477" s="30">
        <v>411</v>
      </c>
      <c r="J477" s="4"/>
    </row>
    <row r="478" spans="2:10" ht="15.75" thickBot="1" x14ac:dyDescent="0.3">
      <c r="B478" s="2">
        <v>476</v>
      </c>
      <c r="C478" s="31">
        <v>412</v>
      </c>
      <c r="D478" s="5"/>
      <c r="F478" s="31">
        <v>412</v>
      </c>
      <c r="G478" s="5"/>
      <c r="I478" s="31">
        <v>412</v>
      </c>
      <c r="J478" s="5"/>
    </row>
    <row r="479" spans="2:10" x14ac:dyDescent="0.25">
      <c r="B479" s="2">
        <v>477</v>
      </c>
      <c r="C479" s="29">
        <v>413</v>
      </c>
      <c r="D479" s="6"/>
      <c r="F479" s="29">
        <v>413</v>
      </c>
      <c r="G479" s="6"/>
      <c r="I479" s="29">
        <v>413</v>
      </c>
      <c r="J479" s="6"/>
    </row>
    <row r="480" spans="2:10" x14ac:dyDescent="0.25">
      <c r="B480" s="2">
        <v>478</v>
      </c>
      <c r="C480" s="30">
        <v>414</v>
      </c>
      <c r="D480" s="4"/>
      <c r="F480" s="30">
        <v>414</v>
      </c>
      <c r="G480" s="4"/>
      <c r="I480" s="30">
        <v>414</v>
      </c>
      <c r="J480" s="4"/>
    </row>
    <row r="481" spans="2:10" x14ac:dyDescent="0.25">
      <c r="B481" s="2">
        <v>479</v>
      </c>
      <c r="C481" s="30">
        <v>415</v>
      </c>
      <c r="D481" s="4"/>
      <c r="F481" s="30">
        <v>415</v>
      </c>
      <c r="G481" s="4"/>
      <c r="I481" s="30">
        <v>415</v>
      </c>
      <c r="J481" s="4"/>
    </row>
    <row r="482" spans="2:10" ht="15.75" thickBot="1" x14ac:dyDescent="0.3">
      <c r="B482" s="2">
        <v>480</v>
      </c>
      <c r="C482" s="31">
        <v>416</v>
      </c>
      <c r="D482" s="5"/>
      <c r="F482" s="31">
        <v>416</v>
      </c>
      <c r="G482" s="5"/>
      <c r="I482" s="31">
        <v>416</v>
      </c>
      <c r="J482" s="5"/>
    </row>
    <row r="483" spans="2:10" x14ac:dyDescent="0.25">
      <c r="B483" s="2">
        <v>481</v>
      </c>
      <c r="C483" s="29">
        <v>417</v>
      </c>
      <c r="D483" s="6"/>
      <c r="F483" s="29">
        <v>417</v>
      </c>
      <c r="G483" s="6"/>
      <c r="I483" s="29">
        <v>417</v>
      </c>
      <c r="J483" s="6"/>
    </row>
    <row r="484" spans="2:10" x14ac:dyDescent="0.25">
      <c r="B484" s="2">
        <v>482</v>
      </c>
      <c r="C484" s="30">
        <v>418</v>
      </c>
      <c r="D484" s="4"/>
      <c r="F484" s="30">
        <v>418</v>
      </c>
      <c r="G484" s="4"/>
      <c r="I484" s="30">
        <v>418</v>
      </c>
      <c r="J484" s="4"/>
    </row>
    <row r="485" spans="2:10" x14ac:dyDescent="0.25">
      <c r="B485" s="2">
        <v>483</v>
      </c>
      <c r="C485" s="30">
        <v>419</v>
      </c>
      <c r="D485" s="4"/>
      <c r="F485" s="30">
        <v>419</v>
      </c>
      <c r="G485" s="4"/>
      <c r="I485" s="30">
        <v>419</v>
      </c>
      <c r="J485" s="4"/>
    </row>
    <row r="486" spans="2:10" ht="15.75" thickBot="1" x14ac:dyDescent="0.3">
      <c r="B486" s="2">
        <v>484</v>
      </c>
      <c r="C486" s="31">
        <v>420</v>
      </c>
      <c r="D486" s="5"/>
      <c r="F486" s="31">
        <v>420</v>
      </c>
      <c r="G486" s="5"/>
      <c r="I486" s="31">
        <v>420</v>
      </c>
      <c r="J486" s="5"/>
    </row>
    <row r="487" spans="2:10" x14ac:dyDescent="0.25">
      <c r="B487" s="2">
        <v>485</v>
      </c>
      <c r="C487" s="29">
        <v>421</v>
      </c>
      <c r="D487" s="6"/>
      <c r="F487" s="29">
        <v>421</v>
      </c>
      <c r="G487" s="6"/>
      <c r="I487" s="29">
        <v>421</v>
      </c>
      <c r="J487" s="6"/>
    </row>
    <row r="488" spans="2:10" x14ac:dyDescent="0.25">
      <c r="B488" s="2">
        <v>486</v>
      </c>
      <c r="C488" s="30">
        <v>422</v>
      </c>
      <c r="D488" s="4"/>
      <c r="F488" s="30">
        <v>422</v>
      </c>
      <c r="G488" s="4"/>
      <c r="I488" s="30">
        <v>422</v>
      </c>
      <c r="J488" s="4"/>
    </row>
    <row r="489" spans="2:10" x14ac:dyDescent="0.25">
      <c r="B489" s="2">
        <v>487</v>
      </c>
      <c r="C489" s="30">
        <v>423</v>
      </c>
      <c r="D489" s="4"/>
      <c r="F489" s="30">
        <v>423</v>
      </c>
      <c r="G489" s="4"/>
      <c r="I489" s="30">
        <v>423</v>
      </c>
      <c r="J489" s="4"/>
    </row>
    <row r="490" spans="2:10" ht="15.75" thickBot="1" x14ac:dyDescent="0.3">
      <c r="B490" s="2">
        <v>488</v>
      </c>
      <c r="C490" s="31">
        <v>424</v>
      </c>
      <c r="D490" s="5"/>
      <c r="F490" s="31">
        <v>424</v>
      </c>
      <c r="G490" s="5"/>
      <c r="I490" s="31">
        <v>424</v>
      </c>
      <c r="J490" s="5"/>
    </row>
    <row r="491" spans="2:10" x14ac:dyDescent="0.25">
      <c r="B491" s="2">
        <v>489</v>
      </c>
      <c r="C491" s="29">
        <v>425</v>
      </c>
      <c r="D491" s="6"/>
      <c r="F491" s="29">
        <v>425</v>
      </c>
      <c r="G491" s="6"/>
      <c r="I491" s="29">
        <v>425</v>
      </c>
      <c r="J491" s="6"/>
    </row>
    <row r="492" spans="2:10" x14ac:dyDescent="0.25">
      <c r="B492" s="2">
        <v>490</v>
      </c>
      <c r="C492" s="30">
        <v>426</v>
      </c>
      <c r="D492" s="4"/>
      <c r="F492" s="30">
        <v>426</v>
      </c>
      <c r="G492" s="4"/>
      <c r="I492" s="30">
        <v>426</v>
      </c>
      <c r="J492" s="4"/>
    </row>
    <row r="493" spans="2:10" x14ac:dyDescent="0.25">
      <c r="B493" s="2">
        <v>491</v>
      </c>
      <c r="C493" s="30">
        <v>427</v>
      </c>
      <c r="D493" s="4"/>
      <c r="F493" s="30">
        <v>427</v>
      </c>
      <c r="G493" s="4"/>
      <c r="I493" s="30">
        <v>427</v>
      </c>
      <c r="J493" s="4"/>
    </row>
    <row r="494" spans="2:10" ht="15.75" thickBot="1" x14ac:dyDescent="0.3">
      <c r="B494" s="2">
        <v>492</v>
      </c>
      <c r="C494" s="31">
        <v>428</v>
      </c>
      <c r="D494" s="5"/>
      <c r="F494" s="31">
        <v>428</v>
      </c>
      <c r="G494" s="5"/>
      <c r="I494" s="31">
        <v>428</v>
      </c>
      <c r="J494" s="5"/>
    </row>
    <row r="495" spans="2:10" x14ac:dyDescent="0.25">
      <c r="B495" s="2">
        <v>493</v>
      </c>
      <c r="C495" s="29">
        <v>429</v>
      </c>
      <c r="D495" s="6"/>
      <c r="F495" s="29">
        <v>429</v>
      </c>
      <c r="G495" s="6"/>
      <c r="I495" s="29">
        <v>429</v>
      </c>
      <c r="J495" s="6"/>
    </row>
    <row r="496" spans="2:10" x14ac:dyDescent="0.25">
      <c r="B496" s="2">
        <v>494</v>
      </c>
      <c r="C496" s="30">
        <v>430</v>
      </c>
      <c r="D496" s="4"/>
      <c r="F496" s="30">
        <v>430</v>
      </c>
      <c r="G496" s="4"/>
      <c r="I496" s="30">
        <v>430</v>
      </c>
      <c r="J496" s="4"/>
    </row>
    <row r="497" spans="2:10" x14ac:dyDescent="0.25">
      <c r="B497" s="2">
        <v>495</v>
      </c>
      <c r="C497" s="30">
        <v>431</v>
      </c>
      <c r="D497" s="4"/>
      <c r="F497" s="30">
        <v>431</v>
      </c>
      <c r="G497" s="4"/>
      <c r="I497" s="30">
        <v>431</v>
      </c>
      <c r="J497" s="4"/>
    </row>
    <row r="498" spans="2:10" ht="15.75" thickBot="1" x14ac:dyDescent="0.3">
      <c r="B498" s="2">
        <v>496</v>
      </c>
      <c r="C498" s="31">
        <v>432</v>
      </c>
      <c r="D498" s="5"/>
      <c r="F498" s="31">
        <v>432</v>
      </c>
      <c r="G498" s="5"/>
      <c r="I498" s="31">
        <v>432</v>
      </c>
      <c r="J498" s="5"/>
    </row>
    <row r="499" spans="2:10" x14ac:dyDescent="0.25">
      <c r="B499" s="2">
        <v>497</v>
      </c>
      <c r="C499" s="29">
        <v>433</v>
      </c>
      <c r="D499" s="6"/>
      <c r="F499" s="29">
        <v>433</v>
      </c>
      <c r="G499" s="6"/>
      <c r="I499" s="29">
        <v>433</v>
      </c>
      <c r="J499" s="6"/>
    </row>
    <row r="500" spans="2:10" x14ac:dyDescent="0.25">
      <c r="B500" s="2">
        <v>498</v>
      </c>
      <c r="C500" s="30">
        <v>434</v>
      </c>
      <c r="D500" s="4"/>
      <c r="F500" s="30">
        <v>434</v>
      </c>
      <c r="G500" s="4"/>
      <c r="I500" s="30">
        <v>434</v>
      </c>
      <c r="J500" s="4"/>
    </row>
    <row r="501" spans="2:10" x14ac:dyDescent="0.25">
      <c r="B501" s="2">
        <v>499</v>
      </c>
      <c r="C501" s="30">
        <v>435</v>
      </c>
      <c r="D501" s="4"/>
      <c r="F501" s="30">
        <v>435</v>
      </c>
      <c r="G501" s="4"/>
      <c r="I501" s="30">
        <v>435</v>
      </c>
      <c r="J501" s="4"/>
    </row>
    <row r="502" spans="2:10" ht="15.75" thickBot="1" x14ac:dyDescent="0.3">
      <c r="B502" s="2">
        <v>500</v>
      </c>
      <c r="C502" s="31">
        <v>436</v>
      </c>
      <c r="D502" s="5"/>
      <c r="F502" s="31">
        <v>436</v>
      </c>
      <c r="G502" s="5"/>
      <c r="I502" s="31">
        <v>436</v>
      </c>
      <c r="J502" s="5"/>
    </row>
    <row r="503" spans="2:10" x14ac:dyDescent="0.25">
      <c r="B503" s="2">
        <v>501</v>
      </c>
      <c r="C503" s="29">
        <v>437</v>
      </c>
      <c r="D503" s="6"/>
      <c r="F503" s="29">
        <v>437</v>
      </c>
      <c r="G503" s="6"/>
      <c r="I503" s="29">
        <v>437</v>
      </c>
      <c r="J503" s="6"/>
    </row>
    <row r="504" spans="2:10" x14ac:dyDescent="0.25">
      <c r="B504" s="2">
        <v>502</v>
      </c>
      <c r="C504" s="30">
        <v>438</v>
      </c>
      <c r="D504" s="4"/>
      <c r="F504" s="30">
        <v>438</v>
      </c>
      <c r="G504" s="4"/>
      <c r="I504" s="30">
        <v>438</v>
      </c>
      <c r="J504" s="4"/>
    </row>
    <row r="505" spans="2:10" x14ac:dyDescent="0.25">
      <c r="B505" s="2">
        <v>503</v>
      </c>
      <c r="C505" s="30">
        <v>439</v>
      </c>
      <c r="D505" s="4"/>
      <c r="F505" s="30">
        <v>439</v>
      </c>
      <c r="G505" s="4"/>
      <c r="I505" s="30">
        <v>439</v>
      </c>
      <c r="J505" s="4"/>
    </row>
    <row r="506" spans="2:10" ht="15.75" thickBot="1" x14ac:dyDescent="0.3">
      <c r="B506" s="2">
        <v>504</v>
      </c>
      <c r="C506" s="31">
        <v>440</v>
      </c>
      <c r="D506" s="5"/>
      <c r="F506" s="31">
        <v>440</v>
      </c>
      <c r="G506" s="5"/>
      <c r="I506" s="31">
        <v>440</v>
      </c>
      <c r="J506" s="5"/>
    </row>
    <row r="507" spans="2:10" x14ac:dyDescent="0.25">
      <c r="B507" s="2">
        <v>505</v>
      </c>
      <c r="C507" s="29">
        <v>441</v>
      </c>
      <c r="D507" s="6"/>
      <c r="F507" s="29">
        <v>441</v>
      </c>
      <c r="G507" s="6"/>
      <c r="I507" s="29">
        <v>441</v>
      </c>
      <c r="J507" s="6"/>
    </row>
    <row r="508" spans="2:10" x14ac:dyDescent="0.25">
      <c r="B508" s="2">
        <v>506</v>
      </c>
      <c r="C508" s="30">
        <v>442</v>
      </c>
      <c r="D508" s="4"/>
      <c r="F508" s="30">
        <v>442</v>
      </c>
      <c r="G508" s="4"/>
      <c r="I508" s="30">
        <v>442</v>
      </c>
      <c r="J508" s="4"/>
    </row>
    <row r="509" spans="2:10" x14ac:dyDescent="0.25">
      <c r="B509" s="2">
        <v>507</v>
      </c>
      <c r="C509" s="30">
        <v>443</v>
      </c>
      <c r="D509" s="4"/>
      <c r="F509" s="30">
        <v>443</v>
      </c>
      <c r="G509" s="4"/>
      <c r="I509" s="30">
        <v>443</v>
      </c>
      <c r="J509" s="4"/>
    </row>
    <row r="510" spans="2:10" ht="15.75" thickBot="1" x14ac:dyDescent="0.3">
      <c r="B510" s="2">
        <v>508</v>
      </c>
      <c r="C510" s="31">
        <v>444</v>
      </c>
      <c r="D510" s="5"/>
      <c r="F510" s="31">
        <v>444</v>
      </c>
      <c r="G510" s="5"/>
      <c r="I510" s="31">
        <v>444</v>
      </c>
      <c r="J510" s="5"/>
    </row>
    <row r="511" spans="2:10" x14ac:dyDescent="0.25">
      <c r="B511" s="2">
        <v>509</v>
      </c>
      <c r="C511" s="29">
        <v>445</v>
      </c>
      <c r="D511" s="6"/>
      <c r="F511" s="29">
        <v>445</v>
      </c>
      <c r="G511" s="6"/>
      <c r="I511" s="29">
        <v>445</v>
      </c>
      <c r="J511" s="6"/>
    </row>
    <row r="512" spans="2:10" x14ac:dyDescent="0.25">
      <c r="B512" s="2">
        <v>510</v>
      </c>
      <c r="C512" s="30">
        <v>446</v>
      </c>
      <c r="D512" s="4"/>
      <c r="F512" s="30">
        <v>446</v>
      </c>
      <c r="G512" s="4"/>
      <c r="I512" s="30">
        <v>446</v>
      </c>
      <c r="J512" s="4"/>
    </row>
    <row r="513" spans="2:10" x14ac:dyDescent="0.25">
      <c r="B513" s="2">
        <v>511</v>
      </c>
      <c r="C513" s="30">
        <v>447</v>
      </c>
      <c r="D513" s="4"/>
      <c r="F513" s="30">
        <v>447</v>
      </c>
      <c r="G513" s="4"/>
      <c r="I513" s="30">
        <v>447</v>
      </c>
      <c r="J513" s="4"/>
    </row>
    <row r="514" spans="2:10" ht="15.75" thickBot="1" x14ac:dyDescent="0.3">
      <c r="B514" s="2">
        <v>512</v>
      </c>
      <c r="C514" s="31">
        <v>448</v>
      </c>
      <c r="D514" s="5"/>
      <c r="F514" s="31">
        <v>448</v>
      </c>
      <c r="G514" s="5"/>
      <c r="I514" s="31">
        <v>448</v>
      </c>
      <c r="J514" s="5"/>
    </row>
    <row r="515" spans="2:10" x14ac:dyDescent="0.25">
      <c r="B515" s="2">
        <v>513</v>
      </c>
      <c r="C515" s="29">
        <v>449</v>
      </c>
      <c r="D515" s="6"/>
      <c r="F515" s="29">
        <v>449</v>
      </c>
      <c r="G515" s="6"/>
      <c r="I515" s="29">
        <v>449</v>
      </c>
      <c r="J515" s="6"/>
    </row>
    <row r="516" spans="2:10" x14ac:dyDescent="0.25">
      <c r="B516" s="2">
        <v>514</v>
      </c>
      <c r="C516" s="30">
        <v>450</v>
      </c>
      <c r="D516" s="4"/>
      <c r="F516" s="30">
        <v>450</v>
      </c>
      <c r="G516" s="4"/>
      <c r="I516" s="30">
        <v>450</v>
      </c>
      <c r="J516" s="4"/>
    </row>
    <row r="517" spans="2:10" x14ac:dyDescent="0.25">
      <c r="B517" s="2">
        <v>515</v>
      </c>
      <c r="C517" s="30">
        <v>451</v>
      </c>
      <c r="D517" s="4"/>
      <c r="F517" s="30">
        <v>451</v>
      </c>
      <c r="G517" s="4"/>
      <c r="I517" s="30">
        <v>451</v>
      </c>
      <c r="J517" s="4"/>
    </row>
    <row r="518" spans="2:10" ht="15.75" thickBot="1" x14ac:dyDescent="0.3">
      <c r="B518" s="2">
        <v>516</v>
      </c>
      <c r="C518" s="31">
        <v>452</v>
      </c>
      <c r="D518" s="5"/>
      <c r="F518" s="31">
        <v>452</v>
      </c>
      <c r="G518" s="5"/>
      <c r="I518" s="31">
        <v>452</v>
      </c>
      <c r="J518" s="5"/>
    </row>
    <row r="519" spans="2:10" x14ac:dyDescent="0.25">
      <c r="B519" s="2">
        <v>517</v>
      </c>
      <c r="C519" s="29">
        <v>453</v>
      </c>
      <c r="D519" s="6"/>
      <c r="F519" s="29">
        <v>453</v>
      </c>
      <c r="G519" s="6"/>
      <c r="I519" s="29">
        <v>453</v>
      </c>
      <c r="J519" s="6"/>
    </row>
    <row r="520" spans="2:10" x14ac:dyDescent="0.25">
      <c r="B520" s="2">
        <v>518</v>
      </c>
      <c r="C520" s="30">
        <v>454</v>
      </c>
      <c r="D520" s="4"/>
      <c r="F520" s="30">
        <v>454</v>
      </c>
      <c r="G520" s="4"/>
      <c r="I520" s="30">
        <v>454</v>
      </c>
      <c r="J520" s="4"/>
    </row>
    <row r="521" spans="2:10" x14ac:dyDescent="0.25">
      <c r="B521" s="2">
        <v>519</v>
      </c>
      <c r="C521" s="30">
        <v>455</v>
      </c>
      <c r="D521" s="4"/>
      <c r="F521" s="30">
        <v>455</v>
      </c>
      <c r="G521" s="4"/>
      <c r="I521" s="30">
        <v>455</v>
      </c>
      <c r="J521" s="4"/>
    </row>
    <row r="522" spans="2:10" ht="15.75" thickBot="1" x14ac:dyDescent="0.3">
      <c r="B522" s="2">
        <v>520</v>
      </c>
      <c r="C522" s="31">
        <v>456</v>
      </c>
      <c r="D522" s="5"/>
      <c r="F522" s="31">
        <v>456</v>
      </c>
      <c r="G522" s="5"/>
      <c r="I522" s="31">
        <v>456</v>
      </c>
      <c r="J522" s="5"/>
    </row>
    <row r="523" spans="2:10" x14ac:dyDescent="0.25">
      <c r="B523" s="2">
        <v>521</v>
      </c>
      <c r="C523" s="29">
        <v>457</v>
      </c>
      <c r="D523" s="6"/>
      <c r="F523" s="29">
        <v>457</v>
      </c>
      <c r="G523" s="6"/>
      <c r="I523" s="29">
        <v>457</v>
      </c>
      <c r="J523" s="6"/>
    </row>
    <row r="524" spans="2:10" x14ac:dyDescent="0.25">
      <c r="B524" s="2">
        <v>522</v>
      </c>
      <c r="C524" s="30">
        <v>458</v>
      </c>
      <c r="D524" s="4"/>
      <c r="F524" s="30">
        <v>458</v>
      </c>
      <c r="G524" s="4"/>
      <c r="I524" s="30">
        <v>458</v>
      </c>
      <c r="J524" s="4"/>
    </row>
    <row r="525" spans="2:10" x14ac:dyDescent="0.25">
      <c r="B525" s="2">
        <v>523</v>
      </c>
      <c r="C525" s="30">
        <v>459</v>
      </c>
      <c r="D525" s="4"/>
      <c r="F525" s="30">
        <v>459</v>
      </c>
      <c r="G525" s="4"/>
      <c r="I525" s="30">
        <v>459</v>
      </c>
      <c r="J525" s="4"/>
    </row>
    <row r="526" spans="2:10" ht="15.75" thickBot="1" x14ac:dyDescent="0.3">
      <c r="B526" s="2">
        <v>524</v>
      </c>
      <c r="C526" s="31">
        <v>460</v>
      </c>
      <c r="D526" s="5"/>
      <c r="F526" s="31">
        <v>460</v>
      </c>
      <c r="G526" s="5"/>
      <c r="I526" s="31">
        <v>460</v>
      </c>
      <c r="J526" s="5"/>
    </row>
    <row r="527" spans="2:10" x14ac:dyDescent="0.25">
      <c r="B527" s="2">
        <v>525</v>
      </c>
      <c r="C527" s="29">
        <v>461</v>
      </c>
      <c r="D527" s="6"/>
      <c r="F527" s="29">
        <v>461</v>
      </c>
      <c r="G527" s="6"/>
      <c r="I527" s="29">
        <v>461</v>
      </c>
      <c r="J527" s="6"/>
    </row>
    <row r="528" spans="2:10" x14ac:dyDescent="0.25">
      <c r="B528" s="2">
        <v>526</v>
      </c>
      <c r="C528" s="30">
        <v>462</v>
      </c>
      <c r="D528" s="4"/>
      <c r="F528" s="30">
        <v>462</v>
      </c>
      <c r="G528" s="4"/>
      <c r="I528" s="30">
        <v>462</v>
      </c>
      <c r="J528" s="4"/>
    </row>
    <row r="529" spans="2:10" x14ac:dyDescent="0.25">
      <c r="B529" s="2">
        <v>527</v>
      </c>
      <c r="C529" s="30">
        <v>463</v>
      </c>
      <c r="D529" s="4"/>
      <c r="F529" s="30">
        <v>463</v>
      </c>
      <c r="G529" s="4"/>
      <c r="I529" s="30">
        <v>463</v>
      </c>
      <c r="J529" s="4"/>
    </row>
    <row r="530" spans="2:10" ht="15.75" thickBot="1" x14ac:dyDescent="0.3">
      <c r="B530" s="2">
        <v>528</v>
      </c>
      <c r="C530" s="31">
        <v>464</v>
      </c>
      <c r="D530" s="5"/>
      <c r="F530" s="31">
        <v>464</v>
      </c>
      <c r="G530" s="5"/>
      <c r="I530" s="31">
        <v>464</v>
      </c>
      <c r="J530" s="5"/>
    </row>
    <row r="531" spans="2:10" x14ac:dyDescent="0.25">
      <c r="B531" s="2">
        <v>529</v>
      </c>
      <c r="C531" s="29">
        <v>465</v>
      </c>
      <c r="D531" s="6"/>
      <c r="F531" s="29">
        <v>465</v>
      </c>
      <c r="G531" s="6"/>
      <c r="I531" s="29">
        <v>465</v>
      </c>
      <c r="J531" s="6"/>
    </row>
    <row r="532" spans="2:10" x14ac:dyDescent="0.25">
      <c r="B532" s="2">
        <v>530</v>
      </c>
      <c r="C532" s="30">
        <v>466</v>
      </c>
      <c r="D532" s="4"/>
      <c r="F532" s="30">
        <v>466</v>
      </c>
      <c r="G532" s="4"/>
      <c r="I532" s="30">
        <v>466</v>
      </c>
      <c r="J532" s="4"/>
    </row>
    <row r="533" spans="2:10" x14ac:dyDescent="0.25">
      <c r="B533" s="2">
        <v>531</v>
      </c>
      <c r="C533" s="30">
        <v>467</v>
      </c>
      <c r="D533" s="4"/>
      <c r="F533" s="30">
        <v>467</v>
      </c>
      <c r="G533" s="4"/>
      <c r="I533" s="30">
        <v>467</v>
      </c>
      <c r="J533" s="4"/>
    </row>
    <row r="534" spans="2:10" ht="15.75" thickBot="1" x14ac:dyDescent="0.3">
      <c r="B534" s="2">
        <v>532</v>
      </c>
      <c r="C534" s="31">
        <v>468</v>
      </c>
      <c r="D534" s="5"/>
      <c r="F534" s="31">
        <v>468</v>
      </c>
      <c r="G534" s="5"/>
      <c r="I534" s="31">
        <v>468</v>
      </c>
      <c r="J534" s="5"/>
    </row>
    <row r="535" spans="2:10" x14ac:dyDescent="0.25">
      <c r="B535" s="2">
        <v>533</v>
      </c>
      <c r="C535" s="29">
        <v>469</v>
      </c>
      <c r="D535" s="6"/>
      <c r="F535" s="29">
        <v>469</v>
      </c>
      <c r="G535" s="6"/>
      <c r="I535" s="29">
        <v>469</v>
      </c>
      <c r="J535" s="6"/>
    </row>
    <row r="536" spans="2:10" x14ac:dyDescent="0.25">
      <c r="B536" s="2">
        <v>534</v>
      </c>
      <c r="C536" s="30">
        <v>470</v>
      </c>
      <c r="D536" s="4"/>
      <c r="F536" s="30">
        <v>470</v>
      </c>
      <c r="G536" s="4"/>
      <c r="I536" s="30">
        <v>470</v>
      </c>
      <c r="J536" s="4"/>
    </row>
    <row r="537" spans="2:10" x14ac:dyDescent="0.25">
      <c r="B537" s="2">
        <v>535</v>
      </c>
      <c r="C537" s="30">
        <v>471</v>
      </c>
      <c r="D537" s="4"/>
      <c r="F537" s="30">
        <v>471</v>
      </c>
      <c r="G537" s="4"/>
      <c r="I537" s="30">
        <v>471</v>
      </c>
      <c r="J537" s="4"/>
    </row>
    <row r="538" spans="2:10" ht="15.75" thickBot="1" x14ac:dyDescent="0.3">
      <c r="B538" s="2">
        <v>536</v>
      </c>
      <c r="C538" s="31">
        <v>472</v>
      </c>
      <c r="D538" s="5"/>
      <c r="F538" s="31">
        <v>472</v>
      </c>
      <c r="G538" s="5"/>
      <c r="I538" s="31">
        <v>472</v>
      </c>
      <c r="J538" s="5"/>
    </row>
    <row r="539" spans="2:10" x14ac:dyDescent="0.25">
      <c r="B539" s="2">
        <v>537</v>
      </c>
      <c r="C539" s="29">
        <v>473</v>
      </c>
      <c r="D539" s="6"/>
      <c r="F539" s="29">
        <v>473</v>
      </c>
      <c r="G539" s="6"/>
      <c r="I539" s="29">
        <v>473</v>
      </c>
      <c r="J539" s="6"/>
    </row>
    <row r="540" spans="2:10" x14ac:dyDescent="0.25">
      <c r="B540" s="2">
        <v>538</v>
      </c>
      <c r="C540" s="30">
        <v>474</v>
      </c>
      <c r="D540" s="4"/>
      <c r="F540" s="30">
        <v>474</v>
      </c>
      <c r="G540" s="4"/>
      <c r="I540" s="30">
        <v>474</v>
      </c>
      <c r="J540" s="4"/>
    </row>
    <row r="541" spans="2:10" x14ac:dyDescent="0.25">
      <c r="B541" s="2">
        <v>539</v>
      </c>
      <c r="C541" s="30">
        <v>475</v>
      </c>
      <c r="D541" s="4"/>
      <c r="F541" s="30">
        <v>475</v>
      </c>
      <c r="G541" s="4"/>
      <c r="I541" s="30">
        <v>475</v>
      </c>
      <c r="J541" s="4"/>
    </row>
    <row r="542" spans="2:10" ht="15.75" thickBot="1" x14ac:dyDescent="0.3">
      <c r="B542" s="2">
        <v>540</v>
      </c>
      <c r="C542" s="31">
        <v>476</v>
      </c>
      <c r="D542" s="5"/>
      <c r="F542" s="31">
        <v>476</v>
      </c>
      <c r="G542" s="5"/>
      <c r="I542" s="31">
        <v>476</v>
      </c>
      <c r="J542" s="5"/>
    </row>
    <row r="543" spans="2:10" x14ac:dyDescent="0.25">
      <c r="B543" s="2">
        <v>541</v>
      </c>
      <c r="C543" s="29">
        <v>477</v>
      </c>
      <c r="D543" s="6"/>
      <c r="F543" s="29">
        <v>477</v>
      </c>
      <c r="G543" s="6"/>
      <c r="I543" s="29">
        <v>477</v>
      </c>
      <c r="J543" s="6"/>
    </row>
    <row r="544" spans="2:10" x14ac:dyDescent="0.25">
      <c r="B544" s="2">
        <v>542</v>
      </c>
      <c r="C544" s="30">
        <v>478</v>
      </c>
      <c r="D544" s="4"/>
      <c r="F544" s="30">
        <v>478</v>
      </c>
      <c r="G544" s="4"/>
      <c r="I544" s="30">
        <v>478</v>
      </c>
      <c r="J544" s="4"/>
    </row>
    <row r="545" spans="2:10" x14ac:dyDescent="0.25">
      <c r="B545" s="2">
        <v>543</v>
      </c>
      <c r="C545" s="30">
        <v>479</v>
      </c>
      <c r="D545" s="4"/>
      <c r="F545" s="30">
        <v>479</v>
      </c>
      <c r="G545" s="4"/>
      <c r="I545" s="30">
        <v>479</v>
      </c>
      <c r="J545" s="4"/>
    </row>
    <row r="546" spans="2:10" ht="15.75" thickBot="1" x14ac:dyDescent="0.3">
      <c r="B546" s="2">
        <v>544</v>
      </c>
      <c r="C546" s="31">
        <v>480</v>
      </c>
      <c r="D546" s="5"/>
      <c r="F546" s="31">
        <v>480</v>
      </c>
      <c r="G546" s="5"/>
      <c r="I546" s="31">
        <v>480</v>
      </c>
      <c r="J546" s="5"/>
    </row>
    <row r="547" spans="2:10" x14ac:dyDescent="0.25">
      <c r="B547" s="2">
        <v>545</v>
      </c>
      <c r="C547" s="29">
        <v>481</v>
      </c>
      <c r="D547" s="6"/>
      <c r="F547" s="29">
        <v>481</v>
      </c>
      <c r="G547" s="6"/>
      <c r="I547" s="29">
        <v>481</v>
      </c>
      <c r="J547" s="6"/>
    </row>
    <row r="548" spans="2:10" x14ac:dyDescent="0.25">
      <c r="B548" s="2">
        <v>546</v>
      </c>
      <c r="C548" s="30">
        <v>482</v>
      </c>
      <c r="D548" s="4"/>
      <c r="F548" s="30">
        <v>482</v>
      </c>
      <c r="G548" s="4"/>
      <c r="I548" s="30">
        <v>482</v>
      </c>
      <c r="J548" s="4"/>
    </row>
    <row r="549" spans="2:10" x14ac:dyDescent="0.25">
      <c r="B549" s="2">
        <v>547</v>
      </c>
      <c r="C549" s="30">
        <v>483</v>
      </c>
      <c r="D549" s="4"/>
      <c r="F549" s="30">
        <v>483</v>
      </c>
      <c r="G549" s="4"/>
      <c r="I549" s="30">
        <v>483</v>
      </c>
      <c r="J549" s="4"/>
    </row>
    <row r="550" spans="2:10" ht="15.75" thickBot="1" x14ac:dyDescent="0.3">
      <c r="B550" s="2">
        <v>548</v>
      </c>
      <c r="C550" s="31">
        <v>484</v>
      </c>
      <c r="D550" s="5"/>
      <c r="F550" s="31">
        <v>484</v>
      </c>
      <c r="G550" s="5"/>
      <c r="I550" s="31">
        <v>484</v>
      </c>
      <c r="J550" s="5"/>
    </row>
    <row r="551" spans="2:10" x14ac:dyDescent="0.25">
      <c r="B551" s="2">
        <v>549</v>
      </c>
      <c r="C551" s="29">
        <v>485</v>
      </c>
      <c r="D551" s="6"/>
      <c r="F551" s="29">
        <v>485</v>
      </c>
      <c r="G551" s="6"/>
      <c r="I551" s="29">
        <v>485</v>
      </c>
      <c r="J551" s="6"/>
    </row>
    <row r="552" spans="2:10" x14ac:dyDescent="0.25">
      <c r="B552" s="2">
        <v>550</v>
      </c>
      <c r="C552" s="30">
        <v>486</v>
      </c>
      <c r="D552" s="4"/>
      <c r="F552" s="30">
        <v>486</v>
      </c>
      <c r="G552" s="4"/>
      <c r="I552" s="30">
        <v>486</v>
      </c>
      <c r="J552" s="4"/>
    </row>
    <row r="553" spans="2:10" x14ac:dyDescent="0.25">
      <c r="B553" s="2">
        <v>551</v>
      </c>
      <c r="C553" s="30">
        <v>487</v>
      </c>
      <c r="D553" s="4"/>
      <c r="F553" s="30">
        <v>487</v>
      </c>
      <c r="G553" s="4"/>
      <c r="I553" s="30">
        <v>487</v>
      </c>
      <c r="J553" s="4"/>
    </row>
    <row r="554" spans="2:10" ht="15.75" thickBot="1" x14ac:dyDescent="0.3">
      <c r="B554" s="2">
        <v>552</v>
      </c>
      <c r="C554" s="31">
        <v>488</v>
      </c>
      <c r="D554" s="5"/>
      <c r="F554" s="31">
        <v>488</v>
      </c>
      <c r="G554" s="5"/>
      <c r="I554" s="31">
        <v>488</v>
      </c>
      <c r="J554" s="5"/>
    </row>
    <row r="555" spans="2:10" x14ac:dyDescent="0.25">
      <c r="B555" s="2">
        <v>553</v>
      </c>
      <c r="C555" s="29">
        <v>489</v>
      </c>
      <c r="D555" s="6"/>
      <c r="F555" s="29">
        <v>489</v>
      </c>
      <c r="G555" s="6"/>
      <c r="I555" s="29">
        <v>489</v>
      </c>
      <c r="J555" s="6"/>
    </row>
    <row r="556" spans="2:10" x14ac:dyDescent="0.25">
      <c r="B556" s="2">
        <v>554</v>
      </c>
      <c r="C556" s="30">
        <v>490</v>
      </c>
      <c r="D556" s="4"/>
      <c r="F556" s="30">
        <v>490</v>
      </c>
      <c r="G556" s="4"/>
      <c r="I556" s="30">
        <v>490</v>
      </c>
      <c r="J556" s="4"/>
    </row>
    <row r="557" spans="2:10" x14ac:dyDescent="0.25">
      <c r="B557" s="2">
        <v>555</v>
      </c>
      <c r="C557" s="30">
        <v>491</v>
      </c>
      <c r="D557" s="4"/>
      <c r="F557" s="30">
        <v>491</v>
      </c>
      <c r="G557" s="4"/>
      <c r="I557" s="30">
        <v>491</v>
      </c>
      <c r="J557" s="4"/>
    </row>
    <row r="558" spans="2:10" ht="15.75" thickBot="1" x14ac:dyDescent="0.3">
      <c r="B558" s="2">
        <v>556</v>
      </c>
      <c r="C558" s="31">
        <v>492</v>
      </c>
      <c r="D558" s="5"/>
      <c r="F558" s="31">
        <v>492</v>
      </c>
      <c r="G558" s="5"/>
      <c r="I558" s="31">
        <v>492</v>
      </c>
      <c r="J558" s="5"/>
    </row>
    <row r="559" spans="2:10" x14ac:dyDescent="0.25">
      <c r="B559" s="2">
        <v>557</v>
      </c>
      <c r="C559" s="29">
        <v>493</v>
      </c>
      <c r="D559" s="6"/>
      <c r="F559" s="29">
        <v>493</v>
      </c>
      <c r="G559" s="6"/>
      <c r="I559" s="29">
        <v>493</v>
      </c>
      <c r="J559" s="6"/>
    </row>
    <row r="560" spans="2:10" x14ac:dyDescent="0.25">
      <c r="B560" s="2">
        <v>558</v>
      </c>
      <c r="C560" s="30">
        <v>494</v>
      </c>
      <c r="D560" s="4"/>
      <c r="F560" s="30">
        <v>494</v>
      </c>
      <c r="G560" s="4"/>
      <c r="I560" s="30">
        <v>494</v>
      </c>
      <c r="J560" s="4"/>
    </row>
    <row r="561" spans="2:10" x14ac:dyDescent="0.25">
      <c r="B561" s="2">
        <v>559</v>
      </c>
      <c r="C561" s="30">
        <v>495</v>
      </c>
      <c r="D561" s="4"/>
      <c r="F561" s="30">
        <v>495</v>
      </c>
      <c r="G561" s="4"/>
      <c r="I561" s="30">
        <v>495</v>
      </c>
      <c r="J561" s="4"/>
    </row>
    <row r="562" spans="2:10" ht="15.75" thickBot="1" x14ac:dyDescent="0.3">
      <c r="B562" s="2">
        <v>560</v>
      </c>
      <c r="C562" s="31">
        <v>496</v>
      </c>
      <c r="D562" s="5"/>
      <c r="F562" s="31">
        <v>496</v>
      </c>
      <c r="G562" s="5"/>
      <c r="I562" s="31">
        <v>496</v>
      </c>
      <c r="J562" s="5"/>
    </row>
    <row r="563" spans="2:10" x14ac:dyDescent="0.25">
      <c r="B563" s="2">
        <v>561</v>
      </c>
      <c r="C563" s="29">
        <v>497</v>
      </c>
      <c r="D563" s="6"/>
      <c r="F563" s="29">
        <v>497</v>
      </c>
      <c r="G563" s="6"/>
      <c r="I563" s="29">
        <v>497</v>
      </c>
      <c r="J563" s="6"/>
    </row>
    <row r="564" spans="2:10" x14ac:dyDescent="0.25">
      <c r="B564" s="2">
        <v>562</v>
      </c>
      <c r="C564" s="30">
        <v>498</v>
      </c>
      <c r="D564" s="4"/>
      <c r="F564" s="30">
        <v>498</v>
      </c>
      <c r="G564" s="4"/>
      <c r="I564" s="30">
        <v>498</v>
      </c>
      <c r="J564" s="4"/>
    </row>
    <row r="565" spans="2:10" x14ac:dyDescent="0.25">
      <c r="B565" s="2">
        <v>563</v>
      </c>
      <c r="C565" s="30">
        <v>499</v>
      </c>
      <c r="D565" s="4"/>
      <c r="F565" s="30">
        <v>499</v>
      </c>
      <c r="G565" s="4"/>
      <c r="I565" s="30">
        <v>499</v>
      </c>
      <c r="J565" s="4"/>
    </row>
    <row r="566" spans="2:10" ht="15.75" thickBot="1" x14ac:dyDescent="0.3">
      <c r="B566" s="2">
        <v>564</v>
      </c>
      <c r="C566" s="31">
        <v>500</v>
      </c>
      <c r="D566" s="5"/>
      <c r="F566" s="31">
        <v>500</v>
      </c>
      <c r="G566" s="5"/>
      <c r="I566" s="31">
        <v>500</v>
      </c>
      <c r="J566" s="5"/>
    </row>
    <row r="567" spans="2:10" x14ac:dyDescent="0.25">
      <c r="B567" s="2">
        <v>565</v>
      </c>
      <c r="C567" s="29">
        <v>501</v>
      </c>
      <c r="D567" s="6"/>
      <c r="F567" s="29">
        <v>501</v>
      </c>
      <c r="G567" s="6"/>
      <c r="I567" s="29">
        <v>501</v>
      </c>
      <c r="J567" s="6"/>
    </row>
    <row r="568" spans="2:10" x14ac:dyDescent="0.25">
      <c r="B568" s="2">
        <v>566</v>
      </c>
      <c r="C568" s="30">
        <v>502</v>
      </c>
      <c r="D568" s="4"/>
      <c r="F568" s="30">
        <v>502</v>
      </c>
      <c r="G568" s="4"/>
      <c r="I568" s="30">
        <v>502</v>
      </c>
      <c r="J568" s="4"/>
    </row>
    <row r="569" spans="2:10" x14ac:dyDescent="0.25">
      <c r="B569" s="2">
        <v>567</v>
      </c>
      <c r="C569" s="30">
        <v>503</v>
      </c>
      <c r="D569" s="4"/>
      <c r="F569" s="30">
        <v>503</v>
      </c>
      <c r="G569" s="4"/>
      <c r="I569" s="30">
        <v>503</v>
      </c>
      <c r="J569" s="4"/>
    </row>
    <row r="570" spans="2:10" ht="15.75" thickBot="1" x14ac:dyDescent="0.3">
      <c r="B570" s="2">
        <v>568</v>
      </c>
      <c r="C570" s="31">
        <v>504</v>
      </c>
      <c r="D570" s="5"/>
      <c r="F570" s="31">
        <v>504</v>
      </c>
      <c r="G570" s="5"/>
      <c r="I570" s="31">
        <v>504</v>
      </c>
      <c r="J570" s="5"/>
    </row>
    <row r="571" spans="2:10" x14ac:dyDescent="0.25">
      <c r="B571" s="2">
        <v>569</v>
      </c>
      <c r="C571" s="29">
        <v>505</v>
      </c>
      <c r="D571" s="6"/>
      <c r="F571" s="29">
        <v>505</v>
      </c>
      <c r="G571" s="6"/>
      <c r="I571" s="29">
        <v>505</v>
      </c>
      <c r="J571" s="6"/>
    </row>
    <row r="572" spans="2:10" x14ac:dyDescent="0.25">
      <c r="B572" s="2">
        <v>570</v>
      </c>
      <c r="C572" s="30">
        <v>506</v>
      </c>
      <c r="D572" s="4"/>
      <c r="F572" s="30">
        <v>506</v>
      </c>
      <c r="G572" s="4"/>
      <c r="I572" s="30">
        <v>506</v>
      </c>
      <c r="J572" s="4"/>
    </row>
    <row r="573" spans="2:10" x14ac:dyDescent="0.25">
      <c r="B573" s="2">
        <v>571</v>
      </c>
      <c r="C573" s="30">
        <v>507</v>
      </c>
      <c r="D573" s="4"/>
      <c r="F573" s="30">
        <v>507</v>
      </c>
      <c r="G573" s="4"/>
      <c r="I573" s="30">
        <v>507</v>
      </c>
      <c r="J573" s="4"/>
    </row>
    <row r="574" spans="2:10" ht="15.75" thickBot="1" x14ac:dyDescent="0.3">
      <c r="B574" s="2">
        <v>572</v>
      </c>
      <c r="C574" s="31">
        <v>508</v>
      </c>
      <c r="D574" s="5"/>
      <c r="F574" s="31">
        <v>508</v>
      </c>
      <c r="G574" s="5"/>
      <c r="I574" s="31">
        <v>508</v>
      </c>
      <c r="J574" s="5"/>
    </row>
    <row r="575" spans="2:10" x14ac:dyDescent="0.25">
      <c r="B575" s="2">
        <v>573</v>
      </c>
      <c r="C575" s="29">
        <v>509</v>
      </c>
      <c r="D575" s="6"/>
      <c r="F575" s="29">
        <v>509</v>
      </c>
      <c r="G575" s="6"/>
      <c r="I575" s="29">
        <v>509</v>
      </c>
      <c r="J575" s="6"/>
    </row>
    <row r="576" spans="2:10" x14ac:dyDescent="0.25">
      <c r="B576" s="2">
        <v>574</v>
      </c>
      <c r="C576" s="30">
        <v>510</v>
      </c>
      <c r="D576" s="4"/>
      <c r="F576" s="30">
        <v>510</v>
      </c>
      <c r="G576" s="4"/>
      <c r="I576" s="30">
        <v>510</v>
      </c>
      <c r="J576" s="4"/>
    </row>
    <row r="577" spans="2:10" x14ac:dyDescent="0.25">
      <c r="B577" s="2">
        <v>575</v>
      </c>
      <c r="C577" s="30">
        <v>511</v>
      </c>
      <c r="D577" s="4"/>
      <c r="F577" s="30">
        <v>511</v>
      </c>
      <c r="G577" s="4"/>
      <c r="I577" s="30">
        <v>511</v>
      </c>
      <c r="J577" s="4"/>
    </row>
    <row r="578" spans="2:10" ht="15.75" thickBot="1" x14ac:dyDescent="0.3">
      <c r="B578" s="2">
        <v>576</v>
      </c>
      <c r="C578" s="72">
        <v>512</v>
      </c>
      <c r="D578" s="490" t="s">
        <v>207</v>
      </c>
      <c r="F578" s="31">
        <v>512</v>
      </c>
      <c r="G578" s="5"/>
      <c r="I578" s="31">
        <v>512</v>
      </c>
      <c r="J578" s="5"/>
    </row>
    <row r="579" spans="2:10" x14ac:dyDescent="0.25">
      <c r="B579" s="2">
        <v>577</v>
      </c>
      <c r="C579" s="29">
        <v>513</v>
      </c>
      <c r="D579" s="6"/>
      <c r="F579" s="29">
        <v>513</v>
      </c>
      <c r="G579" s="6"/>
      <c r="I579" s="29">
        <v>513</v>
      </c>
      <c r="J579" s="6"/>
    </row>
    <row r="580" spans="2:10" x14ac:dyDescent="0.25">
      <c r="B580" s="2">
        <v>578</v>
      </c>
      <c r="C580" s="30">
        <v>514</v>
      </c>
      <c r="D580" s="4"/>
      <c r="F580" s="30">
        <v>514</v>
      </c>
      <c r="G580" s="4"/>
      <c r="I580" s="30">
        <v>514</v>
      </c>
      <c r="J580" s="4"/>
    </row>
    <row r="581" spans="2:10" x14ac:dyDescent="0.25">
      <c r="B581" s="2">
        <v>579</v>
      </c>
      <c r="C581" s="30">
        <v>515</v>
      </c>
      <c r="D581" s="4"/>
      <c r="F581" s="30">
        <v>515</v>
      </c>
      <c r="G581" s="4"/>
      <c r="I581" s="30">
        <v>515</v>
      </c>
      <c r="J581" s="4"/>
    </row>
    <row r="582" spans="2:10" ht="15.75" thickBot="1" x14ac:dyDescent="0.3">
      <c r="B582" s="2">
        <v>580</v>
      </c>
      <c r="C582" s="31">
        <v>516</v>
      </c>
      <c r="D582" s="5"/>
      <c r="F582" s="31">
        <v>516</v>
      </c>
      <c r="G582" s="5"/>
      <c r="I582" s="31">
        <v>516</v>
      </c>
      <c r="J582" s="5"/>
    </row>
    <row r="583" spans="2:10" x14ac:dyDescent="0.25">
      <c r="B583" s="2">
        <v>581</v>
      </c>
      <c r="C583" s="29">
        <v>517</v>
      </c>
      <c r="D583" s="6"/>
      <c r="F583" s="29">
        <v>517</v>
      </c>
      <c r="G583" s="6"/>
      <c r="I583" s="29">
        <v>517</v>
      </c>
      <c r="J583" s="6"/>
    </row>
    <row r="584" spans="2:10" x14ac:dyDescent="0.25">
      <c r="B584" s="2">
        <v>582</v>
      </c>
      <c r="C584" s="30">
        <v>518</v>
      </c>
      <c r="D584" s="4"/>
      <c r="F584" s="30">
        <v>518</v>
      </c>
      <c r="G584" s="4"/>
      <c r="I584" s="30">
        <v>518</v>
      </c>
      <c r="J584" s="4"/>
    </row>
    <row r="585" spans="2:10" x14ac:dyDescent="0.25">
      <c r="B585" s="2">
        <v>583</v>
      </c>
      <c r="C585" s="30">
        <v>519</v>
      </c>
      <c r="D585" s="4"/>
      <c r="F585" s="30">
        <v>519</v>
      </c>
      <c r="G585" s="4"/>
      <c r="I585" s="30">
        <v>519</v>
      </c>
      <c r="J585" s="4"/>
    </row>
    <row r="586" spans="2:10" ht="15.75" thickBot="1" x14ac:dyDescent="0.3">
      <c r="B586" s="2">
        <v>584</v>
      </c>
      <c r="C586" s="31">
        <v>520</v>
      </c>
      <c r="D586" s="5"/>
      <c r="F586" s="31">
        <v>520</v>
      </c>
      <c r="G586" s="5"/>
      <c r="I586" s="31">
        <v>520</v>
      </c>
      <c r="J586" s="5"/>
    </row>
    <row r="587" spans="2:10" x14ac:dyDescent="0.25">
      <c r="B587" s="2">
        <v>585</v>
      </c>
      <c r="C587" s="29">
        <v>521</v>
      </c>
      <c r="D587" s="6"/>
      <c r="F587" s="29">
        <v>521</v>
      </c>
      <c r="G587" s="6"/>
      <c r="I587" s="29">
        <v>521</v>
      </c>
      <c r="J587" s="6"/>
    </row>
    <row r="588" spans="2:10" x14ac:dyDescent="0.25">
      <c r="B588" s="2">
        <v>586</v>
      </c>
      <c r="C588" s="30">
        <v>522</v>
      </c>
      <c r="D588" s="4"/>
      <c r="F588" s="30">
        <v>522</v>
      </c>
      <c r="G588" s="4"/>
      <c r="I588" s="30">
        <v>522</v>
      </c>
      <c r="J588" s="4"/>
    </row>
    <row r="589" spans="2:10" x14ac:dyDescent="0.25">
      <c r="B589" s="2">
        <v>587</v>
      </c>
      <c r="C589" s="30">
        <v>523</v>
      </c>
      <c r="D589" s="4"/>
      <c r="F589" s="30">
        <v>523</v>
      </c>
      <c r="G589" s="4"/>
      <c r="I589" s="30">
        <v>523</v>
      </c>
      <c r="J589" s="4"/>
    </row>
    <row r="590" spans="2:10" ht="15.75" thickBot="1" x14ac:dyDescent="0.3">
      <c r="B590" s="2">
        <v>588</v>
      </c>
      <c r="C590" s="31">
        <v>524</v>
      </c>
      <c r="D590" s="5"/>
      <c r="F590" s="31">
        <v>524</v>
      </c>
      <c r="G590" s="5"/>
      <c r="I590" s="31">
        <v>524</v>
      </c>
      <c r="J590" s="5"/>
    </row>
    <row r="591" spans="2:10" x14ac:dyDescent="0.25">
      <c r="B591" s="2">
        <v>589</v>
      </c>
      <c r="C591" s="29">
        <v>525</v>
      </c>
      <c r="D591" s="6"/>
      <c r="F591" s="29">
        <v>525</v>
      </c>
      <c r="G591" s="6"/>
      <c r="I591" s="29">
        <v>525</v>
      </c>
      <c r="J591" s="6"/>
    </row>
    <row r="592" spans="2:10" x14ac:dyDescent="0.25">
      <c r="B592" s="2">
        <v>590</v>
      </c>
      <c r="C592" s="30">
        <v>526</v>
      </c>
      <c r="D592" s="4"/>
      <c r="F592" s="30">
        <v>526</v>
      </c>
      <c r="G592" s="4"/>
      <c r="I592" s="30">
        <v>526</v>
      </c>
      <c r="J592" s="4"/>
    </row>
    <row r="593" spans="2:10" x14ac:dyDescent="0.25">
      <c r="B593" s="2">
        <v>591</v>
      </c>
      <c r="C593" s="30">
        <v>527</v>
      </c>
      <c r="D593" s="4"/>
      <c r="F593" s="30">
        <v>527</v>
      </c>
      <c r="G593" s="4"/>
      <c r="I593" s="30">
        <v>527</v>
      </c>
      <c r="J593" s="4"/>
    </row>
    <row r="594" spans="2:10" ht="15.75" thickBot="1" x14ac:dyDescent="0.3">
      <c r="B594" s="2">
        <v>592</v>
      </c>
      <c r="C594" s="31">
        <v>528</v>
      </c>
      <c r="D594" s="5"/>
      <c r="F594" s="31">
        <v>528</v>
      </c>
      <c r="G594" s="5"/>
      <c r="I594" s="31">
        <v>528</v>
      </c>
      <c r="J594" s="5"/>
    </row>
    <row r="595" spans="2:10" x14ac:dyDescent="0.25">
      <c r="B595" s="2">
        <v>593</v>
      </c>
      <c r="C595" s="29">
        <v>529</v>
      </c>
      <c r="D595" s="6"/>
      <c r="F595" s="29">
        <v>529</v>
      </c>
      <c r="G595" s="6"/>
      <c r="I595" s="29">
        <v>529</v>
      </c>
      <c r="J595" s="6"/>
    </row>
    <row r="596" spans="2:10" x14ac:dyDescent="0.25">
      <c r="B596" s="2">
        <v>594</v>
      </c>
      <c r="C596" s="30">
        <v>530</v>
      </c>
      <c r="D596" s="4"/>
      <c r="F596" s="30">
        <v>530</v>
      </c>
      <c r="G596" s="4"/>
      <c r="I596" s="30">
        <v>530</v>
      </c>
      <c r="J596" s="4"/>
    </row>
    <row r="597" spans="2:10" x14ac:dyDescent="0.25">
      <c r="B597" s="2">
        <v>595</v>
      </c>
      <c r="C597" s="30">
        <v>531</v>
      </c>
      <c r="D597" s="4"/>
      <c r="F597" s="30">
        <v>531</v>
      </c>
      <c r="G597" s="4"/>
      <c r="I597" s="30">
        <v>531</v>
      </c>
      <c r="J597" s="4"/>
    </row>
    <row r="598" spans="2:10" ht="15.75" thickBot="1" x14ac:dyDescent="0.3">
      <c r="B598" s="2">
        <v>596</v>
      </c>
      <c r="C598" s="31">
        <v>532</v>
      </c>
      <c r="D598" s="5"/>
      <c r="F598" s="31">
        <v>532</v>
      </c>
      <c r="G598" s="5"/>
      <c r="I598" s="31">
        <v>532</v>
      </c>
      <c r="J598" s="5"/>
    </row>
    <row r="599" spans="2:10" x14ac:dyDescent="0.25">
      <c r="B599" s="2">
        <v>597</v>
      </c>
      <c r="C599" s="29">
        <v>533</v>
      </c>
      <c r="D599" s="6"/>
      <c r="F599" s="29">
        <v>533</v>
      </c>
      <c r="G599" s="6"/>
      <c r="I599" s="29">
        <v>533</v>
      </c>
      <c r="J599" s="6"/>
    </row>
    <row r="600" spans="2:10" x14ac:dyDescent="0.25">
      <c r="B600" s="2">
        <v>598</v>
      </c>
      <c r="C600" s="30">
        <v>534</v>
      </c>
      <c r="D600" s="4"/>
      <c r="F600" s="30">
        <v>534</v>
      </c>
      <c r="G600" s="4"/>
      <c r="I600" s="30">
        <v>534</v>
      </c>
      <c r="J600" s="4"/>
    </row>
    <row r="601" spans="2:10" x14ac:dyDescent="0.25">
      <c r="B601" s="2">
        <v>599</v>
      </c>
      <c r="C601" s="30">
        <v>535</v>
      </c>
      <c r="D601" s="4"/>
      <c r="F601" s="30">
        <v>535</v>
      </c>
      <c r="G601" s="4"/>
      <c r="I601" s="30">
        <v>535</v>
      </c>
      <c r="J601" s="4"/>
    </row>
    <row r="602" spans="2:10" ht="15.75" thickBot="1" x14ac:dyDescent="0.3">
      <c r="B602" s="2">
        <v>600</v>
      </c>
      <c r="C602" s="31">
        <v>536</v>
      </c>
      <c r="D602" s="5"/>
      <c r="F602" s="31">
        <v>536</v>
      </c>
      <c r="G602" s="5"/>
      <c r="I602" s="31">
        <v>536</v>
      </c>
      <c r="J602" s="5"/>
    </row>
    <row r="603" spans="2:10" x14ac:dyDescent="0.25">
      <c r="B603" s="2">
        <v>601</v>
      </c>
      <c r="C603" s="29">
        <v>537</v>
      </c>
      <c r="D603" s="6"/>
      <c r="F603" s="29">
        <v>537</v>
      </c>
      <c r="G603" s="6"/>
      <c r="I603" s="29">
        <v>537</v>
      </c>
      <c r="J603" s="6"/>
    </row>
    <row r="604" spans="2:10" x14ac:dyDescent="0.25">
      <c r="B604" s="2">
        <v>602</v>
      </c>
      <c r="C604" s="30">
        <v>538</v>
      </c>
      <c r="D604" s="4"/>
      <c r="F604" s="30">
        <v>538</v>
      </c>
      <c r="G604" s="4"/>
      <c r="I604" s="30">
        <v>538</v>
      </c>
      <c r="J604" s="4"/>
    </row>
    <row r="605" spans="2:10" x14ac:dyDescent="0.25">
      <c r="B605" s="2">
        <v>603</v>
      </c>
      <c r="C605" s="30">
        <v>539</v>
      </c>
      <c r="D605" s="4"/>
      <c r="F605" s="30">
        <v>539</v>
      </c>
      <c r="G605" s="4"/>
      <c r="I605" s="30">
        <v>539</v>
      </c>
      <c r="J605" s="4"/>
    </row>
    <row r="606" spans="2:10" ht="15.75" thickBot="1" x14ac:dyDescent="0.3">
      <c r="B606" s="2">
        <v>604</v>
      </c>
      <c r="C606" s="31">
        <v>540</v>
      </c>
      <c r="D606" s="5"/>
      <c r="F606" s="31">
        <v>540</v>
      </c>
      <c r="G606" s="5"/>
      <c r="I606" s="31">
        <v>540</v>
      </c>
      <c r="J606" s="5"/>
    </row>
    <row r="607" spans="2:10" x14ac:dyDescent="0.25">
      <c r="B607" s="2">
        <v>605</v>
      </c>
      <c r="C607" s="29">
        <v>541</v>
      </c>
      <c r="D607" s="6"/>
      <c r="F607" s="29">
        <v>541</v>
      </c>
      <c r="G607" s="6"/>
      <c r="I607" s="29">
        <v>541</v>
      </c>
      <c r="J607" s="6"/>
    </row>
    <row r="608" spans="2:10" x14ac:dyDescent="0.25">
      <c r="B608" s="2">
        <v>606</v>
      </c>
      <c r="C608" s="30">
        <v>542</v>
      </c>
      <c r="D608" s="4"/>
      <c r="F608" s="30">
        <v>542</v>
      </c>
      <c r="G608" s="4"/>
      <c r="I608" s="30">
        <v>542</v>
      </c>
      <c r="J608" s="4"/>
    </row>
    <row r="609" spans="2:10" x14ac:dyDescent="0.25">
      <c r="B609" s="2">
        <v>607</v>
      </c>
      <c r="C609" s="30">
        <v>543</v>
      </c>
      <c r="D609" s="4"/>
      <c r="F609" s="30">
        <v>543</v>
      </c>
      <c r="G609" s="4"/>
      <c r="I609" s="30">
        <v>543</v>
      </c>
      <c r="J609" s="4"/>
    </row>
    <row r="610" spans="2:10" ht="15.75" thickBot="1" x14ac:dyDescent="0.3">
      <c r="B610" s="2">
        <v>608</v>
      </c>
      <c r="C610" s="31">
        <v>544</v>
      </c>
      <c r="D610" s="5"/>
      <c r="F610" s="31">
        <v>544</v>
      </c>
      <c r="G610" s="5"/>
      <c r="I610" s="31">
        <v>544</v>
      </c>
      <c r="J610" s="5"/>
    </row>
    <row r="611" spans="2:10" x14ac:dyDescent="0.25">
      <c r="B611" s="2">
        <v>609</v>
      </c>
      <c r="C611" s="29">
        <v>545</v>
      </c>
      <c r="D611" s="6"/>
      <c r="F611" s="29">
        <v>545</v>
      </c>
      <c r="G611" s="6"/>
      <c r="I611" s="29">
        <v>545</v>
      </c>
      <c r="J611" s="6"/>
    </row>
    <row r="612" spans="2:10" x14ac:dyDescent="0.25">
      <c r="B612" s="2">
        <v>610</v>
      </c>
      <c r="C612" s="30">
        <v>546</v>
      </c>
      <c r="D612" s="4"/>
      <c r="F612" s="30">
        <v>546</v>
      </c>
      <c r="G612" s="4"/>
      <c r="I612" s="30">
        <v>546</v>
      </c>
      <c r="J612" s="4"/>
    </row>
    <row r="613" spans="2:10" x14ac:dyDescent="0.25">
      <c r="B613" s="2">
        <v>611</v>
      </c>
      <c r="C613" s="30">
        <v>547</v>
      </c>
      <c r="D613" s="4"/>
      <c r="F613" s="30">
        <v>547</v>
      </c>
      <c r="G613" s="4"/>
      <c r="I613" s="30">
        <v>547</v>
      </c>
      <c r="J613" s="4"/>
    </row>
    <row r="614" spans="2:10" ht="15.75" thickBot="1" x14ac:dyDescent="0.3">
      <c r="B614" s="2">
        <v>612</v>
      </c>
      <c r="C614" s="31">
        <v>548</v>
      </c>
      <c r="D614" s="5"/>
      <c r="F614" s="31">
        <v>548</v>
      </c>
      <c r="G614" s="5"/>
      <c r="I614" s="31">
        <v>548</v>
      </c>
      <c r="J614" s="5"/>
    </row>
    <row r="615" spans="2:10" x14ac:dyDescent="0.25">
      <c r="B615" s="2">
        <v>613</v>
      </c>
      <c r="C615" s="29">
        <v>549</v>
      </c>
      <c r="D615" s="6"/>
      <c r="F615" s="29">
        <v>549</v>
      </c>
      <c r="G615" s="6"/>
      <c r="I615" s="29">
        <v>549</v>
      </c>
      <c r="J615" s="6"/>
    </row>
    <row r="616" spans="2:10" x14ac:dyDescent="0.25">
      <c r="B616" s="2">
        <v>614</v>
      </c>
      <c r="C616" s="30">
        <v>550</v>
      </c>
      <c r="D616" s="4"/>
      <c r="F616" s="30">
        <v>550</v>
      </c>
      <c r="G616" s="4"/>
      <c r="I616" s="30">
        <v>550</v>
      </c>
      <c r="J616" s="4"/>
    </row>
    <row r="617" spans="2:10" x14ac:dyDescent="0.25">
      <c r="B617" s="2">
        <v>615</v>
      </c>
      <c r="C617" s="30">
        <v>551</v>
      </c>
      <c r="D617" s="4"/>
      <c r="F617" s="30">
        <v>551</v>
      </c>
      <c r="G617" s="4"/>
      <c r="I617" s="30">
        <v>551</v>
      </c>
      <c r="J617" s="4"/>
    </row>
    <row r="618" spans="2:10" ht="15.75" thickBot="1" x14ac:dyDescent="0.3">
      <c r="B618" s="2">
        <v>616</v>
      </c>
      <c r="C618" s="31">
        <v>552</v>
      </c>
      <c r="D618" s="5"/>
      <c r="F618" s="31">
        <v>552</v>
      </c>
      <c r="G618" s="5"/>
      <c r="I618" s="31">
        <v>552</v>
      </c>
      <c r="J618" s="5"/>
    </row>
    <row r="619" spans="2:10" x14ac:dyDescent="0.25">
      <c r="B619" s="2">
        <v>617</v>
      </c>
      <c r="C619" s="29">
        <v>553</v>
      </c>
      <c r="D619" s="6"/>
      <c r="F619" s="29">
        <v>553</v>
      </c>
      <c r="G619" s="6"/>
      <c r="I619" s="29">
        <v>553</v>
      </c>
      <c r="J619" s="6"/>
    </row>
    <row r="620" spans="2:10" x14ac:dyDescent="0.25">
      <c r="B620" s="2">
        <v>618</v>
      </c>
      <c r="C620" s="30">
        <v>554</v>
      </c>
      <c r="D620" s="4"/>
      <c r="F620" s="30">
        <v>554</v>
      </c>
      <c r="G620" s="4"/>
      <c r="I620" s="30">
        <v>554</v>
      </c>
      <c r="J620" s="4"/>
    </row>
    <row r="621" spans="2:10" x14ac:dyDescent="0.25">
      <c r="B621" s="2">
        <v>619</v>
      </c>
      <c r="C621" s="30">
        <v>555</v>
      </c>
      <c r="D621" s="4"/>
      <c r="F621" s="30">
        <v>555</v>
      </c>
      <c r="G621" s="4"/>
      <c r="I621" s="30">
        <v>555</v>
      </c>
      <c r="J621" s="4"/>
    </row>
    <row r="622" spans="2:10" ht="15.75" thickBot="1" x14ac:dyDescent="0.3">
      <c r="B622" s="2">
        <v>620</v>
      </c>
      <c r="C622" s="31">
        <v>556</v>
      </c>
      <c r="D622" s="5"/>
      <c r="F622" s="31">
        <v>556</v>
      </c>
      <c r="G622" s="5"/>
      <c r="I622" s="31">
        <v>556</v>
      </c>
      <c r="J622" s="5"/>
    </row>
    <row r="623" spans="2:10" x14ac:dyDescent="0.25">
      <c r="B623" s="2">
        <v>621</v>
      </c>
      <c r="C623" s="29">
        <v>557</v>
      </c>
      <c r="D623" s="6"/>
      <c r="F623" s="29">
        <v>557</v>
      </c>
      <c r="G623" s="6"/>
      <c r="I623" s="29">
        <v>557</v>
      </c>
      <c r="J623" s="6"/>
    </row>
    <row r="624" spans="2:10" x14ac:dyDescent="0.25">
      <c r="B624" s="2">
        <v>622</v>
      </c>
      <c r="C624" s="30">
        <v>558</v>
      </c>
      <c r="D624" s="4"/>
      <c r="F624" s="30">
        <v>558</v>
      </c>
      <c r="G624" s="4"/>
      <c r="I624" s="30">
        <v>558</v>
      </c>
      <c r="J624" s="4"/>
    </row>
    <row r="625" spans="2:10" x14ac:dyDescent="0.25">
      <c r="B625" s="2">
        <v>623</v>
      </c>
      <c r="C625" s="30">
        <v>559</v>
      </c>
      <c r="D625" s="4"/>
      <c r="F625" s="30">
        <v>559</v>
      </c>
      <c r="G625" s="4"/>
      <c r="I625" s="30">
        <v>559</v>
      </c>
      <c r="J625" s="4"/>
    </row>
    <row r="626" spans="2:10" ht="15.75" thickBot="1" x14ac:dyDescent="0.3">
      <c r="B626" s="2">
        <v>624</v>
      </c>
      <c r="C626" s="31">
        <v>560</v>
      </c>
      <c r="D626" s="5"/>
      <c r="F626" s="31">
        <v>560</v>
      </c>
      <c r="G626" s="5"/>
      <c r="I626" s="31">
        <v>560</v>
      </c>
      <c r="J626" s="5"/>
    </row>
    <row r="627" spans="2:10" x14ac:dyDescent="0.25">
      <c r="B627" s="2">
        <v>625</v>
      </c>
      <c r="C627" s="29">
        <v>561</v>
      </c>
      <c r="D627" s="6"/>
      <c r="F627" s="29">
        <v>561</v>
      </c>
      <c r="G627" s="6"/>
      <c r="I627" s="29">
        <v>561</v>
      </c>
      <c r="J627" s="6"/>
    </row>
    <row r="628" spans="2:10" x14ac:dyDescent="0.25">
      <c r="B628" s="2">
        <v>626</v>
      </c>
      <c r="C628" s="30">
        <v>562</v>
      </c>
      <c r="D628" s="4"/>
      <c r="F628" s="30">
        <v>562</v>
      </c>
      <c r="G628" s="4"/>
      <c r="I628" s="30">
        <v>562</v>
      </c>
      <c r="J628" s="4"/>
    </row>
    <row r="629" spans="2:10" x14ac:dyDescent="0.25">
      <c r="B629" s="2">
        <v>627</v>
      </c>
      <c r="C629" s="30">
        <v>563</v>
      </c>
      <c r="D629" s="4"/>
      <c r="F629" s="30">
        <v>563</v>
      </c>
      <c r="G629" s="4"/>
      <c r="I629" s="30">
        <v>563</v>
      </c>
      <c r="J629" s="4"/>
    </row>
    <row r="630" spans="2:10" ht="15.75" thickBot="1" x14ac:dyDescent="0.3">
      <c r="B630" s="2">
        <v>628</v>
      </c>
      <c r="C630" s="31">
        <v>564</v>
      </c>
      <c r="D630" s="5"/>
      <c r="F630" s="31">
        <v>564</v>
      </c>
      <c r="G630" s="5"/>
      <c r="I630" s="31">
        <v>564</v>
      </c>
      <c r="J630" s="5"/>
    </row>
    <row r="631" spans="2:10" x14ac:dyDescent="0.25">
      <c r="B631" s="2">
        <v>629</v>
      </c>
      <c r="C631" s="29">
        <v>565</v>
      </c>
      <c r="D631" s="6"/>
      <c r="F631" s="29">
        <v>565</v>
      </c>
      <c r="G631" s="6"/>
      <c r="I631" s="29">
        <v>565</v>
      </c>
      <c r="J631" s="6"/>
    </row>
    <row r="632" spans="2:10" x14ac:dyDescent="0.25">
      <c r="B632" s="2">
        <v>630</v>
      </c>
      <c r="C632" s="30">
        <v>566</v>
      </c>
      <c r="D632" s="4"/>
      <c r="F632" s="30">
        <v>566</v>
      </c>
      <c r="G632" s="4"/>
      <c r="I632" s="30">
        <v>566</v>
      </c>
      <c r="J632" s="4"/>
    </row>
    <row r="633" spans="2:10" x14ac:dyDescent="0.25">
      <c r="B633" s="2">
        <v>631</v>
      </c>
      <c r="C633" s="30">
        <v>567</v>
      </c>
      <c r="D633" s="4"/>
      <c r="F633" s="30">
        <v>567</v>
      </c>
      <c r="G633" s="4"/>
      <c r="I633" s="30">
        <v>567</v>
      </c>
      <c r="J633" s="4"/>
    </row>
    <row r="634" spans="2:10" ht="15.75" thickBot="1" x14ac:dyDescent="0.3">
      <c r="B634" s="2">
        <v>632</v>
      </c>
      <c r="C634" s="31">
        <v>568</v>
      </c>
      <c r="D634" s="5"/>
      <c r="F634" s="31">
        <v>568</v>
      </c>
      <c r="G634" s="5"/>
      <c r="I634" s="31">
        <v>568</v>
      </c>
      <c r="J634" s="5"/>
    </row>
    <row r="635" spans="2:10" x14ac:dyDescent="0.25">
      <c r="B635" s="2">
        <v>633</v>
      </c>
      <c r="C635" s="29">
        <v>569</v>
      </c>
      <c r="D635" s="6"/>
      <c r="F635" s="29">
        <v>569</v>
      </c>
      <c r="G635" s="6"/>
      <c r="I635" s="29">
        <v>569</v>
      </c>
      <c r="J635" s="6"/>
    </row>
    <row r="636" spans="2:10" x14ac:dyDescent="0.25">
      <c r="B636" s="2">
        <v>634</v>
      </c>
      <c r="C636" s="30">
        <v>570</v>
      </c>
      <c r="D636" s="4"/>
      <c r="F636" s="30">
        <v>570</v>
      </c>
      <c r="G636" s="4"/>
      <c r="I636" s="30">
        <v>570</v>
      </c>
      <c r="J636" s="4"/>
    </row>
    <row r="637" spans="2:10" x14ac:dyDescent="0.25">
      <c r="B637" s="2">
        <v>635</v>
      </c>
      <c r="C637" s="30">
        <v>571</v>
      </c>
      <c r="D637" s="4"/>
      <c r="F637" s="30">
        <v>571</v>
      </c>
      <c r="G637" s="4"/>
      <c r="I637" s="30">
        <v>571</v>
      </c>
      <c r="J637" s="4"/>
    </row>
    <row r="638" spans="2:10" ht="15.75" thickBot="1" x14ac:dyDescent="0.3">
      <c r="B638" s="2">
        <v>636</v>
      </c>
      <c r="C638" s="31">
        <v>572</v>
      </c>
      <c r="D638" s="5"/>
      <c r="F638" s="31">
        <v>572</v>
      </c>
      <c r="G638" s="5"/>
      <c r="I638" s="31">
        <v>572</v>
      </c>
      <c r="J638" s="5"/>
    </row>
    <row r="639" spans="2:10" x14ac:dyDescent="0.25">
      <c r="B639" s="2">
        <v>637</v>
      </c>
      <c r="C639" s="83">
        <v>573</v>
      </c>
      <c r="D639" s="491"/>
      <c r="F639" s="29">
        <v>573</v>
      </c>
      <c r="G639" s="6"/>
      <c r="I639" s="29">
        <v>573</v>
      </c>
      <c r="J639" s="6"/>
    </row>
    <row r="640" spans="2:10" x14ac:dyDescent="0.25">
      <c r="B640" s="2">
        <v>638</v>
      </c>
      <c r="C640" s="84">
        <v>574</v>
      </c>
      <c r="D640" s="492"/>
      <c r="F640" s="30">
        <v>574</v>
      </c>
      <c r="G640" s="4"/>
      <c r="I640" s="30">
        <v>574</v>
      </c>
      <c r="J640" s="4"/>
    </row>
    <row r="641" spans="1:10" x14ac:dyDescent="0.25">
      <c r="B641" s="2">
        <v>639</v>
      </c>
      <c r="C641" s="84">
        <v>575</v>
      </c>
      <c r="D641" s="492"/>
      <c r="F641" s="30">
        <v>575</v>
      </c>
      <c r="G641" s="4"/>
      <c r="I641" s="30">
        <v>575</v>
      </c>
      <c r="J641" s="4"/>
    </row>
    <row r="642" spans="1:10" ht="15.75" thickBot="1" x14ac:dyDescent="0.3">
      <c r="A642" s="364" t="s">
        <v>2024</v>
      </c>
      <c r="B642" s="2">
        <v>640</v>
      </c>
      <c r="C642" s="72">
        <v>576</v>
      </c>
      <c r="D642" s="490" t="s">
        <v>207</v>
      </c>
      <c r="F642" s="31">
        <v>576</v>
      </c>
      <c r="G642" s="5"/>
      <c r="I642" s="31">
        <v>576</v>
      </c>
      <c r="J642" s="5"/>
    </row>
    <row r="643" spans="1:10" x14ac:dyDescent="0.25">
      <c r="A643" s="364" t="s">
        <v>2025</v>
      </c>
      <c r="B643" s="2">
        <v>641</v>
      </c>
      <c r="C643" s="29">
        <v>577</v>
      </c>
      <c r="D643" s="6"/>
      <c r="F643" s="29">
        <v>577</v>
      </c>
      <c r="G643" s="6"/>
      <c r="I643" s="29">
        <v>577</v>
      </c>
      <c r="J643" s="6"/>
    </row>
    <row r="644" spans="1:10" x14ac:dyDescent="0.25">
      <c r="B644" s="2">
        <v>642</v>
      </c>
      <c r="C644" s="30">
        <v>578</v>
      </c>
      <c r="D644" s="4"/>
      <c r="F644" s="30">
        <v>578</v>
      </c>
      <c r="G644" s="4"/>
      <c r="I644" s="30">
        <v>578</v>
      </c>
      <c r="J644" s="4"/>
    </row>
    <row r="645" spans="1:10" x14ac:dyDescent="0.25">
      <c r="B645" s="2">
        <v>643</v>
      </c>
      <c r="C645" s="30">
        <v>579</v>
      </c>
      <c r="D645" s="4"/>
      <c r="F645" s="30">
        <v>579</v>
      </c>
      <c r="G645" s="4"/>
      <c r="I645" s="30">
        <v>579</v>
      </c>
      <c r="J645" s="4"/>
    </row>
    <row r="646" spans="1:10" ht="15.75" thickBot="1" x14ac:dyDescent="0.3">
      <c r="B646" s="2">
        <v>644</v>
      </c>
      <c r="C646" s="31">
        <v>580</v>
      </c>
      <c r="D646" s="5"/>
      <c r="F646" s="31">
        <v>580</v>
      </c>
      <c r="G646" s="5"/>
      <c r="I646" s="31">
        <v>580</v>
      </c>
      <c r="J646" s="5"/>
    </row>
    <row r="647" spans="1:10" x14ac:dyDescent="0.25">
      <c r="B647" s="2">
        <v>645</v>
      </c>
      <c r="C647" s="29">
        <v>581</v>
      </c>
      <c r="D647" s="6"/>
      <c r="F647" s="29">
        <v>581</v>
      </c>
      <c r="G647" s="6"/>
      <c r="I647" s="29">
        <v>581</v>
      </c>
      <c r="J647" s="6"/>
    </row>
    <row r="648" spans="1:10" x14ac:dyDescent="0.25">
      <c r="B648" s="2">
        <v>646</v>
      </c>
      <c r="C648" s="30">
        <v>582</v>
      </c>
      <c r="D648" s="4"/>
      <c r="F648" s="30">
        <v>582</v>
      </c>
      <c r="G648" s="4"/>
      <c r="I648" s="30">
        <v>582</v>
      </c>
      <c r="J648" s="4"/>
    </row>
    <row r="649" spans="1:10" x14ac:dyDescent="0.25">
      <c r="B649" s="2">
        <v>647</v>
      </c>
      <c r="C649" s="30">
        <v>583</v>
      </c>
      <c r="D649" s="4"/>
      <c r="F649" s="30">
        <v>583</v>
      </c>
      <c r="G649" s="4"/>
      <c r="I649" s="30">
        <v>583</v>
      </c>
      <c r="J649" s="4"/>
    </row>
    <row r="650" spans="1:10" ht="15.75" thickBot="1" x14ac:dyDescent="0.3">
      <c r="B650" s="2">
        <v>648</v>
      </c>
      <c r="C650" s="31">
        <v>584</v>
      </c>
      <c r="D650" s="5"/>
      <c r="F650" s="31">
        <v>584</v>
      </c>
      <c r="G650" s="5"/>
      <c r="I650" s="31">
        <v>584</v>
      </c>
      <c r="J650" s="5"/>
    </row>
    <row r="651" spans="1:10" x14ac:dyDescent="0.25">
      <c r="B651" s="2">
        <v>649</v>
      </c>
      <c r="C651" s="29">
        <v>585</v>
      </c>
      <c r="D651" s="6"/>
      <c r="F651" s="29">
        <v>585</v>
      </c>
      <c r="G651" s="6"/>
      <c r="I651" s="29">
        <v>585</v>
      </c>
      <c r="J651" s="6"/>
    </row>
    <row r="652" spans="1:10" x14ac:dyDescent="0.25">
      <c r="B652" s="2">
        <v>650</v>
      </c>
      <c r="C652" s="30">
        <v>586</v>
      </c>
      <c r="D652" s="4"/>
      <c r="F652" s="30">
        <v>586</v>
      </c>
      <c r="G652" s="4"/>
      <c r="I652" s="30">
        <v>586</v>
      </c>
      <c r="J652" s="4"/>
    </row>
    <row r="653" spans="1:10" x14ac:dyDescent="0.25">
      <c r="B653" s="2">
        <v>651</v>
      </c>
      <c r="C653" s="30">
        <v>587</v>
      </c>
      <c r="D653" s="4"/>
      <c r="F653" s="30">
        <v>587</v>
      </c>
      <c r="G653" s="4"/>
      <c r="I653" s="30">
        <v>587</v>
      </c>
      <c r="J653" s="4"/>
    </row>
    <row r="654" spans="1:10" ht="15.75" thickBot="1" x14ac:dyDescent="0.3">
      <c r="B654" s="2">
        <v>652</v>
      </c>
      <c r="C654" s="31">
        <v>588</v>
      </c>
      <c r="D654" s="5"/>
      <c r="F654" s="31">
        <v>588</v>
      </c>
      <c r="G654" s="5"/>
      <c r="I654" s="31">
        <v>588</v>
      </c>
      <c r="J654" s="5"/>
    </row>
    <row r="655" spans="1:10" x14ac:dyDescent="0.25">
      <c r="B655" s="2">
        <v>653</v>
      </c>
      <c r="C655" s="29">
        <v>589</v>
      </c>
      <c r="D655" s="6"/>
      <c r="F655" s="29">
        <v>589</v>
      </c>
      <c r="G655" s="6"/>
      <c r="I655" s="29">
        <v>589</v>
      </c>
      <c r="J655" s="6"/>
    </row>
    <row r="656" spans="1:10" x14ac:dyDescent="0.25">
      <c r="B656" s="2">
        <v>654</v>
      </c>
      <c r="C656" s="30">
        <v>590</v>
      </c>
      <c r="D656" s="4"/>
      <c r="F656" s="30">
        <v>590</v>
      </c>
      <c r="G656" s="4"/>
      <c r="I656" s="30">
        <v>590</v>
      </c>
      <c r="J656" s="4"/>
    </row>
    <row r="657" spans="2:10" x14ac:dyDescent="0.25">
      <c r="B657" s="2">
        <v>655</v>
      </c>
      <c r="C657" s="30">
        <v>591</v>
      </c>
      <c r="D657" s="4"/>
      <c r="F657" s="30">
        <v>591</v>
      </c>
      <c r="G657" s="4"/>
      <c r="I657" s="30">
        <v>591</v>
      </c>
      <c r="J657" s="4"/>
    </row>
    <row r="658" spans="2:10" ht="15.75" thickBot="1" x14ac:dyDescent="0.3">
      <c r="B658" s="2">
        <v>656</v>
      </c>
      <c r="C658" s="31">
        <v>592</v>
      </c>
      <c r="D658" s="5"/>
      <c r="F658" s="31">
        <v>592</v>
      </c>
      <c r="G658" s="5"/>
      <c r="I658" s="31">
        <v>592</v>
      </c>
      <c r="J658" s="5"/>
    </row>
    <row r="659" spans="2:10" x14ac:dyDescent="0.25">
      <c r="B659" s="2">
        <v>657</v>
      </c>
      <c r="C659" s="29">
        <v>593</v>
      </c>
      <c r="D659" s="6"/>
      <c r="F659" s="29">
        <v>593</v>
      </c>
      <c r="G659" s="6"/>
      <c r="I659" s="29">
        <v>593</v>
      </c>
      <c r="J659" s="6"/>
    </row>
    <row r="660" spans="2:10" x14ac:dyDescent="0.25">
      <c r="B660" s="2">
        <v>658</v>
      </c>
      <c r="C660" s="30">
        <v>594</v>
      </c>
      <c r="D660" s="4"/>
      <c r="F660" s="30">
        <v>594</v>
      </c>
      <c r="G660" s="4"/>
      <c r="I660" s="30">
        <v>594</v>
      </c>
      <c r="J660" s="4"/>
    </row>
    <row r="661" spans="2:10" x14ac:dyDescent="0.25">
      <c r="B661" s="2">
        <v>659</v>
      </c>
      <c r="C661" s="30">
        <v>595</v>
      </c>
      <c r="D661" s="4"/>
      <c r="F661" s="30">
        <v>595</v>
      </c>
      <c r="G661" s="4"/>
      <c r="I661" s="30">
        <v>595</v>
      </c>
      <c r="J661" s="4"/>
    </row>
    <row r="662" spans="2:10" ht="15.75" thickBot="1" x14ac:dyDescent="0.3">
      <c r="B662" s="2">
        <v>660</v>
      </c>
      <c r="C662" s="31">
        <v>596</v>
      </c>
      <c r="D662" s="5"/>
      <c r="F662" s="31">
        <v>596</v>
      </c>
      <c r="G662" s="5"/>
      <c r="I662" s="31">
        <v>596</v>
      </c>
      <c r="J662" s="5"/>
    </row>
    <row r="663" spans="2:10" x14ac:dyDescent="0.25">
      <c r="B663" s="2">
        <v>661</v>
      </c>
      <c r="C663" s="29">
        <v>597</v>
      </c>
      <c r="D663" s="6"/>
      <c r="F663" s="29">
        <v>597</v>
      </c>
      <c r="G663" s="6"/>
      <c r="I663" s="29">
        <v>597</v>
      </c>
      <c r="J663" s="6"/>
    </row>
    <row r="664" spans="2:10" x14ac:dyDescent="0.25">
      <c r="B664" s="2">
        <v>662</v>
      </c>
      <c r="C664" s="30">
        <v>598</v>
      </c>
      <c r="D664" s="4"/>
      <c r="F664" s="30">
        <v>598</v>
      </c>
      <c r="G664" s="4"/>
      <c r="I664" s="30">
        <v>598</v>
      </c>
      <c r="J664" s="4"/>
    </row>
    <row r="665" spans="2:10" x14ac:dyDescent="0.25">
      <c r="B665" s="2">
        <v>663</v>
      </c>
      <c r="C665" s="30">
        <v>599</v>
      </c>
      <c r="D665" s="4"/>
      <c r="F665" s="30">
        <v>599</v>
      </c>
      <c r="G665" s="4"/>
      <c r="I665" s="30">
        <v>599</v>
      </c>
      <c r="J665" s="4"/>
    </row>
    <row r="666" spans="2:10" ht="15.75" thickBot="1" x14ac:dyDescent="0.3">
      <c r="B666" s="2">
        <v>664</v>
      </c>
      <c r="C666" s="31">
        <v>600</v>
      </c>
      <c r="D666" s="5"/>
      <c r="F666" s="31">
        <v>600</v>
      </c>
      <c r="G666" s="5"/>
      <c r="I666" s="31">
        <v>600</v>
      </c>
      <c r="J666" s="5"/>
    </row>
    <row r="667" spans="2:10" x14ac:dyDescent="0.25">
      <c r="B667" s="2">
        <v>665</v>
      </c>
      <c r="C667" s="29">
        <v>601</v>
      </c>
      <c r="D667" s="6"/>
      <c r="F667" s="29">
        <v>601</v>
      </c>
      <c r="G667" s="6"/>
      <c r="I667" s="29">
        <v>601</v>
      </c>
      <c r="J667" s="6"/>
    </row>
    <row r="668" spans="2:10" x14ac:dyDescent="0.25">
      <c r="B668" s="2">
        <v>666</v>
      </c>
      <c r="C668" s="30">
        <v>602</v>
      </c>
      <c r="D668" s="4"/>
      <c r="F668" s="30">
        <v>602</v>
      </c>
      <c r="G668" s="4"/>
      <c r="I668" s="30">
        <v>602</v>
      </c>
      <c r="J668" s="4"/>
    </row>
    <row r="669" spans="2:10" x14ac:dyDescent="0.25">
      <c r="B669" s="2">
        <v>667</v>
      </c>
      <c r="C669" s="30">
        <v>603</v>
      </c>
      <c r="D669" s="4"/>
      <c r="F669" s="30">
        <v>603</v>
      </c>
      <c r="G669" s="4"/>
      <c r="I669" s="30">
        <v>603</v>
      </c>
      <c r="J669" s="4"/>
    </row>
    <row r="670" spans="2:10" ht="15.75" thickBot="1" x14ac:dyDescent="0.3">
      <c r="B670" s="2">
        <v>668</v>
      </c>
      <c r="C670" s="31">
        <v>604</v>
      </c>
      <c r="D670" s="5"/>
      <c r="F670" s="31">
        <v>604</v>
      </c>
      <c r="G670" s="5"/>
      <c r="I670" s="31">
        <v>604</v>
      </c>
      <c r="J670" s="5"/>
    </row>
    <row r="671" spans="2:10" x14ac:dyDescent="0.25">
      <c r="B671" s="2">
        <v>669</v>
      </c>
      <c r="C671" s="29">
        <v>605</v>
      </c>
      <c r="D671" s="6"/>
      <c r="F671" s="29">
        <v>605</v>
      </c>
      <c r="G671" s="6"/>
      <c r="I671" s="29">
        <v>605</v>
      </c>
      <c r="J671" s="6"/>
    </row>
    <row r="672" spans="2:10" x14ac:dyDescent="0.25">
      <c r="B672" s="2">
        <v>670</v>
      </c>
      <c r="C672" s="30">
        <v>606</v>
      </c>
      <c r="D672" s="4"/>
      <c r="F672" s="30">
        <v>606</v>
      </c>
      <c r="G672" s="4"/>
      <c r="I672" s="30">
        <v>606</v>
      </c>
      <c r="J672" s="4"/>
    </row>
    <row r="673" spans="2:10" x14ac:dyDescent="0.25">
      <c r="B673" s="2">
        <v>671</v>
      </c>
      <c r="C673" s="30">
        <v>607</v>
      </c>
      <c r="D673" s="4"/>
      <c r="F673" s="30">
        <v>607</v>
      </c>
      <c r="G673" s="4"/>
      <c r="I673" s="30">
        <v>607</v>
      </c>
      <c r="J673" s="4"/>
    </row>
    <row r="674" spans="2:10" ht="15.75" thickBot="1" x14ac:dyDescent="0.3">
      <c r="B674" s="2">
        <v>672</v>
      </c>
      <c r="C674" s="31">
        <v>608</v>
      </c>
      <c r="D674" s="5"/>
      <c r="F674" s="31">
        <v>608</v>
      </c>
      <c r="G674" s="5"/>
      <c r="I674" s="31">
        <v>608</v>
      </c>
      <c r="J674" s="5"/>
    </row>
    <row r="675" spans="2:10" x14ac:dyDescent="0.25">
      <c r="B675" s="2">
        <v>673</v>
      </c>
      <c r="C675" s="29">
        <v>609</v>
      </c>
      <c r="D675" s="6"/>
      <c r="F675" s="29">
        <v>609</v>
      </c>
      <c r="G675" s="6"/>
      <c r="I675" s="29">
        <v>609</v>
      </c>
      <c r="J675" s="6"/>
    </row>
    <row r="676" spans="2:10" x14ac:dyDescent="0.25">
      <c r="B676" s="2">
        <v>674</v>
      </c>
      <c r="C676" s="30">
        <v>610</v>
      </c>
      <c r="D676" s="4"/>
      <c r="F676" s="30">
        <v>610</v>
      </c>
      <c r="G676" s="4"/>
      <c r="I676" s="30">
        <v>610</v>
      </c>
      <c r="J676" s="4"/>
    </row>
    <row r="677" spans="2:10" x14ac:dyDescent="0.25">
      <c r="B677" s="2">
        <v>675</v>
      </c>
      <c r="C677" s="30">
        <v>611</v>
      </c>
      <c r="D677" s="4"/>
      <c r="F677" s="30">
        <v>611</v>
      </c>
      <c r="G677" s="4"/>
      <c r="I677" s="30">
        <v>611</v>
      </c>
      <c r="J677" s="4"/>
    </row>
    <row r="678" spans="2:10" ht="15.75" thickBot="1" x14ac:dyDescent="0.3">
      <c r="B678" s="2">
        <v>676</v>
      </c>
      <c r="C678" s="31">
        <v>612</v>
      </c>
      <c r="D678" s="5"/>
      <c r="F678" s="31">
        <v>612</v>
      </c>
      <c r="G678" s="5"/>
      <c r="I678" s="31">
        <v>612</v>
      </c>
      <c r="J678" s="5"/>
    </row>
    <row r="679" spans="2:10" x14ac:dyDescent="0.25">
      <c r="B679" s="2">
        <v>677</v>
      </c>
      <c r="C679" s="29">
        <v>613</v>
      </c>
      <c r="D679" s="6"/>
      <c r="F679" s="29">
        <v>613</v>
      </c>
      <c r="G679" s="6"/>
      <c r="I679" s="29">
        <v>613</v>
      </c>
      <c r="J679" s="6"/>
    </row>
    <row r="680" spans="2:10" x14ac:dyDescent="0.25">
      <c r="B680" s="2">
        <v>678</v>
      </c>
      <c r="C680" s="30">
        <v>614</v>
      </c>
      <c r="D680" s="4"/>
      <c r="F680" s="30">
        <v>614</v>
      </c>
      <c r="G680" s="4"/>
      <c r="I680" s="30">
        <v>614</v>
      </c>
      <c r="J680" s="4"/>
    </row>
    <row r="681" spans="2:10" x14ac:dyDescent="0.25">
      <c r="B681" s="2">
        <v>679</v>
      </c>
      <c r="C681" s="30">
        <v>615</v>
      </c>
      <c r="D681" s="4"/>
      <c r="F681" s="30">
        <v>615</v>
      </c>
      <c r="G681" s="4"/>
      <c r="I681" s="30">
        <v>615</v>
      </c>
      <c r="J681" s="4"/>
    </row>
    <row r="682" spans="2:10" ht="15.75" thickBot="1" x14ac:dyDescent="0.3">
      <c r="B682" s="2">
        <v>680</v>
      </c>
      <c r="C682" s="31">
        <v>616</v>
      </c>
      <c r="D682" s="5"/>
      <c r="F682" s="31">
        <v>616</v>
      </c>
      <c r="G682" s="5"/>
      <c r="I682" s="31">
        <v>616</v>
      </c>
      <c r="J682" s="5"/>
    </row>
    <row r="683" spans="2:10" x14ac:dyDescent="0.25">
      <c r="B683" s="2">
        <v>681</v>
      </c>
      <c r="C683" s="29">
        <v>617</v>
      </c>
      <c r="D683" s="6"/>
      <c r="F683" s="29">
        <v>617</v>
      </c>
      <c r="G683" s="6"/>
      <c r="I683" s="29">
        <v>617</v>
      </c>
      <c r="J683" s="6"/>
    </row>
    <row r="684" spans="2:10" x14ac:dyDescent="0.25">
      <c r="B684" s="2">
        <v>682</v>
      </c>
      <c r="C684" s="30">
        <v>618</v>
      </c>
      <c r="D684" s="4"/>
      <c r="F684" s="30">
        <v>618</v>
      </c>
      <c r="G684" s="4"/>
      <c r="I684" s="30">
        <v>618</v>
      </c>
      <c r="J684" s="4"/>
    </row>
    <row r="685" spans="2:10" x14ac:dyDescent="0.25">
      <c r="B685" s="2">
        <v>683</v>
      </c>
      <c r="C685" s="30">
        <v>619</v>
      </c>
      <c r="D685" s="4"/>
      <c r="F685" s="30">
        <v>619</v>
      </c>
      <c r="G685" s="4"/>
      <c r="I685" s="30">
        <v>619</v>
      </c>
      <c r="J685" s="4"/>
    </row>
    <row r="686" spans="2:10" ht="15.75" thickBot="1" x14ac:dyDescent="0.3">
      <c r="B686" s="2">
        <v>684</v>
      </c>
      <c r="C686" s="31">
        <v>620</v>
      </c>
      <c r="D686" s="5"/>
      <c r="F686" s="31">
        <v>620</v>
      </c>
      <c r="G686" s="5"/>
      <c r="I686" s="31">
        <v>620</v>
      </c>
      <c r="J686" s="5"/>
    </row>
    <row r="687" spans="2:10" x14ac:dyDescent="0.25">
      <c r="B687" s="2">
        <v>685</v>
      </c>
      <c r="C687" s="29">
        <v>621</v>
      </c>
      <c r="D687" s="6"/>
      <c r="F687" s="29">
        <v>621</v>
      </c>
      <c r="G687" s="6"/>
      <c r="I687" s="29">
        <v>621</v>
      </c>
      <c r="J687" s="6"/>
    </row>
    <row r="688" spans="2:10" x14ac:dyDescent="0.25">
      <c r="B688" s="2">
        <v>686</v>
      </c>
      <c r="C688" s="30">
        <v>622</v>
      </c>
      <c r="D688" s="4"/>
      <c r="F688" s="30">
        <v>622</v>
      </c>
      <c r="G688" s="4"/>
      <c r="I688" s="30">
        <v>622</v>
      </c>
      <c r="J688" s="4"/>
    </row>
    <row r="689" spans="2:10" x14ac:dyDescent="0.25">
      <c r="B689" s="2">
        <v>687</v>
      </c>
      <c r="C689" s="30">
        <v>623</v>
      </c>
      <c r="D689" s="4"/>
      <c r="F689" s="30">
        <v>623</v>
      </c>
      <c r="G689" s="4"/>
      <c r="I689" s="30">
        <v>623</v>
      </c>
      <c r="J689" s="4"/>
    </row>
    <row r="690" spans="2:10" ht="15.75" thickBot="1" x14ac:dyDescent="0.3">
      <c r="B690" s="2">
        <v>688</v>
      </c>
      <c r="C690" s="31">
        <v>624</v>
      </c>
      <c r="D690" s="5"/>
      <c r="F690" s="31">
        <v>624</v>
      </c>
      <c r="G690" s="5"/>
      <c r="I690" s="31">
        <v>624</v>
      </c>
      <c r="J690" s="5"/>
    </row>
    <row r="691" spans="2:10" x14ac:dyDescent="0.25">
      <c r="B691" s="2">
        <v>689</v>
      </c>
      <c r="C691" s="29">
        <v>625</v>
      </c>
      <c r="D691" s="6"/>
      <c r="F691" s="29">
        <v>625</v>
      </c>
      <c r="G691" s="6"/>
      <c r="I691" s="29">
        <v>625</v>
      </c>
      <c r="J691" s="6"/>
    </row>
    <row r="692" spans="2:10" x14ac:dyDescent="0.25">
      <c r="B692" s="2">
        <v>690</v>
      </c>
      <c r="C692" s="30">
        <v>626</v>
      </c>
      <c r="D692" s="4"/>
      <c r="F692" s="30">
        <v>626</v>
      </c>
      <c r="G692" s="4"/>
      <c r="I692" s="30">
        <v>626</v>
      </c>
      <c r="J692" s="4"/>
    </row>
    <row r="693" spans="2:10" x14ac:dyDescent="0.25">
      <c r="B693" s="2">
        <v>691</v>
      </c>
      <c r="C693" s="30">
        <v>627</v>
      </c>
      <c r="D693" s="4"/>
      <c r="F693" s="30">
        <v>627</v>
      </c>
      <c r="G693" s="4"/>
      <c r="I693" s="30">
        <v>627</v>
      </c>
      <c r="J693" s="4"/>
    </row>
    <row r="694" spans="2:10" ht="15.75" thickBot="1" x14ac:dyDescent="0.3">
      <c r="B694" s="2">
        <v>692</v>
      </c>
      <c r="C694" s="31">
        <v>628</v>
      </c>
      <c r="D694" s="5"/>
      <c r="F694" s="31">
        <v>628</v>
      </c>
      <c r="G694" s="5"/>
      <c r="I694" s="31">
        <v>628</v>
      </c>
      <c r="J694" s="5"/>
    </row>
    <row r="695" spans="2:10" x14ac:dyDescent="0.25">
      <c r="B695" s="2">
        <v>693</v>
      </c>
      <c r="C695" s="29">
        <v>629</v>
      </c>
      <c r="D695" s="6"/>
      <c r="F695" s="29">
        <v>629</v>
      </c>
      <c r="G695" s="6"/>
      <c r="I695" s="29">
        <v>629</v>
      </c>
      <c r="J695" s="6"/>
    </row>
    <row r="696" spans="2:10" x14ac:dyDescent="0.25">
      <c r="B696" s="2">
        <v>694</v>
      </c>
      <c r="C696" s="30">
        <v>630</v>
      </c>
      <c r="D696" s="4"/>
      <c r="F696" s="30">
        <v>630</v>
      </c>
      <c r="G696" s="4"/>
      <c r="I696" s="30">
        <v>630</v>
      </c>
      <c r="J696" s="4"/>
    </row>
    <row r="697" spans="2:10" x14ac:dyDescent="0.25">
      <c r="B697" s="2">
        <v>695</v>
      </c>
      <c r="C697" s="30">
        <v>631</v>
      </c>
      <c r="D697" s="4"/>
      <c r="F697" s="30">
        <v>631</v>
      </c>
      <c r="G697" s="4"/>
      <c r="I697" s="30">
        <v>631</v>
      </c>
      <c r="J697" s="4"/>
    </row>
    <row r="698" spans="2:10" ht="15.75" thickBot="1" x14ac:dyDescent="0.3">
      <c r="B698" s="2">
        <v>696</v>
      </c>
      <c r="C698" s="31">
        <v>632</v>
      </c>
      <c r="D698" s="5"/>
      <c r="F698" s="31">
        <v>632</v>
      </c>
      <c r="G698" s="5"/>
      <c r="I698" s="31">
        <v>632</v>
      </c>
      <c r="J698" s="5"/>
    </row>
    <row r="699" spans="2:10" x14ac:dyDescent="0.25">
      <c r="B699" s="2">
        <v>697</v>
      </c>
      <c r="C699" s="29">
        <v>633</v>
      </c>
      <c r="D699" s="6"/>
      <c r="F699" s="29">
        <v>633</v>
      </c>
      <c r="G699" s="6"/>
      <c r="I699" s="29">
        <v>633</v>
      </c>
      <c r="J699" s="6"/>
    </row>
    <row r="700" spans="2:10" x14ac:dyDescent="0.25">
      <c r="B700" s="2">
        <v>698</v>
      </c>
      <c r="C700" s="30">
        <v>634</v>
      </c>
      <c r="D700" s="4"/>
      <c r="F700" s="30">
        <v>634</v>
      </c>
      <c r="G700" s="4"/>
      <c r="I700" s="30">
        <v>634</v>
      </c>
      <c r="J700" s="4"/>
    </row>
    <row r="701" spans="2:10" x14ac:dyDescent="0.25">
      <c r="B701" s="2">
        <v>699</v>
      </c>
      <c r="C701" s="30">
        <v>635</v>
      </c>
      <c r="D701" s="4"/>
      <c r="F701" s="30">
        <v>635</v>
      </c>
      <c r="G701" s="4"/>
      <c r="I701" s="30">
        <v>635</v>
      </c>
      <c r="J701" s="4"/>
    </row>
    <row r="702" spans="2:10" ht="15.75" thickBot="1" x14ac:dyDescent="0.3">
      <c r="B702" s="2">
        <v>700</v>
      </c>
      <c r="C702" s="31">
        <v>636</v>
      </c>
      <c r="D702" s="5"/>
      <c r="F702" s="31">
        <v>636</v>
      </c>
      <c r="G702" s="5"/>
      <c r="I702" s="31">
        <v>636</v>
      </c>
      <c r="J702" s="5"/>
    </row>
    <row r="703" spans="2:10" x14ac:dyDescent="0.25">
      <c r="B703" s="2">
        <v>701</v>
      </c>
      <c r="C703" s="29">
        <v>637</v>
      </c>
      <c r="D703" s="6"/>
      <c r="F703" s="29">
        <v>637</v>
      </c>
      <c r="G703" s="6"/>
      <c r="I703" s="29">
        <v>637</v>
      </c>
      <c r="J703" s="6"/>
    </row>
    <row r="704" spans="2:10" x14ac:dyDescent="0.25">
      <c r="B704" s="2">
        <v>702</v>
      </c>
      <c r="C704" s="30">
        <v>638</v>
      </c>
      <c r="D704" s="4"/>
      <c r="F704" s="30">
        <v>638</v>
      </c>
      <c r="G704" s="4"/>
      <c r="I704" s="30">
        <v>638</v>
      </c>
      <c r="J704" s="4"/>
    </row>
    <row r="705" spans="2:10" x14ac:dyDescent="0.25">
      <c r="B705" s="2">
        <v>703</v>
      </c>
      <c r="C705" s="30">
        <v>639</v>
      </c>
      <c r="D705" s="4"/>
      <c r="F705" s="30">
        <v>639</v>
      </c>
      <c r="G705" s="4"/>
      <c r="I705" s="30">
        <v>639</v>
      </c>
      <c r="J705" s="4"/>
    </row>
    <row r="706" spans="2:10" ht="15.75" thickBot="1" x14ac:dyDescent="0.3">
      <c r="B706" s="2">
        <v>704</v>
      </c>
      <c r="C706" s="31">
        <v>640</v>
      </c>
      <c r="D706" s="5"/>
      <c r="F706" s="31">
        <v>640</v>
      </c>
      <c r="G706" s="5"/>
      <c r="I706" s="31">
        <v>640</v>
      </c>
      <c r="J706" s="5"/>
    </row>
    <row r="707" spans="2:10" x14ac:dyDescent="0.25">
      <c r="B707" s="2">
        <v>705</v>
      </c>
      <c r="C707" s="29">
        <v>641</v>
      </c>
      <c r="D707" s="6"/>
      <c r="F707" s="29">
        <v>641</v>
      </c>
      <c r="G707" s="6"/>
      <c r="I707" s="29">
        <v>641</v>
      </c>
      <c r="J707" s="6"/>
    </row>
    <row r="708" spans="2:10" x14ac:dyDescent="0.25">
      <c r="B708" s="2">
        <v>706</v>
      </c>
      <c r="C708" s="30">
        <v>642</v>
      </c>
      <c r="D708" s="4"/>
      <c r="F708" s="30">
        <v>642</v>
      </c>
      <c r="G708" s="4"/>
      <c r="I708" s="30">
        <v>642</v>
      </c>
      <c r="J708" s="4"/>
    </row>
    <row r="709" spans="2:10" x14ac:dyDescent="0.25">
      <c r="B709" s="2">
        <v>707</v>
      </c>
      <c r="C709" s="30">
        <v>643</v>
      </c>
      <c r="D709" s="4"/>
      <c r="F709" s="30">
        <v>643</v>
      </c>
      <c r="G709" s="4"/>
      <c r="I709" s="30">
        <v>643</v>
      </c>
      <c r="J709" s="4"/>
    </row>
    <row r="710" spans="2:10" ht="15.75" thickBot="1" x14ac:dyDescent="0.3">
      <c r="B710" s="2">
        <v>708</v>
      </c>
      <c r="C710" s="31">
        <v>644</v>
      </c>
      <c r="D710" s="5"/>
      <c r="F710" s="31">
        <v>644</v>
      </c>
      <c r="G710" s="5"/>
      <c r="I710" s="31">
        <v>644</v>
      </c>
      <c r="J710" s="5"/>
    </row>
    <row r="711" spans="2:10" x14ac:dyDescent="0.25">
      <c r="B711" s="2">
        <v>709</v>
      </c>
      <c r="C711" s="29">
        <v>645</v>
      </c>
      <c r="D711" s="6"/>
      <c r="F711" s="29">
        <v>645</v>
      </c>
      <c r="G711" s="6"/>
      <c r="I711" s="29">
        <v>645</v>
      </c>
      <c r="J711" s="6"/>
    </row>
    <row r="712" spans="2:10" x14ac:dyDescent="0.25">
      <c r="B712" s="2">
        <v>710</v>
      </c>
      <c r="C712" s="30">
        <v>646</v>
      </c>
      <c r="D712" s="4"/>
      <c r="F712" s="30">
        <v>646</v>
      </c>
      <c r="G712" s="4"/>
      <c r="I712" s="30">
        <v>646</v>
      </c>
      <c r="J712" s="4"/>
    </row>
    <row r="713" spans="2:10" x14ac:dyDescent="0.25">
      <c r="B713" s="2">
        <v>711</v>
      </c>
      <c r="C713" s="30">
        <v>647</v>
      </c>
      <c r="D713" s="4"/>
      <c r="F713" s="30">
        <v>647</v>
      </c>
      <c r="G713" s="4"/>
      <c r="I713" s="30">
        <v>647</v>
      </c>
      <c r="J713" s="4"/>
    </row>
    <row r="714" spans="2:10" ht="15.75" thickBot="1" x14ac:dyDescent="0.3">
      <c r="B714" s="2">
        <v>712</v>
      </c>
      <c r="C714" s="31">
        <v>648</v>
      </c>
      <c r="D714" s="5"/>
      <c r="F714" s="31">
        <v>648</v>
      </c>
      <c r="G714" s="5"/>
      <c r="I714" s="31">
        <v>648</v>
      </c>
      <c r="J714" s="5"/>
    </row>
    <row r="715" spans="2:10" x14ac:dyDescent="0.25">
      <c r="B715" s="2">
        <v>713</v>
      </c>
      <c r="C715" s="29">
        <v>649</v>
      </c>
      <c r="D715" s="6"/>
      <c r="F715" s="29">
        <v>649</v>
      </c>
      <c r="G715" s="6"/>
      <c r="I715" s="29">
        <v>649</v>
      </c>
      <c r="J715" s="6"/>
    </row>
    <row r="716" spans="2:10" x14ac:dyDescent="0.25">
      <c r="B716" s="2">
        <v>714</v>
      </c>
      <c r="C716" s="30">
        <v>650</v>
      </c>
      <c r="D716" s="4"/>
      <c r="F716" s="30">
        <v>650</v>
      </c>
      <c r="G716" s="4"/>
      <c r="I716" s="30">
        <v>650</v>
      </c>
      <c r="J716" s="4"/>
    </row>
    <row r="717" spans="2:10" x14ac:dyDescent="0.25">
      <c r="B717" s="2">
        <v>715</v>
      </c>
      <c r="C717" s="30">
        <v>651</v>
      </c>
      <c r="D717" s="4"/>
      <c r="F717" s="30">
        <v>651</v>
      </c>
      <c r="G717" s="4"/>
      <c r="I717" s="30">
        <v>651</v>
      </c>
      <c r="J717" s="4"/>
    </row>
    <row r="718" spans="2:10" ht="15.75" thickBot="1" x14ac:dyDescent="0.3">
      <c r="B718" s="2">
        <v>716</v>
      </c>
      <c r="C718" s="31">
        <v>652</v>
      </c>
      <c r="D718" s="5"/>
      <c r="F718" s="31">
        <v>652</v>
      </c>
      <c r="G718" s="5"/>
      <c r="I718" s="31">
        <v>652</v>
      </c>
      <c r="J718" s="5"/>
    </row>
    <row r="719" spans="2:10" x14ac:dyDescent="0.25">
      <c r="B719" s="2">
        <v>717</v>
      </c>
      <c r="C719" s="29">
        <v>653</v>
      </c>
      <c r="D719" s="6"/>
      <c r="F719" s="29">
        <v>653</v>
      </c>
      <c r="G719" s="6"/>
      <c r="I719" s="29">
        <v>653</v>
      </c>
      <c r="J719" s="6"/>
    </row>
    <row r="720" spans="2:10" x14ac:dyDescent="0.25">
      <c r="B720" s="2">
        <v>718</v>
      </c>
      <c r="C720" s="30">
        <v>654</v>
      </c>
      <c r="D720" s="4"/>
      <c r="F720" s="30">
        <v>654</v>
      </c>
      <c r="G720" s="4"/>
      <c r="I720" s="30">
        <v>654</v>
      </c>
      <c r="J720" s="4"/>
    </row>
    <row r="721" spans="2:10" x14ac:dyDescent="0.25">
      <c r="B721" s="2">
        <v>719</v>
      </c>
      <c r="C721" s="30">
        <v>655</v>
      </c>
      <c r="D721" s="4"/>
      <c r="F721" s="30">
        <v>655</v>
      </c>
      <c r="G721" s="4"/>
      <c r="I721" s="30">
        <v>655</v>
      </c>
      <c r="J721" s="4"/>
    </row>
    <row r="722" spans="2:10" ht="15.75" thickBot="1" x14ac:dyDescent="0.3">
      <c r="B722" s="2">
        <v>720</v>
      </c>
      <c r="C722" s="31">
        <v>656</v>
      </c>
      <c r="D722" s="5"/>
      <c r="F722" s="31">
        <v>656</v>
      </c>
      <c r="G722" s="5"/>
      <c r="I722" s="31">
        <v>656</v>
      </c>
      <c r="J722" s="5"/>
    </row>
    <row r="723" spans="2:10" x14ac:dyDescent="0.25">
      <c r="B723" s="2">
        <v>721</v>
      </c>
      <c r="C723" s="29">
        <v>657</v>
      </c>
      <c r="D723" s="6"/>
      <c r="F723" s="29">
        <v>657</v>
      </c>
      <c r="G723" s="6"/>
      <c r="I723" s="29">
        <v>657</v>
      </c>
      <c r="J723" s="6"/>
    </row>
    <row r="724" spans="2:10" x14ac:dyDescent="0.25">
      <c r="B724" s="2">
        <v>722</v>
      </c>
      <c r="C724" s="30">
        <v>658</v>
      </c>
      <c r="D724" s="4"/>
      <c r="F724" s="30">
        <v>658</v>
      </c>
      <c r="G724" s="4"/>
      <c r="I724" s="30">
        <v>658</v>
      </c>
      <c r="J724" s="4"/>
    </row>
    <row r="725" spans="2:10" x14ac:dyDescent="0.25">
      <c r="B725" s="2">
        <v>723</v>
      </c>
      <c r="C725" s="30">
        <v>659</v>
      </c>
      <c r="D725" s="4"/>
      <c r="F725" s="30">
        <v>659</v>
      </c>
      <c r="G725" s="4"/>
      <c r="I725" s="30">
        <v>659</v>
      </c>
      <c r="J725" s="4"/>
    </row>
    <row r="726" spans="2:10" ht="15.75" thickBot="1" x14ac:dyDescent="0.3">
      <c r="B726" s="2">
        <v>724</v>
      </c>
      <c r="C726" s="31">
        <v>660</v>
      </c>
      <c r="D726" s="5"/>
      <c r="F726" s="31">
        <v>660</v>
      </c>
      <c r="G726" s="5"/>
      <c r="I726" s="31">
        <v>660</v>
      </c>
      <c r="J726" s="5"/>
    </row>
    <row r="727" spans="2:10" x14ac:dyDescent="0.25">
      <c r="B727" s="2">
        <v>725</v>
      </c>
      <c r="C727" s="29">
        <v>661</v>
      </c>
      <c r="D727" s="6"/>
      <c r="F727" s="29">
        <v>661</v>
      </c>
      <c r="G727" s="6"/>
      <c r="I727" s="29">
        <v>661</v>
      </c>
      <c r="J727" s="6"/>
    </row>
    <row r="728" spans="2:10" x14ac:dyDescent="0.25">
      <c r="B728" s="2">
        <v>726</v>
      </c>
      <c r="C728" s="30">
        <v>662</v>
      </c>
      <c r="D728" s="4"/>
      <c r="F728" s="30">
        <v>662</v>
      </c>
      <c r="G728" s="4"/>
      <c r="I728" s="30">
        <v>662</v>
      </c>
      <c r="J728" s="4"/>
    </row>
    <row r="729" spans="2:10" x14ac:dyDescent="0.25">
      <c r="B729" s="2">
        <v>727</v>
      </c>
      <c r="C729" s="30">
        <v>663</v>
      </c>
      <c r="D729" s="4"/>
      <c r="F729" s="30">
        <v>663</v>
      </c>
      <c r="G729" s="4"/>
      <c r="I729" s="30">
        <v>663</v>
      </c>
      <c r="J729" s="4"/>
    </row>
    <row r="730" spans="2:10" ht="15.75" thickBot="1" x14ac:dyDescent="0.3">
      <c r="B730" s="2">
        <v>728</v>
      </c>
      <c r="C730" s="31">
        <v>664</v>
      </c>
      <c r="D730" s="5"/>
      <c r="F730" s="31">
        <v>664</v>
      </c>
      <c r="G730" s="5"/>
      <c r="I730" s="31">
        <v>664</v>
      </c>
      <c r="J730" s="5"/>
    </row>
    <row r="731" spans="2:10" x14ac:dyDescent="0.25">
      <c r="B731" s="2">
        <v>729</v>
      </c>
      <c r="C731" s="29">
        <v>665</v>
      </c>
      <c r="D731" s="6"/>
      <c r="F731" s="29">
        <v>665</v>
      </c>
      <c r="G731" s="6"/>
      <c r="I731" s="29">
        <v>665</v>
      </c>
      <c r="J731" s="6"/>
    </row>
    <row r="732" spans="2:10" x14ac:dyDescent="0.25">
      <c r="B732" s="2">
        <v>730</v>
      </c>
      <c r="C732" s="30">
        <v>666</v>
      </c>
      <c r="D732" s="4"/>
      <c r="F732" s="30">
        <v>666</v>
      </c>
      <c r="G732" s="4"/>
      <c r="I732" s="30">
        <v>666</v>
      </c>
      <c r="J732" s="4"/>
    </row>
    <row r="733" spans="2:10" x14ac:dyDescent="0.25">
      <c r="B733" s="2">
        <v>731</v>
      </c>
      <c r="C733" s="30">
        <v>667</v>
      </c>
      <c r="D733" s="4"/>
      <c r="F733" s="30">
        <v>667</v>
      </c>
      <c r="G733" s="4"/>
      <c r="I733" s="30">
        <v>667</v>
      </c>
      <c r="J733" s="4"/>
    </row>
    <row r="734" spans="2:10" ht="15.75" thickBot="1" x14ac:dyDescent="0.3">
      <c r="B734" s="2">
        <v>732</v>
      </c>
      <c r="C734" s="31">
        <v>668</v>
      </c>
      <c r="D734" s="5"/>
      <c r="F734" s="31">
        <v>668</v>
      </c>
      <c r="G734" s="5"/>
      <c r="I734" s="31">
        <v>668</v>
      </c>
      <c r="J734" s="5"/>
    </row>
    <row r="735" spans="2:10" x14ac:dyDescent="0.25">
      <c r="B735" s="2">
        <v>733</v>
      </c>
      <c r="C735" s="29">
        <v>669</v>
      </c>
      <c r="D735" s="6"/>
      <c r="F735" s="29">
        <v>669</v>
      </c>
      <c r="G735" s="6"/>
      <c r="I735" s="29">
        <v>669</v>
      </c>
      <c r="J735" s="6"/>
    </row>
    <row r="736" spans="2:10" x14ac:dyDescent="0.25">
      <c r="B736" s="2">
        <v>734</v>
      </c>
      <c r="C736" s="30">
        <v>670</v>
      </c>
      <c r="D736" s="4"/>
      <c r="F736" s="30">
        <v>670</v>
      </c>
      <c r="G736" s="4"/>
      <c r="I736" s="30">
        <v>670</v>
      </c>
      <c r="J736" s="4"/>
    </row>
    <row r="737" spans="2:10" x14ac:dyDescent="0.25">
      <c r="B737" s="2">
        <v>735</v>
      </c>
      <c r="C737" s="30">
        <v>671</v>
      </c>
      <c r="D737" s="4"/>
      <c r="F737" s="30">
        <v>671</v>
      </c>
      <c r="G737" s="4"/>
      <c r="I737" s="30">
        <v>671</v>
      </c>
      <c r="J737" s="4"/>
    </row>
    <row r="738" spans="2:10" ht="15.75" thickBot="1" x14ac:dyDescent="0.3">
      <c r="B738" s="2">
        <v>736</v>
      </c>
      <c r="C738" s="31">
        <v>672</v>
      </c>
      <c r="D738" s="5"/>
      <c r="F738" s="31">
        <v>672</v>
      </c>
      <c r="G738" s="5"/>
      <c r="I738" s="31">
        <v>672</v>
      </c>
      <c r="J738" s="5"/>
    </row>
    <row r="739" spans="2:10" x14ac:dyDescent="0.25">
      <c r="B739" s="2">
        <v>737</v>
      </c>
      <c r="C739" s="29">
        <v>673</v>
      </c>
      <c r="D739" s="6"/>
      <c r="F739" s="29">
        <v>673</v>
      </c>
      <c r="G739" s="6"/>
      <c r="I739" s="29">
        <v>673</v>
      </c>
      <c r="J739" s="6"/>
    </row>
    <row r="740" spans="2:10" x14ac:dyDescent="0.25">
      <c r="B740" s="2">
        <v>738</v>
      </c>
      <c r="C740" s="30">
        <v>674</v>
      </c>
      <c r="D740" s="4"/>
      <c r="F740" s="30">
        <v>674</v>
      </c>
      <c r="G740" s="4"/>
      <c r="I740" s="30">
        <v>674</v>
      </c>
      <c r="J740" s="4"/>
    </row>
    <row r="741" spans="2:10" x14ac:dyDescent="0.25">
      <c r="B741" s="2">
        <v>739</v>
      </c>
      <c r="C741" s="30">
        <v>675</v>
      </c>
      <c r="D741" s="4"/>
      <c r="F741" s="30">
        <v>675</v>
      </c>
      <c r="G741" s="4"/>
      <c r="I741" s="30">
        <v>675</v>
      </c>
      <c r="J741" s="4"/>
    </row>
    <row r="742" spans="2:10" ht="15.75" thickBot="1" x14ac:dyDescent="0.3">
      <c r="B742" s="2">
        <v>740</v>
      </c>
      <c r="C742" s="31">
        <v>676</v>
      </c>
      <c r="D742" s="5"/>
      <c r="F742" s="31">
        <v>676</v>
      </c>
      <c r="G742" s="5"/>
      <c r="I742" s="31">
        <v>676</v>
      </c>
      <c r="J742" s="5"/>
    </row>
    <row r="743" spans="2:10" x14ac:dyDescent="0.25">
      <c r="B743" s="2">
        <v>741</v>
      </c>
      <c r="C743" s="29">
        <v>677</v>
      </c>
      <c r="D743" s="6"/>
      <c r="F743" s="29">
        <v>677</v>
      </c>
      <c r="G743" s="6"/>
      <c r="I743" s="29">
        <v>677</v>
      </c>
      <c r="J743" s="6"/>
    </row>
    <row r="744" spans="2:10" x14ac:dyDescent="0.25">
      <c r="B744" s="2">
        <v>742</v>
      </c>
      <c r="C744" s="30">
        <v>678</v>
      </c>
      <c r="D744" s="4"/>
      <c r="F744" s="30">
        <v>678</v>
      </c>
      <c r="G744" s="4"/>
      <c r="I744" s="30">
        <v>678</v>
      </c>
      <c r="J744" s="4"/>
    </row>
    <row r="745" spans="2:10" x14ac:dyDescent="0.25">
      <c r="B745" s="2">
        <v>743</v>
      </c>
      <c r="C745" s="30">
        <v>679</v>
      </c>
      <c r="D745" s="4"/>
      <c r="F745" s="30">
        <v>679</v>
      </c>
      <c r="G745" s="4"/>
      <c r="I745" s="30">
        <v>679</v>
      </c>
      <c r="J745" s="4"/>
    </row>
    <row r="746" spans="2:10" ht="15.75" thickBot="1" x14ac:dyDescent="0.3">
      <c r="B746" s="2">
        <v>744</v>
      </c>
      <c r="C746" s="31">
        <v>680</v>
      </c>
      <c r="D746" s="5"/>
      <c r="F746" s="31">
        <v>680</v>
      </c>
      <c r="G746" s="5"/>
      <c r="I746" s="31">
        <v>680</v>
      </c>
      <c r="J746" s="5"/>
    </row>
    <row r="747" spans="2:10" x14ac:dyDescent="0.25">
      <c r="B747" s="2">
        <v>745</v>
      </c>
      <c r="C747" s="29">
        <v>681</v>
      </c>
      <c r="D747" s="6"/>
      <c r="F747" s="29">
        <v>681</v>
      </c>
      <c r="G747" s="6"/>
      <c r="I747" s="29">
        <v>681</v>
      </c>
      <c r="J747" s="6"/>
    </row>
    <row r="748" spans="2:10" x14ac:dyDescent="0.25">
      <c r="B748" s="2">
        <v>746</v>
      </c>
      <c r="C748" s="30">
        <v>682</v>
      </c>
      <c r="D748" s="4"/>
      <c r="F748" s="30">
        <v>682</v>
      </c>
      <c r="G748" s="4"/>
      <c r="I748" s="30">
        <v>682</v>
      </c>
      <c r="J748" s="4"/>
    </row>
    <row r="749" spans="2:10" x14ac:dyDescent="0.25">
      <c r="B749" s="2">
        <v>747</v>
      </c>
      <c r="C749" s="30">
        <v>683</v>
      </c>
      <c r="D749" s="4"/>
      <c r="F749" s="30">
        <v>683</v>
      </c>
      <c r="G749" s="4"/>
      <c r="I749" s="30">
        <v>683</v>
      </c>
      <c r="J749" s="4"/>
    </row>
    <row r="750" spans="2:10" ht="15.75" thickBot="1" x14ac:dyDescent="0.3">
      <c r="B750" s="2">
        <v>748</v>
      </c>
      <c r="C750" s="31">
        <v>684</v>
      </c>
      <c r="D750" s="5"/>
      <c r="F750" s="31">
        <v>684</v>
      </c>
      <c r="G750" s="5"/>
      <c r="I750" s="31">
        <v>684</v>
      </c>
      <c r="J750" s="5"/>
    </row>
    <row r="751" spans="2:10" x14ac:dyDescent="0.25">
      <c r="B751" s="2">
        <v>749</v>
      </c>
      <c r="C751" s="29">
        <v>685</v>
      </c>
      <c r="D751" s="6"/>
      <c r="F751" s="29">
        <v>685</v>
      </c>
      <c r="G751" s="6"/>
      <c r="I751" s="29">
        <v>685</v>
      </c>
      <c r="J751" s="6"/>
    </row>
    <row r="752" spans="2:10" x14ac:dyDescent="0.25">
      <c r="B752" s="2">
        <v>750</v>
      </c>
      <c r="C752" s="30">
        <v>686</v>
      </c>
      <c r="D752" s="4"/>
      <c r="F752" s="30">
        <v>686</v>
      </c>
      <c r="G752" s="4"/>
      <c r="I752" s="30">
        <v>686</v>
      </c>
      <c r="J752" s="4"/>
    </row>
    <row r="753" spans="2:10" x14ac:dyDescent="0.25">
      <c r="B753" s="2">
        <v>751</v>
      </c>
      <c r="C753" s="30">
        <v>687</v>
      </c>
      <c r="D753" s="4"/>
      <c r="F753" s="30">
        <v>687</v>
      </c>
      <c r="G753" s="4"/>
      <c r="I753" s="30">
        <v>687</v>
      </c>
      <c r="J753" s="4"/>
    </row>
    <row r="754" spans="2:10" ht="15.75" thickBot="1" x14ac:dyDescent="0.3">
      <c r="B754" s="2">
        <v>752</v>
      </c>
      <c r="C754" s="31">
        <v>688</v>
      </c>
      <c r="D754" s="5"/>
      <c r="F754" s="31">
        <v>688</v>
      </c>
      <c r="G754" s="5"/>
      <c r="I754" s="31">
        <v>688</v>
      </c>
      <c r="J754" s="5"/>
    </row>
    <row r="755" spans="2:10" x14ac:dyDescent="0.25">
      <c r="B755" s="2">
        <v>753</v>
      </c>
      <c r="C755" s="29">
        <v>689</v>
      </c>
      <c r="D755" s="6"/>
      <c r="F755" s="29">
        <v>689</v>
      </c>
      <c r="G755" s="6"/>
      <c r="I755" s="29">
        <v>689</v>
      </c>
      <c r="J755" s="6"/>
    </row>
    <row r="756" spans="2:10" x14ac:dyDescent="0.25">
      <c r="B756" s="2">
        <v>754</v>
      </c>
      <c r="C756" s="30">
        <v>690</v>
      </c>
      <c r="D756" s="4"/>
      <c r="F756" s="30">
        <v>690</v>
      </c>
      <c r="G756" s="4"/>
      <c r="I756" s="30">
        <v>690</v>
      </c>
      <c r="J756" s="4"/>
    </row>
    <row r="757" spans="2:10" x14ac:dyDescent="0.25">
      <c r="B757" s="2">
        <v>755</v>
      </c>
      <c r="C757" s="30">
        <v>691</v>
      </c>
      <c r="D757" s="4"/>
      <c r="F757" s="30">
        <v>691</v>
      </c>
      <c r="G757" s="4"/>
      <c r="I757" s="30">
        <v>691</v>
      </c>
      <c r="J757" s="4"/>
    </row>
    <row r="758" spans="2:10" ht="15.75" thickBot="1" x14ac:dyDescent="0.3">
      <c r="B758" s="2">
        <v>756</v>
      </c>
      <c r="C758" s="31">
        <v>692</v>
      </c>
      <c r="D758" s="5"/>
      <c r="F758" s="31">
        <v>692</v>
      </c>
      <c r="G758" s="5"/>
      <c r="I758" s="31">
        <v>692</v>
      </c>
      <c r="J758" s="5"/>
    </row>
    <row r="759" spans="2:10" x14ac:dyDescent="0.25">
      <c r="B759" s="2">
        <v>757</v>
      </c>
      <c r="C759" s="29">
        <v>693</v>
      </c>
      <c r="D759" s="6"/>
      <c r="F759" s="29">
        <v>693</v>
      </c>
      <c r="G759" s="6"/>
      <c r="I759" s="29">
        <v>693</v>
      </c>
      <c r="J759" s="6"/>
    </row>
    <row r="760" spans="2:10" x14ac:dyDescent="0.25">
      <c r="B760" s="2">
        <v>758</v>
      </c>
      <c r="C760" s="30">
        <v>694</v>
      </c>
      <c r="D760" s="4"/>
      <c r="F760" s="30">
        <v>694</v>
      </c>
      <c r="G760" s="4"/>
      <c r="I760" s="30">
        <v>694</v>
      </c>
      <c r="J760" s="4"/>
    </row>
    <row r="761" spans="2:10" x14ac:dyDescent="0.25">
      <c r="B761" s="2">
        <v>759</v>
      </c>
      <c r="C761" s="30">
        <v>695</v>
      </c>
      <c r="D761" s="4"/>
      <c r="F761" s="30">
        <v>695</v>
      </c>
      <c r="G761" s="4"/>
      <c r="I761" s="30">
        <v>695</v>
      </c>
      <c r="J761" s="4"/>
    </row>
    <row r="762" spans="2:10" ht="15.75" thickBot="1" x14ac:dyDescent="0.3">
      <c r="B762" s="2">
        <v>760</v>
      </c>
      <c r="C762" s="31">
        <v>696</v>
      </c>
      <c r="D762" s="5"/>
      <c r="F762" s="31">
        <v>696</v>
      </c>
      <c r="G762" s="5"/>
      <c r="I762" s="31">
        <v>696</v>
      </c>
      <c r="J762" s="5"/>
    </row>
    <row r="763" spans="2:10" x14ac:dyDescent="0.25">
      <c r="B763" s="2">
        <v>761</v>
      </c>
      <c r="C763" s="29">
        <v>697</v>
      </c>
      <c r="D763" s="6"/>
      <c r="F763" s="29">
        <v>697</v>
      </c>
      <c r="G763" s="6"/>
      <c r="I763" s="29">
        <v>697</v>
      </c>
      <c r="J763" s="6"/>
    </row>
    <row r="764" spans="2:10" x14ac:dyDescent="0.25">
      <c r="B764" s="2">
        <v>762</v>
      </c>
      <c r="C764" s="30">
        <v>698</v>
      </c>
      <c r="D764" s="4"/>
      <c r="F764" s="30">
        <v>698</v>
      </c>
      <c r="G764" s="4"/>
      <c r="I764" s="30">
        <v>698</v>
      </c>
      <c r="J764" s="4"/>
    </row>
    <row r="765" spans="2:10" x14ac:dyDescent="0.25">
      <c r="B765" s="2">
        <v>763</v>
      </c>
      <c r="C765" s="30">
        <v>699</v>
      </c>
      <c r="D765" s="4"/>
      <c r="F765" s="30">
        <v>699</v>
      </c>
      <c r="G765" s="4"/>
      <c r="I765" s="30">
        <v>699</v>
      </c>
      <c r="J765" s="4"/>
    </row>
    <row r="766" spans="2:10" ht="15.75" thickBot="1" x14ac:dyDescent="0.3">
      <c r="B766" s="2">
        <v>764</v>
      </c>
      <c r="C766" s="31">
        <v>700</v>
      </c>
      <c r="D766" s="5"/>
      <c r="F766" s="31">
        <v>700</v>
      </c>
      <c r="G766" s="5"/>
      <c r="I766" s="31">
        <v>700</v>
      </c>
      <c r="J766" s="5"/>
    </row>
    <row r="767" spans="2:10" x14ac:dyDescent="0.25">
      <c r="B767" s="2">
        <v>765</v>
      </c>
      <c r="C767" s="29">
        <v>701</v>
      </c>
      <c r="D767" s="6"/>
      <c r="F767" s="29">
        <v>701</v>
      </c>
      <c r="G767" s="6"/>
      <c r="I767" s="29">
        <v>701</v>
      </c>
      <c r="J767" s="6"/>
    </row>
    <row r="768" spans="2:10" x14ac:dyDescent="0.25">
      <c r="B768" s="2">
        <v>766</v>
      </c>
      <c r="C768" s="30">
        <v>702</v>
      </c>
      <c r="D768" s="4"/>
      <c r="F768" s="30">
        <v>702</v>
      </c>
      <c r="G768" s="4"/>
      <c r="I768" s="30">
        <v>702</v>
      </c>
      <c r="J768" s="4"/>
    </row>
    <row r="769" spans="2:10" x14ac:dyDescent="0.25">
      <c r="B769" s="2">
        <v>767</v>
      </c>
      <c r="C769" s="30">
        <v>703</v>
      </c>
      <c r="D769" s="4"/>
      <c r="F769" s="30">
        <v>703</v>
      </c>
      <c r="G769" s="4"/>
      <c r="I769" s="30">
        <v>703</v>
      </c>
      <c r="J769" s="4"/>
    </row>
    <row r="770" spans="2:10" ht="15.75" thickBot="1" x14ac:dyDescent="0.3">
      <c r="B770" s="2">
        <v>768</v>
      </c>
      <c r="C770" s="31">
        <v>704</v>
      </c>
      <c r="D770" s="5"/>
      <c r="F770" s="31">
        <v>704</v>
      </c>
      <c r="G770" s="5"/>
      <c r="I770" s="31">
        <v>704</v>
      </c>
      <c r="J770" s="5"/>
    </row>
    <row r="771" spans="2:10" x14ac:dyDescent="0.25">
      <c r="B771" s="2">
        <v>769</v>
      </c>
      <c r="C771" s="29">
        <v>705</v>
      </c>
      <c r="D771" s="6"/>
      <c r="F771" s="29">
        <v>705</v>
      </c>
      <c r="G771" s="6"/>
      <c r="I771" s="29">
        <v>705</v>
      </c>
      <c r="J771" s="6"/>
    </row>
    <row r="772" spans="2:10" x14ac:dyDescent="0.25">
      <c r="B772" s="2">
        <v>770</v>
      </c>
      <c r="C772" s="30">
        <v>706</v>
      </c>
      <c r="D772" s="4"/>
      <c r="F772" s="30">
        <v>706</v>
      </c>
      <c r="G772" s="4"/>
      <c r="I772" s="30">
        <v>706</v>
      </c>
      <c r="J772" s="4"/>
    </row>
    <row r="773" spans="2:10" x14ac:dyDescent="0.25">
      <c r="B773" s="2">
        <v>771</v>
      </c>
      <c r="C773" s="30">
        <v>707</v>
      </c>
      <c r="D773" s="4"/>
      <c r="F773" s="30">
        <v>707</v>
      </c>
      <c r="G773" s="4"/>
      <c r="I773" s="30">
        <v>707</v>
      </c>
      <c r="J773" s="4"/>
    </row>
    <row r="774" spans="2:10" ht="15.75" thickBot="1" x14ac:dyDescent="0.3">
      <c r="B774" s="2">
        <v>772</v>
      </c>
      <c r="C774" s="31">
        <v>708</v>
      </c>
      <c r="D774" s="5"/>
      <c r="F774" s="31">
        <v>708</v>
      </c>
      <c r="G774" s="5"/>
      <c r="I774" s="31">
        <v>708</v>
      </c>
      <c r="J774" s="5"/>
    </row>
    <row r="775" spans="2:10" x14ac:dyDescent="0.25">
      <c r="B775" s="2">
        <v>773</v>
      </c>
      <c r="C775" s="29">
        <v>709</v>
      </c>
      <c r="D775" s="6"/>
      <c r="F775" s="29">
        <v>709</v>
      </c>
      <c r="G775" s="6"/>
      <c r="I775" s="29">
        <v>709</v>
      </c>
      <c r="J775" s="6"/>
    </row>
    <row r="776" spans="2:10" x14ac:dyDescent="0.25">
      <c r="B776" s="2">
        <v>774</v>
      </c>
      <c r="C776" s="30">
        <v>710</v>
      </c>
      <c r="D776" s="4"/>
      <c r="F776" s="30">
        <v>710</v>
      </c>
      <c r="G776" s="4"/>
      <c r="I776" s="30">
        <v>710</v>
      </c>
      <c r="J776" s="4"/>
    </row>
    <row r="777" spans="2:10" x14ac:dyDescent="0.25">
      <c r="B777" s="2">
        <v>775</v>
      </c>
      <c r="C777" s="30">
        <v>711</v>
      </c>
      <c r="D777" s="4"/>
      <c r="F777" s="30">
        <v>711</v>
      </c>
      <c r="G777" s="4"/>
      <c r="I777" s="30">
        <v>711</v>
      </c>
      <c r="J777" s="4"/>
    </row>
    <row r="778" spans="2:10" ht="15.75" thickBot="1" x14ac:dyDescent="0.3">
      <c r="B778" s="2">
        <v>776</v>
      </c>
      <c r="C778" s="31">
        <v>712</v>
      </c>
      <c r="D778" s="5"/>
      <c r="F778" s="31">
        <v>712</v>
      </c>
      <c r="G778" s="5"/>
      <c r="I778" s="31">
        <v>712</v>
      </c>
      <c r="J778" s="5"/>
    </row>
    <row r="779" spans="2:10" x14ac:dyDescent="0.25">
      <c r="B779" s="2">
        <v>777</v>
      </c>
      <c r="C779" s="29">
        <v>713</v>
      </c>
      <c r="D779" s="6"/>
      <c r="F779" s="29">
        <v>713</v>
      </c>
      <c r="G779" s="6"/>
      <c r="I779" s="29">
        <v>713</v>
      </c>
      <c r="J779" s="6"/>
    </row>
    <row r="780" spans="2:10" x14ac:dyDescent="0.25">
      <c r="B780" s="2">
        <v>778</v>
      </c>
      <c r="C780" s="30">
        <v>714</v>
      </c>
      <c r="D780" s="4"/>
      <c r="F780" s="30">
        <v>714</v>
      </c>
      <c r="G780" s="4"/>
      <c r="I780" s="30">
        <v>714</v>
      </c>
      <c r="J780" s="4"/>
    </row>
    <row r="781" spans="2:10" x14ac:dyDescent="0.25">
      <c r="B781" s="2">
        <v>779</v>
      </c>
      <c r="C781" s="30">
        <v>715</v>
      </c>
      <c r="D781" s="4"/>
      <c r="F781" s="30">
        <v>715</v>
      </c>
      <c r="G781" s="4"/>
      <c r="I781" s="30">
        <v>715</v>
      </c>
      <c r="J781" s="4"/>
    </row>
    <row r="782" spans="2:10" ht="15.75" thickBot="1" x14ac:dyDescent="0.3">
      <c r="B782" s="2">
        <v>780</v>
      </c>
      <c r="C782" s="31">
        <v>716</v>
      </c>
      <c r="D782" s="5"/>
      <c r="F782" s="31">
        <v>716</v>
      </c>
      <c r="G782" s="5"/>
      <c r="I782" s="31">
        <v>716</v>
      </c>
      <c r="J782" s="5"/>
    </row>
    <row r="783" spans="2:10" x14ac:dyDescent="0.25">
      <c r="B783" s="2">
        <v>781</v>
      </c>
      <c r="C783" s="29">
        <v>717</v>
      </c>
      <c r="D783" s="6"/>
      <c r="F783" s="29">
        <v>717</v>
      </c>
      <c r="G783" s="6"/>
      <c r="I783" s="29">
        <v>717</v>
      </c>
      <c r="J783" s="6"/>
    </row>
    <row r="784" spans="2:10" x14ac:dyDescent="0.25">
      <c r="B784" s="2">
        <v>782</v>
      </c>
      <c r="C784" s="30">
        <v>718</v>
      </c>
      <c r="D784" s="4"/>
      <c r="F784" s="30">
        <v>718</v>
      </c>
      <c r="G784" s="4"/>
      <c r="I784" s="30">
        <v>718</v>
      </c>
      <c r="J784" s="4"/>
    </row>
    <row r="785" spans="2:10" x14ac:dyDescent="0.25">
      <c r="B785" s="2">
        <v>783</v>
      </c>
      <c r="C785" s="30">
        <v>719</v>
      </c>
      <c r="D785" s="4"/>
      <c r="F785" s="30">
        <v>719</v>
      </c>
      <c r="G785" s="4"/>
      <c r="I785" s="30">
        <v>719</v>
      </c>
      <c r="J785" s="4"/>
    </row>
    <row r="786" spans="2:10" ht="15.75" thickBot="1" x14ac:dyDescent="0.3">
      <c r="B786" s="2">
        <v>784</v>
      </c>
      <c r="C786" s="31">
        <v>720</v>
      </c>
      <c r="D786" s="5"/>
      <c r="F786" s="31">
        <v>720</v>
      </c>
      <c r="G786" s="5"/>
      <c r="I786" s="31">
        <v>720</v>
      </c>
      <c r="J786" s="5"/>
    </row>
    <row r="787" spans="2:10" x14ac:dyDescent="0.25">
      <c r="B787" s="2">
        <v>785</v>
      </c>
      <c r="C787" s="29">
        <v>721</v>
      </c>
      <c r="D787" s="6"/>
      <c r="F787" s="29">
        <v>721</v>
      </c>
      <c r="G787" s="6"/>
      <c r="I787" s="29">
        <v>721</v>
      </c>
      <c r="J787" s="6"/>
    </row>
    <row r="788" spans="2:10" x14ac:dyDescent="0.25">
      <c r="B788" s="2">
        <v>786</v>
      </c>
      <c r="C788" s="30">
        <v>722</v>
      </c>
      <c r="D788" s="4"/>
      <c r="F788" s="30">
        <v>722</v>
      </c>
      <c r="G788" s="4"/>
      <c r="I788" s="30">
        <v>722</v>
      </c>
      <c r="J788" s="4"/>
    </row>
    <row r="789" spans="2:10" x14ac:dyDescent="0.25">
      <c r="B789" s="2">
        <v>787</v>
      </c>
      <c r="C789" s="30">
        <v>723</v>
      </c>
      <c r="D789" s="4"/>
      <c r="F789" s="30">
        <v>723</v>
      </c>
      <c r="G789" s="4"/>
      <c r="I789" s="30">
        <v>723</v>
      </c>
      <c r="J789" s="4"/>
    </row>
    <row r="790" spans="2:10" ht="15.75" thickBot="1" x14ac:dyDescent="0.3">
      <c r="B790" s="2">
        <v>788</v>
      </c>
      <c r="C790" s="31">
        <v>724</v>
      </c>
      <c r="D790" s="5"/>
      <c r="F790" s="31">
        <v>724</v>
      </c>
      <c r="G790" s="5"/>
      <c r="I790" s="31">
        <v>724</v>
      </c>
      <c r="J790" s="5"/>
    </row>
    <row r="791" spans="2:10" x14ac:dyDescent="0.25">
      <c r="B791" s="2">
        <v>789</v>
      </c>
      <c r="C791" s="29">
        <v>725</v>
      </c>
      <c r="D791" s="6"/>
      <c r="F791" s="29">
        <v>725</v>
      </c>
      <c r="G791" s="6"/>
      <c r="I791" s="29">
        <v>725</v>
      </c>
      <c r="J791" s="6"/>
    </row>
    <row r="792" spans="2:10" x14ac:dyDescent="0.25">
      <c r="B792" s="2">
        <v>790</v>
      </c>
      <c r="C792" s="30">
        <v>726</v>
      </c>
      <c r="D792" s="4"/>
      <c r="F792" s="30">
        <v>726</v>
      </c>
      <c r="G792" s="4"/>
      <c r="I792" s="30">
        <v>726</v>
      </c>
      <c r="J792" s="4"/>
    </row>
    <row r="793" spans="2:10" x14ac:dyDescent="0.25">
      <c r="B793" s="2">
        <v>791</v>
      </c>
      <c r="C793" s="30">
        <v>727</v>
      </c>
      <c r="D793" s="4"/>
      <c r="F793" s="30">
        <v>727</v>
      </c>
      <c r="G793" s="4"/>
      <c r="I793" s="30">
        <v>727</v>
      </c>
      <c r="J793" s="4"/>
    </row>
    <row r="794" spans="2:10" ht="15.75" thickBot="1" x14ac:dyDescent="0.3">
      <c r="B794" s="2">
        <v>792</v>
      </c>
      <c r="C794" s="31">
        <v>728</v>
      </c>
      <c r="D794" s="5"/>
      <c r="F794" s="31">
        <v>728</v>
      </c>
      <c r="G794" s="5"/>
      <c r="I794" s="31">
        <v>728</v>
      </c>
      <c r="J794" s="5"/>
    </row>
    <row r="795" spans="2:10" x14ac:dyDescent="0.25">
      <c r="B795" s="2">
        <v>793</v>
      </c>
      <c r="C795" s="29">
        <v>729</v>
      </c>
      <c r="D795" s="6"/>
      <c r="F795" s="29">
        <v>729</v>
      </c>
      <c r="G795" s="6"/>
      <c r="I795" s="29">
        <v>729</v>
      </c>
      <c r="J795" s="6"/>
    </row>
    <row r="796" spans="2:10" x14ac:dyDescent="0.25">
      <c r="B796" s="2">
        <v>794</v>
      </c>
      <c r="C796" s="30">
        <v>730</v>
      </c>
      <c r="D796" s="4"/>
      <c r="F796" s="30">
        <v>730</v>
      </c>
      <c r="G796" s="4"/>
      <c r="I796" s="30">
        <v>730</v>
      </c>
      <c r="J796" s="4"/>
    </row>
    <row r="797" spans="2:10" x14ac:dyDescent="0.25">
      <c r="B797" s="2">
        <v>795</v>
      </c>
      <c r="C797" s="30">
        <v>731</v>
      </c>
      <c r="D797" s="4"/>
      <c r="F797" s="30">
        <v>731</v>
      </c>
      <c r="G797" s="4"/>
      <c r="I797" s="30">
        <v>731</v>
      </c>
      <c r="J797" s="4"/>
    </row>
    <row r="798" spans="2:10" ht="15.75" thickBot="1" x14ac:dyDescent="0.3">
      <c r="B798" s="2">
        <v>796</v>
      </c>
      <c r="C798" s="31">
        <v>732</v>
      </c>
      <c r="D798" s="5"/>
      <c r="F798" s="31">
        <v>732</v>
      </c>
      <c r="G798" s="5"/>
      <c r="I798" s="31">
        <v>732</v>
      </c>
      <c r="J798" s="5"/>
    </row>
    <row r="799" spans="2:10" x14ac:dyDescent="0.25">
      <c r="B799" s="2">
        <v>797</v>
      </c>
      <c r="C799" s="29">
        <v>733</v>
      </c>
      <c r="D799" s="6"/>
      <c r="F799" s="29">
        <v>733</v>
      </c>
      <c r="G799" s="6"/>
      <c r="I799" s="29">
        <v>733</v>
      </c>
      <c r="J799" s="6"/>
    </row>
    <row r="800" spans="2:10" x14ac:dyDescent="0.25">
      <c r="B800" s="2">
        <v>798</v>
      </c>
      <c r="C800" s="30">
        <v>734</v>
      </c>
      <c r="D800" s="4"/>
      <c r="F800" s="30">
        <v>734</v>
      </c>
      <c r="G800" s="4"/>
      <c r="I800" s="30">
        <v>734</v>
      </c>
      <c r="J800" s="4"/>
    </row>
    <row r="801" spans="2:10" x14ac:dyDescent="0.25">
      <c r="B801" s="2">
        <v>799</v>
      </c>
      <c r="C801" s="30">
        <v>735</v>
      </c>
      <c r="D801" s="4"/>
      <c r="F801" s="30">
        <v>735</v>
      </c>
      <c r="G801" s="4"/>
      <c r="I801" s="30">
        <v>735</v>
      </c>
      <c r="J801" s="4"/>
    </row>
    <row r="802" spans="2:10" ht="15.75" thickBot="1" x14ac:dyDescent="0.3">
      <c r="B802" s="2">
        <v>800</v>
      </c>
      <c r="C802" s="31">
        <v>736</v>
      </c>
      <c r="D802" s="5"/>
      <c r="F802" s="31">
        <v>736</v>
      </c>
      <c r="G802" s="5"/>
      <c r="I802" s="31">
        <v>736</v>
      </c>
      <c r="J802" s="5"/>
    </row>
    <row r="803" spans="2:10" x14ac:dyDescent="0.25">
      <c r="B803" s="2">
        <v>801</v>
      </c>
      <c r="C803" s="29">
        <v>737</v>
      </c>
      <c r="D803" s="6"/>
      <c r="F803" s="29">
        <v>737</v>
      </c>
      <c r="G803" s="6"/>
      <c r="I803" s="29">
        <v>737</v>
      </c>
      <c r="J803" s="6"/>
    </row>
    <row r="804" spans="2:10" x14ac:dyDescent="0.25">
      <c r="B804" s="2">
        <v>802</v>
      </c>
      <c r="C804" s="30">
        <v>738</v>
      </c>
      <c r="D804" s="4"/>
      <c r="F804" s="30">
        <v>738</v>
      </c>
      <c r="G804" s="4"/>
      <c r="I804" s="30">
        <v>738</v>
      </c>
      <c r="J804" s="4"/>
    </row>
    <row r="805" spans="2:10" x14ac:dyDescent="0.25">
      <c r="B805" s="2">
        <v>803</v>
      </c>
      <c r="C805" s="30">
        <v>739</v>
      </c>
      <c r="D805" s="4"/>
      <c r="F805" s="30">
        <v>739</v>
      </c>
      <c r="G805" s="4"/>
      <c r="I805" s="30">
        <v>739</v>
      </c>
      <c r="J805" s="4"/>
    </row>
    <row r="806" spans="2:10" ht="15.75" thickBot="1" x14ac:dyDescent="0.3">
      <c r="B806" s="2">
        <v>804</v>
      </c>
      <c r="C806" s="31">
        <v>740</v>
      </c>
      <c r="D806" s="5"/>
      <c r="F806" s="31">
        <v>740</v>
      </c>
      <c r="G806" s="5"/>
      <c r="I806" s="31">
        <v>740</v>
      </c>
      <c r="J806" s="5"/>
    </row>
    <row r="807" spans="2:10" x14ac:dyDescent="0.25">
      <c r="B807" s="2">
        <v>805</v>
      </c>
      <c r="C807" s="29">
        <v>741</v>
      </c>
      <c r="D807" s="6"/>
      <c r="F807" s="29">
        <v>741</v>
      </c>
      <c r="G807" s="6"/>
      <c r="I807" s="29">
        <v>741</v>
      </c>
      <c r="J807" s="6"/>
    </row>
    <row r="808" spans="2:10" x14ac:dyDescent="0.25">
      <c r="B808" s="2">
        <v>806</v>
      </c>
      <c r="C808" s="30">
        <v>742</v>
      </c>
      <c r="D808" s="4"/>
      <c r="F808" s="30">
        <v>742</v>
      </c>
      <c r="G808" s="4"/>
      <c r="I808" s="30">
        <v>742</v>
      </c>
      <c r="J808" s="4"/>
    </row>
    <row r="809" spans="2:10" x14ac:dyDescent="0.25">
      <c r="B809" s="2">
        <v>807</v>
      </c>
      <c r="C809" s="30">
        <v>743</v>
      </c>
      <c r="D809" s="4"/>
      <c r="F809" s="30">
        <v>743</v>
      </c>
      <c r="G809" s="4"/>
      <c r="I809" s="30">
        <v>743</v>
      </c>
      <c r="J809" s="4"/>
    </row>
    <row r="810" spans="2:10" ht="15.75" thickBot="1" x14ac:dyDescent="0.3">
      <c r="B810" s="2">
        <v>808</v>
      </c>
      <c r="C810" s="31">
        <v>744</v>
      </c>
      <c r="D810" s="5"/>
      <c r="F810" s="31">
        <v>744</v>
      </c>
      <c r="G810" s="5"/>
      <c r="I810" s="31">
        <v>744</v>
      </c>
      <c r="J810" s="5"/>
    </row>
    <row r="811" spans="2:10" x14ac:dyDescent="0.25">
      <c r="B811" s="2">
        <v>809</v>
      </c>
      <c r="C811" s="29">
        <v>745</v>
      </c>
      <c r="D811" s="6"/>
      <c r="F811" s="29">
        <v>745</v>
      </c>
      <c r="G811" s="6"/>
      <c r="I811" s="29">
        <v>745</v>
      </c>
      <c r="J811" s="6"/>
    </row>
    <row r="812" spans="2:10" x14ac:dyDescent="0.25">
      <c r="B812" s="2">
        <v>810</v>
      </c>
      <c r="C812" s="30">
        <v>746</v>
      </c>
      <c r="D812" s="4"/>
      <c r="F812" s="30">
        <v>746</v>
      </c>
      <c r="G812" s="4"/>
      <c r="I812" s="30">
        <v>746</v>
      </c>
      <c r="J812" s="4"/>
    </row>
    <row r="813" spans="2:10" x14ac:dyDescent="0.25">
      <c r="B813" s="2">
        <v>811</v>
      </c>
      <c r="C813" s="30">
        <v>747</v>
      </c>
      <c r="D813" s="4"/>
      <c r="F813" s="30">
        <v>747</v>
      </c>
      <c r="G813" s="4"/>
      <c r="I813" s="30">
        <v>747</v>
      </c>
      <c r="J813" s="4"/>
    </row>
    <row r="814" spans="2:10" ht="15.75" thickBot="1" x14ac:dyDescent="0.3">
      <c r="B814" s="2">
        <v>812</v>
      </c>
      <c r="C814" s="31">
        <v>748</v>
      </c>
      <c r="D814" s="5"/>
      <c r="F814" s="31">
        <v>748</v>
      </c>
      <c r="G814" s="5"/>
      <c r="I814" s="31">
        <v>748</v>
      </c>
      <c r="J814" s="5"/>
    </row>
    <row r="815" spans="2:10" x14ac:dyDescent="0.25">
      <c r="B815" s="2">
        <v>813</v>
      </c>
      <c r="C815" s="29">
        <v>749</v>
      </c>
      <c r="D815" s="6"/>
      <c r="F815" s="29">
        <v>749</v>
      </c>
      <c r="G815" s="6"/>
      <c r="I815" s="29">
        <v>749</v>
      </c>
      <c r="J815" s="6"/>
    </row>
    <row r="816" spans="2:10" x14ac:dyDescent="0.25">
      <c r="B816" s="2">
        <v>814</v>
      </c>
      <c r="C816" s="30">
        <v>750</v>
      </c>
      <c r="D816" s="4"/>
      <c r="F816" s="30">
        <v>750</v>
      </c>
      <c r="G816" s="4"/>
      <c r="I816" s="30">
        <v>750</v>
      </c>
      <c r="J816" s="4"/>
    </row>
    <row r="817" spans="2:10" x14ac:dyDescent="0.25">
      <c r="B817" s="2">
        <v>815</v>
      </c>
      <c r="C817" s="30">
        <v>751</v>
      </c>
      <c r="D817" s="4"/>
      <c r="F817" s="30">
        <v>751</v>
      </c>
      <c r="G817" s="4"/>
      <c r="I817" s="30">
        <v>751</v>
      </c>
      <c r="J817" s="4"/>
    </row>
    <row r="818" spans="2:10" ht="15.75" thickBot="1" x14ac:dyDescent="0.3">
      <c r="B818" s="2">
        <v>816</v>
      </c>
      <c r="C818" s="31">
        <v>752</v>
      </c>
      <c r="D818" s="5"/>
      <c r="F818" s="31">
        <v>752</v>
      </c>
      <c r="G818" s="5"/>
      <c r="I818" s="31">
        <v>752</v>
      </c>
      <c r="J818" s="5"/>
    </row>
    <row r="819" spans="2:10" x14ac:dyDescent="0.25">
      <c r="B819" s="2">
        <v>817</v>
      </c>
      <c r="C819" s="29">
        <v>753</v>
      </c>
      <c r="D819" s="6"/>
      <c r="F819" s="29">
        <v>753</v>
      </c>
      <c r="G819" s="6"/>
      <c r="I819" s="29">
        <v>753</v>
      </c>
      <c r="J819" s="6"/>
    </row>
    <row r="820" spans="2:10" x14ac:dyDescent="0.25">
      <c r="B820" s="2">
        <v>818</v>
      </c>
      <c r="C820" s="30">
        <v>754</v>
      </c>
      <c r="D820" s="4"/>
      <c r="F820" s="30">
        <v>754</v>
      </c>
      <c r="G820" s="4"/>
      <c r="I820" s="30">
        <v>754</v>
      </c>
      <c r="J820" s="4"/>
    </row>
    <row r="821" spans="2:10" x14ac:dyDescent="0.25">
      <c r="B821" s="2">
        <v>819</v>
      </c>
      <c r="C821" s="30">
        <v>755</v>
      </c>
      <c r="D821" s="4"/>
      <c r="F821" s="30">
        <v>755</v>
      </c>
      <c r="G821" s="4"/>
      <c r="I821" s="30">
        <v>755</v>
      </c>
      <c r="J821" s="4"/>
    </row>
    <row r="822" spans="2:10" ht="15.75" thickBot="1" x14ac:dyDescent="0.3">
      <c r="B822" s="2">
        <v>820</v>
      </c>
      <c r="C822" s="31">
        <v>756</v>
      </c>
      <c r="D822" s="5"/>
      <c r="F822" s="31">
        <v>756</v>
      </c>
      <c r="G822" s="5"/>
      <c r="I822" s="31">
        <v>756</v>
      </c>
      <c r="J822" s="5"/>
    </row>
    <row r="823" spans="2:10" x14ac:dyDescent="0.25">
      <c r="B823" s="2">
        <v>821</v>
      </c>
      <c r="C823" s="29">
        <v>757</v>
      </c>
      <c r="D823" s="6"/>
      <c r="F823" s="29">
        <v>757</v>
      </c>
      <c r="G823" s="6"/>
      <c r="I823" s="29">
        <v>757</v>
      </c>
      <c r="J823" s="6"/>
    </row>
    <row r="824" spans="2:10" x14ac:dyDescent="0.25">
      <c r="B824" s="2">
        <v>822</v>
      </c>
      <c r="C824" s="30">
        <v>758</v>
      </c>
      <c r="D824" s="4"/>
      <c r="F824" s="30">
        <v>758</v>
      </c>
      <c r="G824" s="4"/>
      <c r="I824" s="30">
        <v>758</v>
      </c>
      <c r="J824" s="4"/>
    </row>
    <row r="825" spans="2:10" x14ac:dyDescent="0.25">
      <c r="B825" s="2">
        <v>823</v>
      </c>
      <c r="C825" s="30">
        <v>759</v>
      </c>
      <c r="D825" s="4"/>
      <c r="F825" s="30">
        <v>759</v>
      </c>
      <c r="G825" s="4"/>
      <c r="I825" s="30">
        <v>759</v>
      </c>
      <c r="J825" s="4"/>
    </row>
    <row r="826" spans="2:10" ht="15.75" thickBot="1" x14ac:dyDescent="0.3">
      <c r="B826" s="2">
        <v>824</v>
      </c>
      <c r="C826" s="31">
        <v>760</v>
      </c>
      <c r="D826" s="5"/>
      <c r="F826" s="31">
        <v>760</v>
      </c>
      <c r="G826" s="5"/>
      <c r="I826" s="31">
        <v>760</v>
      </c>
      <c r="J826" s="5"/>
    </row>
    <row r="827" spans="2:10" x14ac:dyDescent="0.25">
      <c r="B827" s="2">
        <v>825</v>
      </c>
      <c r="C827" s="29">
        <v>761</v>
      </c>
      <c r="D827" s="6"/>
      <c r="F827" s="29">
        <v>761</v>
      </c>
      <c r="G827" s="6"/>
      <c r="I827" s="29">
        <v>761</v>
      </c>
      <c r="J827" s="6"/>
    </row>
    <row r="828" spans="2:10" x14ac:dyDescent="0.25">
      <c r="B828" s="2">
        <v>826</v>
      </c>
      <c r="C828" s="30">
        <v>762</v>
      </c>
      <c r="D828" s="4"/>
      <c r="F828" s="30">
        <v>762</v>
      </c>
      <c r="G828" s="4"/>
      <c r="I828" s="30">
        <v>762</v>
      </c>
      <c r="J828" s="4"/>
    </row>
    <row r="829" spans="2:10" x14ac:dyDescent="0.25">
      <c r="B829" s="2">
        <v>827</v>
      </c>
      <c r="C829" s="30">
        <v>763</v>
      </c>
      <c r="D829" s="4"/>
      <c r="F829" s="30">
        <v>763</v>
      </c>
      <c r="G829" s="4"/>
      <c r="I829" s="30">
        <v>763</v>
      </c>
      <c r="J829" s="4"/>
    </row>
    <row r="830" spans="2:10" ht="15.75" thickBot="1" x14ac:dyDescent="0.3">
      <c r="B830" s="2">
        <v>828</v>
      </c>
      <c r="C830" s="31">
        <v>764</v>
      </c>
      <c r="D830" s="5"/>
      <c r="F830" s="31">
        <v>764</v>
      </c>
      <c r="G830" s="5"/>
      <c r="I830" s="31">
        <v>764</v>
      </c>
      <c r="J830" s="5"/>
    </row>
    <row r="831" spans="2:10" x14ac:dyDescent="0.25">
      <c r="B831" s="2">
        <v>829</v>
      </c>
      <c r="C831" s="35">
        <v>765</v>
      </c>
      <c r="D831" s="13"/>
      <c r="F831" s="35">
        <v>765</v>
      </c>
      <c r="G831" s="13"/>
      <c r="I831" s="35">
        <v>765</v>
      </c>
      <c r="J831" s="13"/>
    </row>
    <row r="832" spans="2:10" x14ac:dyDescent="0.25">
      <c r="B832" s="2">
        <v>830</v>
      </c>
      <c r="C832" s="36">
        <v>766</v>
      </c>
      <c r="D832" s="16" t="s">
        <v>11</v>
      </c>
      <c r="F832" s="36">
        <v>766</v>
      </c>
      <c r="G832" s="16" t="s">
        <v>18</v>
      </c>
      <c r="I832" s="36">
        <v>766</v>
      </c>
      <c r="J832" s="16" t="s">
        <v>19</v>
      </c>
    </row>
    <row r="833" spans="2:10" x14ac:dyDescent="0.25">
      <c r="B833" s="2">
        <v>831</v>
      </c>
      <c r="C833" s="36">
        <v>767</v>
      </c>
      <c r="D833" s="14"/>
      <c r="F833" s="36">
        <v>767</v>
      </c>
      <c r="G833" s="14"/>
      <c r="I833" s="36">
        <v>767</v>
      </c>
      <c r="J833" s="14"/>
    </row>
    <row r="834" spans="2:10" ht="15.75" thickBot="1" x14ac:dyDescent="0.3">
      <c r="B834" s="2">
        <v>832</v>
      </c>
      <c r="C834" s="37">
        <v>768</v>
      </c>
      <c r="D834" s="15" t="s">
        <v>10</v>
      </c>
      <c r="F834" s="37">
        <v>768</v>
      </c>
      <c r="G834" s="15" t="s">
        <v>10</v>
      </c>
      <c r="I834" s="37">
        <v>768</v>
      </c>
      <c r="J834" s="15" t="s">
        <v>10</v>
      </c>
    </row>
  </sheetData>
  <mergeCells count="11">
    <mergeCell ref="A179:A182"/>
    <mergeCell ref="C2:D2"/>
    <mergeCell ref="A81:A82"/>
    <mergeCell ref="A83:A84"/>
    <mergeCell ref="A85:A86"/>
    <mergeCell ref="A87:A88"/>
    <mergeCell ref="A183:A186"/>
    <mergeCell ref="A187:A190"/>
    <mergeCell ref="A191:A194"/>
    <mergeCell ref="A195:A198"/>
    <mergeCell ref="A199:A20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B86"/>
  <sheetViews>
    <sheetView showGridLines="0" topLeftCell="B1" workbookViewId="0">
      <selection activeCell="K18" sqref="K18"/>
    </sheetView>
  </sheetViews>
  <sheetFormatPr defaultRowHeight="15" x14ac:dyDescent="0.25"/>
  <cols>
    <col min="1" max="1" width="2.7109375" customWidth="1"/>
    <col min="2" max="2" width="3.7109375" customWidth="1"/>
    <col min="3" max="3" width="11.42578125" style="246" bestFit="1" customWidth="1"/>
    <col min="4" max="4" width="16.7109375" hidden="1" customWidth="1"/>
    <col min="8" max="8" width="50.7109375" style="246" bestFit="1" customWidth="1"/>
    <col min="12" max="12" width="3.7109375" customWidth="1"/>
    <col min="13" max="13" width="11.42578125" bestFit="1" customWidth="1"/>
    <col min="14" max="14" width="9.140625" hidden="1" customWidth="1"/>
    <col min="18" max="18" width="50.7109375" bestFit="1" customWidth="1"/>
    <col min="21" max="21" width="3.7109375" customWidth="1"/>
    <col min="22" max="22" width="11.42578125" bestFit="1" customWidth="1"/>
    <col min="23" max="23" width="9.140625" hidden="1" customWidth="1"/>
    <col min="27" max="27" width="50.7109375" bestFit="1" customWidth="1"/>
  </cols>
  <sheetData>
    <row r="1" spans="2:27" x14ac:dyDescent="0.25">
      <c r="C1" s="331"/>
      <c r="H1" s="331"/>
    </row>
    <row r="2" spans="2:27" ht="15.75" thickBot="1" x14ac:dyDescent="0.3">
      <c r="C2" s="231" t="s">
        <v>1042</v>
      </c>
      <c r="M2" s="337" t="s">
        <v>1044</v>
      </c>
      <c r="R2" s="331"/>
      <c r="V2" s="337" t="s">
        <v>1045</v>
      </c>
      <c r="AA2" s="331"/>
    </row>
    <row r="3" spans="2:27" ht="15.75" thickBot="1" x14ac:dyDescent="0.3">
      <c r="C3" s="305" t="s">
        <v>1004</v>
      </c>
      <c r="D3" s="304" t="s">
        <v>967</v>
      </c>
      <c r="E3" s="302" t="s">
        <v>790</v>
      </c>
      <c r="F3" s="302" t="s">
        <v>791</v>
      </c>
      <c r="G3" s="302" t="s">
        <v>792</v>
      </c>
      <c r="H3" s="303" t="s">
        <v>793</v>
      </c>
      <c r="M3" s="305" t="s">
        <v>1004</v>
      </c>
      <c r="N3" s="304" t="s">
        <v>967</v>
      </c>
      <c r="O3" s="302" t="s">
        <v>790</v>
      </c>
      <c r="P3" s="302" t="s">
        <v>791</v>
      </c>
      <c r="Q3" s="302" t="s">
        <v>792</v>
      </c>
      <c r="R3" s="303" t="s">
        <v>793</v>
      </c>
      <c r="V3" s="305" t="s">
        <v>1004</v>
      </c>
      <c r="W3" s="304" t="s">
        <v>967</v>
      </c>
      <c r="X3" s="302" t="s">
        <v>790</v>
      </c>
      <c r="Y3" s="302" t="s">
        <v>791</v>
      </c>
      <c r="Z3" s="302" t="s">
        <v>792</v>
      </c>
      <c r="AA3" s="303" t="s">
        <v>793</v>
      </c>
    </row>
    <row r="4" spans="2:27" ht="15.75" thickBot="1" x14ac:dyDescent="0.3">
      <c r="B4" s="584" t="s">
        <v>1001</v>
      </c>
      <c r="C4" s="299" t="s">
        <v>1000</v>
      </c>
      <c r="D4" s="300">
        <v>1</v>
      </c>
      <c r="E4" s="255">
        <f t="shared" ref="E4:E14" si="0">D4*4-3</f>
        <v>1</v>
      </c>
      <c r="F4" s="255">
        <f>E4+G4-1</f>
        <v>4</v>
      </c>
      <c r="G4" s="255">
        <v>4</v>
      </c>
      <c r="H4" s="301" t="s">
        <v>999</v>
      </c>
      <c r="L4" s="584" t="s">
        <v>1001</v>
      </c>
      <c r="M4" s="333" t="s">
        <v>1000</v>
      </c>
      <c r="N4" s="300">
        <v>1</v>
      </c>
      <c r="O4" s="255">
        <f t="shared" ref="O4:O5" si="1">N4*4-3</f>
        <v>1</v>
      </c>
      <c r="P4" s="255">
        <f>O4+Q4-1</f>
        <v>4</v>
      </c>
      <c r="Q4" s="255">
        <v>4</v>
      </c>
      <c r="R4" s="301" t="s">
        <v>999</v>
      </c>
      <c r="U4" s="584" t="s">
        <v>1001</v>
      </c>
      <c r="V4" s="333" t="s">
        <v>1000</v>
      </c>
      <c r="W4" s="300">
        <v>1</v>
      </c>
      <c r="X4" s="255">
        <f t="shared" ref="X4:X5" si="2">W4*4-3</f>
        <v>1</v>
      </c>
      <c r="Y4" s="255">
        <f>X4+Z4-1</f>
        <v>4</v>
      </c>
      <c r="Z4" s="255">
        <v>4</v>
      </c>
      <c r="AA4" s="301" t="s">
        <v>999</v>
      </c>
    </row>
    <row r="5" spans="2:27" ht="15.75" customHeight="1" x14ac:dyDescent="0.25">
      <c r="B5" s="585"/>
      <c r="C5" s="578" t="s">
        <v>998</v>
      </c>
      <c r="D5" s="297">
        <v>2</v>
      </c>
      <c r="E5" s="189">
        <f t="shared" si="0"/>
        <v>5</v>
      </c>
      <c r="F5" s="189">
        <f>E5+G5-1</f>
        <v>6</v>
      </c>
      <c r="G5" s="189">
        <v>2</v>
      </c>
      <c r="H5" s="93" t="s">
        <v>996</v>
      </c>
      <c r="L5" s="585"/>
      <c r="M5" s="578" t="s">
        <v>998</v>
      </c>
      <c r="N5" s="297">
        <v>2</v>
      </c>
      <c r="O5" s="189">
        <f t="shared" si="1"/>
        <v>5</v>
      </c>
      <c r="P5" s="189">
        <f>O5+Q5-1</f>
        <v>6</v>
      </c>
      <c r="Q5" s="189">
        <v>2</v>
      </c>
      <c r="R5" s="93" t="s">
        <v>996</v>
      </c>
      <c r="U5" s="585"/>
      <c r="V5" s="578" t="s">
        <v>998</v>
      </c>
      <c r="W5" s="297">
        <v>2</v>
      </c>
      <c r="X5" s="189">
        <f t="shared" si="2"/>
        <v>5</v>
      </c>
      <c r="Y5" s="189">
        <f>X5+Z5-1</f>
        <v>6</v>
      </c>
      <c r="Z5" s="189">
        <v>2</v>
      </c>
      <c r="AA5" s="93" t="s">
        <v>996</v>
      </c>
    </row>
    <row r="6" spans="2:27" ht="15.75" thickBot="1" x14ac:dyDescent="0.3">
      <c r="B6" s="585"/>
      <c r="C6" s="580"/>
      <c r="D6" s="126">
        <v>2</v>
      </c>
      <c r="E6" s="190">
        <f>F5+1</f>
        <v>7</v>
      </c>
      <c r="F6" s="190">
        <f>E6+G6-1</f>
        <v>8</v>
      </c>
      <c r="G6" s="190">
        <v>2</v>
      </c>
      <c r="H6" s="101" t="s">
        <v>997</v>
      </c>
      <c r="L6" s="585"/>
      <c r="M6" s="580"/>
      <c r="N6" s="126">
        <v>2</v>
      </c>
      <c r="O6" s="190">
        <f>P5+1</f>
        <v>7</v>
      </c>
      <c r="P6" s="190">
        <f>O6+Q6-1</f>
        <v>8</v>
      </c>
      <c r="Q6" s="190">
        <v>2</v>
      </c>
      <c r="R6" s="101" t="s">
        <v>997</v>
      </c>
      <c r="U6" s="585"/>
      <c r="V6" s="580"/>
      <c r="W6" s="126">
        <v>2</v>
      </c>
      <c r="X6" s="190">
        <f>Y5+1</f>
        <v>7</v>
      </c>
      <c r="Y6" s="190">
        <f>X6+Z6-1</f>
        <v>8</v>
      </c>
      <c r="Z6" s="190">
        <v>2</v>
      </c>
      <c r="AA6" s="101" t="s">
        <v>997</v>
      </c>
    </row>
    <row r="7" spans="2:27" x14ac:dyDescent="0.25">
      <c r="B7" s="585"/>
      <c r="C7" s="578" t="s">
        <v>995</v>
      </c>
      <c r="D7" s="271">
        <v>3</v>
      </c>
      <c r="E7" s="250">
        <f t="shared" si="0"/>
        <v>9</v>
      </c>
      <c r="F7" s="250">
        <f t="shared" ref="F7:F40" si="3">E7+G7-1</f>
        <v>11</v>
      </c>
      <c r="G7" s="250">
        <v>3</v>
      </c>
      <c r="H7" s="298" t="s">
        <v>993</v>
      </c>
      <c r="L7" s="585"/>
      <c r="M7" s="578" t="s">
        <v>995</v>
      </c>
      <c r="N7" s="271">
        <v>3</v>
      </c>
      <c r="O7" s="250">
        <f t="shared" ref="O7" si="4">N7*4-3</f>
        <v>9</v>
      </c>
      <c r="P7" s="250">
        <f t="shared" ref="P7" si="5">O7+Q7-1</f>
        <v>11</v>
      </c>
      <c r="Q7" s="250">
        <v>3</v>
      </c>
      <c r="R7" s="298" t="s">
        <v>993</v>
      </c>
      <c r="U7" s="585"/>
      <c r="V7" s="578" t="s">
        <v>995</v>
      </c>
      <c r="W7" s="271">
        <v>3</v>
      </c>
      <c r="X7" s="250">
        <f t="shared" ref="X7" si="6">W7*4-3</f>
        <v>9</v>
      </c>
      <c r="Y7" s="250">
        <f t="shared" ref="Y7" si="7">X7+Z7-1</f>
        <v>11</v>
      </c>
      <c r="Z7" s="250">
        <v>3</v>
      </c>
      <c r="AA7" s="298" t="s">
        <v>993</v>
      </c>
    </row>
    <row r="8" spans="2:27" ht="15.75" thickBot="1" x14ac:dyDescent="0.3">
      <c r="B8" s="585"/>
      <c r="C8" s="580"/>
      <c r="D8" s="126">
        <v>3</v>
      </c>
      <c r="E8" s="190">
        <f>F7+1</f>
        <v>12</v>
      </c>
      <c r="F8" s="190">
        <f>E8+G8-1</f>
        <v>12</v>
      </c>
      <c r="G8" s="190">
        <v>1</v>
      </c>
      <c r="H8" s="101" t="s">
        <v>994</v>
      </c>
      <c r="L8" s="585"/>
      <c r="M8" s="580"/>
      <c r="N8" s="126">
        <v>3</v>
      </c>
      <c r="O8" s="190">
        <f>P7+1</f>
        <v>12</v>
      </c>
      <c r="P8" s="190">
        <f>O8+Q8-1</f>
        <v>12</v>
      </c>
      <c r="Q8" s="190">
        <v>1</v>
      </c>
      <c r="R8" s="101" t="s">
        <v>994</v>
      </c>
      <c r="U8" s="585"/>
      <c r="V8" s="580"/>
      <c r="W8" s="126">
        <v>3</v>
      </c>
      <c r="X8" s="190">
        <f>Y7+1</f>
        <v>12</v>
      </c>
      <c r="Y8" s="190">
        <f>X8+Z8-1</f>
        <v>12</v>
      </c>
      <c r="Z8" s="190">
        <v>1</v>
      </c>
      <c r="AA8" s="101" t="s">
        <v>994</v>
      </c>
    </row>
    <row r="9" spans="2:27" x14ac:dyDescent="0.25">
      <c r="B9" s="585"/>
      <c r="C9" s="578" t="s">
        <v>992</v>
      </c>
      <c r="D9" s="297">
        <v>4</v>
      </c>
      <c r="E9" s="189">
        <f t="shared" si="0"/>
        <v>13</v>
      </c>
      <c r="F9" s="189">
        <f>E9+G9-1</f>
        <v>15</v>
      </c>
      <c r="G9" s="189">
        <v>3</v>
      </c>
      <c r="H9" s="93" t="s">
        <v>990</v>
      </c>
      <c r="L9" s="585"/>
      <c r="M9" s="578" t="s">
        <v>992</v>
      </c>
      <c r="N9" s="297">
        <v>4</v>
      </c>
      <c r="O9" s="189">
        <f t="shared" ref="O9" si="8">N9*4-3</f>
        <v>13</v>
      </c>
      <c r="P9" s="189">
        <f>O9+Q9-1</f>
        <v>15</v>
      </c>
      <c r="Q9" s="189">
        <v>3</v>
      </c>
      <c r="R9" s="93" t="s">
        <v>990</v>
      </c>
      <c r="U9" s="585"/>
      <c r="V9" s="578" t="s">
        <v>992</v>
      </c>
      <c r="W9" s="297">
        <v>4</v>
      </c>
      <c r="X9" s="189">
        <f t="shared" ref="X9" si="9">W9*4-3</f>
        <v>13</v>
      </c>
      <c r="Y9" s="189">
        <f>X9+Z9-1</f>
        <v>15</v>
      </c>
      <c r="Z9" s="189">
        <v>3</v>
      </c>
      <c r="AA9" s="93" t="s">
        <v>990</v>
      </c>
    </row>
    <row r="10" spans="2:27" ht="15.75" thickBot="1" x14ac:dyDescent="0.3">
      <c r="B10" s="585"/>
      <c r="C10" s="580"/>
      <c r="D10" s="126">
        <v>4</v>
      </c>
      <c r="E10" s="190">
        <f>F9+1</f>
        <v>16</v>
      </c>
      <c r="F10" s="190">
        <f>E10+G10-1</f>
        <v>16</v>
      </c>
      <c r="G10" s="190">
        <v>1</v>
      </c>
      <c r="H10" s="101" t="s">
        <v>991</v>
      </c>
      <c r="L10" s="585"/>
      <c r="M10" s="580"/>
      <c r="N10" s="126">
        <v>4</v>
      </c>
      <c r="O10" s="190">
        <f>P9+1</f>
        <v>16</v>
      </c>
      <c r="P10" s="190">
        <f>O10+Q10-1</f>
        <v>16</v>
      </c>
      <c r="Q10" s="190">
        <v>1</v>
      </c>
      <c r="R10" s="101" t="s">
        <v>991</v>
      </c>
      <c r="U10" s="585"/>
      <c r="V10" s="580"/>
      <c r="W10" s="126">
        <v>4</v>
      </c>
      <c r="X10" s="190">
        <f>Y9+1</f>
        <v>16</v>
      </c>
      <c r="Y10" s="190">
        <f>X10+Z10-1</f>
        <v>16</v>
      </c>
      <c r="Z10" s="190">
        <v>1</v>
      </c>
      <c r="AA10" s="101" t="s">
        <v>991</v>
      </c>
    </row>
    <row r="11" spans="2:27" x14ac:dyDescent="0.25">
      <c r="B11" s="585"/>
      <c r="C11" s="578" t="s">
        <v>982</v>
      </c>
      <c r="D11" s="271">
        <v>5</v>
      </c>
      <c r="E11" s="250">
        <f t="shared" si="0"/>
        <v>17</v>
      </c>
      <c r="F11" s="250">
        <f t="shared" si="3"/>
        <v>18</v>
      </c>
      <c r="G11" s="250">
        <v>2</v>
      </c>
      <c r="H11" s="298" t="s">
        <v>980</v>
      </c>
      <c r="L11" s="585"/>
      <c r="M11" s="578" t="s">
        <v>982</v>
      </c>
      <c r="N11" s="271">
        <v>5</v>
      </c>
      <c r="O11" s="250">
        <f t="shared" ref="O11" si="10">N11*4-3</f>
        <v>17</v>
      </c>
      <c r="P11" s="250">
        <f t="shared" ref="P11" si="11">O11+Q11-1</f>
        <v>18</v>
      </c>
      <c r="Q11" s="250">
        <v>2</v>
      </c>
      <c r="R11" s="298" t="s">
        <v>980</v>
      </c>
      <c r="U11" s="585"/>
      <c r="V11" s="578" t="s">
        <v>982</v>
      </c>
      <c r="W11" s="271">
        <v>5</v>
      </c>
      <c r="X11" s="250">
        <f t="shared" ref="X11" si="12">W11*4-3</f>
        <v>17</v>
      </c>
      <c r="Y11" s="250">
        <f t="shared" ref="Y11" si="13">X11+Z11-1</f>
        <v>18</v>
      </c>
      <c r="Z11" s="250">
        <v>2</v>
      </c>
      <c r="AA11" s="298" t="s">
        <v>980</v>
      </c>
    </row>
    <row r="12" spans="2:27" x14ac:dyDescent="0.25">
      <c r="B12" s="585"/>
      <c r="C12" s="579"/>
      <c r="D12" s="125">
        <v>5</v>
      </c>
      <c r="E12" s="248">
        <f>F11+1</f>
        <v>19</v>
      </c>
      <c r="F12" s="248">
        <f>E12+G12-1</f>
        <v>19</v>
      </c>
      <c r="G12" s="248">
        <v>1</v>
      </c>
      <c r="H12" s="94" t="s">
        <v>986</v>
      </c>
      <c r="L12" s="585"/>
      <c r="M12" s="579"/>
      <c r="N12" s="125">
        <v>5</v>
      </c>
      <c r="O12" s="248">
        <f>P11+1</f>
        <v>19</v>
      </c>
      <c r="P12" s="248">
        <f>O12+Q12-1</f>
        <v>19</v>
      </c>
      <c r="Q12" s="248">
        <v>1</v>
      </c>
      <c r="R12" s="94" t="s">
        <v>986</v>
      </c>
      <c r="U12" s="585"/>
      <c r="V12" s="579"/>
      <c r="W12" s="125">
        <v>5</v>
      </c>
      <c r="X12" s="248">
        <f>Y11+1</f>
        <v>19</v>
      </c>
      <c r="Y12" s="248">
        <f>X12+Z12-1</f>
        <v>19</v>
      </c>
      <c r="Z12" s="248">
        <v>1</v>
      </c>
      <c r="AA12" s="94" t="s">
        <v>986</v>
      </c>
    </row>
    <row r="13" spans="2:27" ht="15.75" thickBot="1" x14ac:dyDescent="0.3">
      <c r="B13" s="585"/>
      <c r="C13" s="580"/>
      <c r="D13" s="126">
        <v>5</v>
      </c>
      <c r="E13" s="190">
        <f>F12+1</f>
        <v>20</v>
      </c>
      <c r="F13" s="190">
        <f>E13+G13-1</f>
        <v>20</v>
      </c>
      <c r="G13" s="190">
        <v>1</v>
      </c>
      <c r="H13" s="101" t="s">
        <v>987</v>
      </c>
      <c r="L13" s="585"/>
      <c r="M13" s="580"/>
      <c r="N13" s="126">
        <v>5</v>
      </c>
      <c r="O13" s="190">
        <f>P12+1</f>
        <v>20</v>
      </c>
      <c r="P13" s="190">
        <f>O13+Q13-1</f>
        <v>20</v>
      </c>
      <c r="Q13" s="190">
        <v>1</v>
      </c>
      <c r="R13" s="101" t="s">
        <v>987</v>
      </c>
      <c r="U13" s="585"/>
      <c r="V13" s="580"/>
      <c r="W13" s="126">
        <v>5</v>
      </c>
      <c r="X13" s="190">
        <f>Y12+1</f>
        <v>20</v>
      </c>
      <c r="Y13" s="190">
        <f>X13+Z13-1</f>
        <v>20</v>
      </c>
      <c r="Z13" s="190">
        <v>1</v>
      </c>
      <c r="AA13" s="101" t="s">
        <v>987</v>
      </c>
    </row>
    <row r="14" spans="2:27" x14ac:dyDescent="0.25">
      <c r="B14" s="585"/>
      <c r="C14" s="578" t="s">
        <v>981</v>
      </c>
      <c r="D14" s="297">
        <v>6</v>
      </c>
      <c r="E14" s="189">
        <f t="shared" si="0"/>
        <v>21</v>
      </c>
      <c r="F14" s="189">
        <f t="shared" si="3"/>
        <v>21</v>
      </c>
      <c r="G14" s="189">
        <v>1</v>
      </c>
      <c r="H14" s="93" t="s">
        <v>968</v>
      </c>
      <c r="L14" s="585"/>
      <c r="M14" s="578" t="s">
        <v>981</v>
      </c>
      <c r="N14" s="297">
        <v>6</v>
      </c>
      <c r="O14" s="189">
        <f t="shared" ref="O14" si="14">N14*4-3</f>
        <v>21</v>
      </c>
      <c r="P14" s="189">
        <f t="shared" ref="P14:P20" si="15">O14+Q14-1</f>
        <v>21</v>
      </c>
      <c r="Q14" s="189">
        <v>1</v>
      </c>
      <c r="R14" s="93" t="s">
        <v>968</v>
      </c>
      <c r="U14" s="585"/>
      <c r="V14" s="578" t="s">
        <v>981</v>
      </c>
      <c r="W14" s="297">
        <v>6</v>
      </c>
      <c r="X14" s="189">
        <f t="shared" ref="X14" si="16">W14*4-3</f>
        <v>21</v>
      </c>
      <c r="Y14" s="189">
        <f t="shared" ref="Y14:Y20" si="17">X14+Z14-1</f>
        <v>21</v>
      </c>
      <c r="Z14" s="189">
        <v>1</v>
      </c>
      <c r="AA14" s="93" t="s">
        <v>968</v>
      </c>
    </row>
    <row r="15" spans="2:27" x14ac:dyDescent="0.25">
      <c r="B15" s="585"/>
      <c r="C15" s="579"/>
      <c r="D15" s="125">
        <v>6</v>
      </c>
      <c r="E15" s="248">
        <f>F14+1</f>
        <v>22</v>
      </c>
      <c r="F15" s="248">
        <f t="shared" si="3"/>
        <v>22</v>
      </c>
      <c r="G15" s="248">
        <v>1</v>
      </c>
      <c r="H15" s="94" t="s">
        <v>969</v>
      </c>
      <c r="L15" s="585"/>
      <c r="M15" s="579"/>
      <c r="N15" s="125">
        <v>6</v>
      </c>
      <c r="O15" s="248">
        <f>P14+1</f>
        <v>22</v>
      </c>
      <c r="P15" s="248">
        <f t="shared" si="15"/>
        <v>22</v>
      </c>
      <c r="Q15" s="248">
        <v>1</v>
      </c>
      <c r="R15" s="94" t="s">
        <v>969</v>
      </c>
      <c r="U15" s="585"/>
      <c r="V15" s="579"/>
      <c r="W15" s="125">
        <v>6</v>
      </c>
      <c r="X15" s="248">
        <f>Y14+1</f>
        <v>22</v>
      </c>
      <c r="Y15" s="248">
        <f t="shared" si="17"/>
        <v>22</v>
      </c>
      <c r="Z15" s="248">
        <v>1</v>
      </c>
      <c r="AA15" s="94" t="s">
        <v>969</v>
      </c>
    </row>
    <row r="16" spans="2:27" x14ac:dyDescent="0.25">
      <c r="B16" s="585"/>
      <c r="C16" s="579"/>
      <c r="D16" s="125">
        <v>6</v>
      </c>
      <c r="E16" s="248">
        <f>F15+1</f>
        <v>23</v>
      </c>
      <c r="F16" s="248">
        <f t="shared" si="3"/>
        <v>23</v>
      </c>
      <c r="G16" s="248">
        <v>1</v>
      </c>
      <c r="H16" s="94" t="s">
        <v>979</v>
      </c>
      <c r="L16" s="585"/>
      <c r="M16" s="579"/>
      <c r="N16" s="125">
        <v>6</v>
      </c>
      <c r="O16" s="248">
        <f>P15+1</f>
        <v>23</v>
      </c>
      <c r="P16" s="248">
        <f t="shared" si="15"/>
        <v>23</v>
      </c>
      <c r="Q16" s="248">
        <v>1</v>
      </c>
      <c r="R16" s="94" t="s">
        <v>979</v>
      </c>
      <c r="U16" s="585"/>
      <c r="V16" s="579"/>
      <c r="W16" s="125">
        <v>6</v>
      </c>
      <c r="X16" s="248">
        <f>Y15+1</f>
        <v>23</v>
      </c>
      <c r="Y16" s="248">
        <f t="shared" si="17"/>
        <v>23</v>
      </c>
      <c r="Z16" s="248">
        <v>1</v>
      </c>
      <c r="AA16" s="94" t="s">
        <v>979</v>
      </c>
    </row>
    <row r="17" spans="2:28" ht="15.75" thickBot="1" x14ac:dyDescent="0.3">
      <c r="B17" s="586"/>
      <c r="C17" s="580"/>
      <c r="D17" s="126">
        <v>6</v>
      </c>
      <c r="E17" s="190">
        <f>F16+1</f>
        <v>24</v>
      </c>
      <c r="F17" s="190">
        <f t="shared" si="3"/>
        <v>24</v>
      </c>
      <c r="G17" s="190">
        <v>1</v>
      </c>
      <c r="H17" s="101" t="s">
        <v>970</v>
      </c>
      <c r="L17" s="586"/>
      <c r="M17" s="580"/>
      <c r="N17" s="126">
        <v>6</v>
      </c>
      <c r="O17" s="190">
        <f>P16+1</f>
        <v>24</v>
      </c>
      <c r="P17" s="190">
        <f t="shared" si="15"/>
        <v>24</v>
      </c>
      <c r="Q17" s="190">
        <v>1</v>
      </c>
      <c r="R17" s="101" t="s">
        <v>970</v>
      </c>
      <c r="U17" s="586"/>
      <c r="V17" s="580"/>
      <c r="W17" s="126">
        <v>6</v>
      </c>
      <c r="X17" s="190">
        <f>Y16+1</f>
        <v>24</v>
      </c>
      <c r="Y17" s="190">
        <f t="shared" si="17"/>
        <v>24</v>
      </c>
      <c r="Z17" s="190">
        <v>1</v>
      </c>
      <c r="AA17" s="101" t="s">
        <v>970</v>
      </c>
    </row>
    <row r="18" spans="2:28" ht="15.75" thickBot="1" x14ac:dyDescent="0.3">
      <c r="C18" s="110" t="s">
        <v>983</v>
      </c>
      <c r="D18" s="306">
        <v>7</v>
      </c>
      <c r="E18" s="297">
        <f>D18*4-3</f>
        <v>25</v>
      </c>
      <c r="F18" s="189">
        <f t="shared" si="3"/>
        <v>28</v>
      </c>
      <c r="G18" s="189">
        <v>4</v>
      </c>
      <c r="H18" s="93" t="s">
        <v>848</v>
      </c>
      <c r="M18" s="110" t="s">
        <v>983</v>
      </c>
      <c r="N18" s="306">
        <v>7</v>
      </c>
      <c r="O18" s="297">
        <f>N18*4-3</f>
        <v>25</v>
      </c>
      <c r="P18" s="189">
        <f t="shared" si="15"/>
        <v>28</v>
      </c>
      <c r="Q18" s="189">
        <v>4</v>
      </c>
      <c r="R18" s="93" t="s">
        <v>848</v>
      </c>
      <c r="V18" s="110" t="s">
        <v>983</v>
      </c>
      <c r="W18" s="306">
        <v>7</v>
      </c>
      <c r="X18" s="297">
        <f>W18*4-3</f>
        <v>25</v>
      </c>
      <c r="Y18" s="189">
        <f t="shared" si="17"/>
        <v>28</v>
      </c>
      <c r="Z18" s="189">
        <v>4</v>
      </c>
      <c r="AA18" s="93" t="s">
        <v>848</v>
      </c>
    </row>
    <row r="19" spans="2:28" x14ac:dyDescent="0.25">
      <c r="C19" s="578" t="s">
        <v>984</v>
      </c>
      <c r="D19" s="307">
        <v>8</v>
      </c>
      <c r="E19" s="281">
        <f t="shared" ref="E19:E31" si="18">D19*4-3</f>
        <v>29</v>
      </c>
      <c r="F19" s="279">
        <f t="shared" si="3"/>
        <v>30</v>
      </c>
      <c r="G19" s="279">
        <v>2</v>
      </c>
      <c r="H19" s="96" t="s">
        <v>852</v>
      </c>
      <c r="M19" s="578" t="s">
        <v>984</v>
      </c>
      <c r="N19" s="338">
        <v>8</v>
      </c>
      <c r="O19" s="281">
        <f t="shared" ref="O19" si="19">N19*4-3</f>
        <v>29</v>
      </c>
      <c r="P19" s="279">
        <f t="shared" ref="P19" si="20">O19+Q19-1</f>
        <v>29</v>
      </c>
      <c r="Q19" s="279">
        <v>1</v>
      </c>
      <c r="R19" s="96" t="s">
        <v>1043</v>
      </c>
      <c r="V19" s="578" t="s">
        <v>984</v>
      </c>
      <c r="W19" s="338">
        <v>8</v>
      </c>
      <c r="X19" s="281">
        <f t="shared" ref="X19" si="21">W19*4-3</f>
        <v>29</v>
      </c>
      <c r="Y19" s="279">
        <f t="shared" si="17"/>
        <v>29</v>
      </c>
      <c r="Z19" s="279">
        <v>1</v>
      </c>
      <c r="AA19" s="96" t="s">
        <v>1043</v>
      </c>
    </row>
    <row r="20" spans="2:28" ht="15.75" thickBot="1" x14ac:dyDescent="0.3">
      <c r="C20" s="580"/>
      <c r="D20" s="307">
        <v>8</v>
      </c>
      <c r="E20" s="281">
        <f>F19+1</f>
        <v>31</v>
      </c>
      <c r="F20" s="279">
        <f>E20+G20-1</f>
        <v>32</v>
      </c>
      <c r="G20" s="279">
        <v>2</v>
      </c>
      <c r="H20" s="96" t="s">
        <v>921</v>
      </c>
      <c r="M20" s="579"/>
      <c r="N20" s="307">
        <v>8</v>
      </c>
      <c r="O20" s="281">
        <f>P19+1</f>
        <v>30</v>
      </c>
      <c r="P20" s="279">
        <f t="shared" si="15"/>
        <v>30</v>
      </c>
      <c r="Q20" s="279">
        <v>1</v>
      </c>
      <c r="R20" s="96" t="s">
        <v>852</v>
      </c>
      <c r="V20" s="579"/>
      <c r="W20" s="307">
        <v>8</v>
      </c>
      <c r="X20" s="281">
        <f>Y19+1</f>
        <v>30</v>
      </c>
      <c r="Y20" s="279">
        <f t="shared" si="17"/>
        <v>30</v>
      </c>
      <c r="Z20" s="279">
        <v>1</v>
      </c>
      <c r="AA20" s="96" t="s">
        <v>852</v>
      </c>
    </row>
    <row r="21" spans="2:28" ht="15.75" thickBot="1" x14ac:dyDescent="0.3">
      <c r="C21" s="110" t="s">
        <v>985</v>
      </c>
      <c r="D21" s="197">
        <v>9</v>
      </c>
      <c r="E21" s="282">
        <f>D21*4-3</f>
        <v>33</v>
      </c>
      <c r="F21" s="280">
        <f>E21+G21-1</f>
        <v>36</v>
      </c>
      <c r="G21" s="280">
        <v>4</v>
      </c>
      <c r="H21" s="283" t="s">
        <v>854</v>
      </c>
      <c r="M21" s="580"/>
      <c r="N21" s="307">
        <v>8</v>
      </c>
      <c r="O21" s="281">
        <f>P20+1</f>
        <v>31</v>
      </c>
      <c r="P21" s="279">
        <f>O21+Q21-1</f>
        <v>32</v>
      </c>
      <c r="Q21" s="279">
        <v>2</v>
      </c>
      <c r="R21" s="96" t="s">
        <v>921</v>
      </c>
      <c r="V21" s="580"/>
      <c r="W21" s="307">
        <v>8</v>
      </c>
      <c r="X21" s="281">
        <f>Y20+1</f>
        <v>31</v>
      </c>
      <c r="Y21" s="279">
        <f>X21+Z21-1</f>
        <v>32</v>
      </c>
      <c r="Z21" s="279">
        <v>2</v>
      </c>
      <c r="AA21" s="96" t="s">
        <v>921</v>
      </c>
    </row>
    <row r="22" spans="2:28" ht="15.75" thickBot="1" x14ac:dyDescent="0.3">
      <c r="C22" s="578" t="s">
        <v>988</v>
      </c>
      <c r="D22" s="308">
        <v>10</v>
      </c>
      <c r="E22" s="284">
        <f t="shared" si="18"/>
        <v>37</v>
      </c>
      <c r="F22" s="256">
        <f t="shared" si="3"/>
        <v>39</v>
      </c>
      <c r="G22" s="256">
        <v>3</v>
      </c>
      <c r="H22" s="285" t="s">
        <v>922</v>
      </c>
      <c r="M22" s="110" t="s">
        <v>985</v>
      </c>
      <c r="N22" s="197">
        <v>9</v>
      </c>
      <c r="O22" s="282">
        <f>N22*4-3</f>
        <v>33</v>
      </c>
      <c r="P22" s="280">
        <f>O22+Q22-1</f>
        <v>36</v>
      </c>
      <c r="Q22" s="280">
        <v>4</v>
      </c>
      <c r="R22" s="283" t="s">
        <v>854</v>
      </c>
      <c r="V22" s="110" t="s">
        <v>985</v>
      </c>
      <c r="W22" s="197">
        <v>9</v>
      </c>
      <c r="X22" s="282">
        <f>W22*4-3</f>
        <v>33</v>
      </c>
      <c r="Y22" s="280">
        <f>X22+Z22-1</f>
        <v>36</v>
      </c>
      <c r="Z22" s="280">
        <v>4</v>
      </c>
      <c r="AA22" s="283" t="s">
        <v>854</v>
      </c>
    </row>
    <row r="23" spans="2:28" ht="15.75" thickBot="1" x14ac:dyDescent="0.3">
      <c r="C23" s="579"/>
      <c r="D23" s="309">
        <v>10</v>
      </c>
      <c r="E23" s="310">
        <f>F22+1</f>
        <v>40</v>
      </c>
      <c r="F23" s="296">
        <f t="shared" si="3"/>
        <v>40</v>
      </c>
      <c r="G23" s="296">
        <v>1</v>
      </c>
      <c r="H23" s="311" t="s">
        <v>923</v>
      </c>
      <c r="I23" s="329" t="s">
        <v>966</v>
      </c>
      <c r="M23" s="578" t="s">
        <v>988</v>
      </c>
      <c r="N23" s="308">
        <v>10</v>
      </c>
      <c r="O23" s="284">
        <f t="shared" ref="O23" si="22">N23*4-3</f>
        <v>37</v>
      </c>
      <c r="P23" s="256">
        <f t="shared" ref="P23:P25" si="23">O23+Q23-1</f>
        <v>39</v>
      </c>
      <c r="Q23" s="256">
        <v>3</v>
      </c>
      <c r="R23" s="285" t="s">
        <v>922</v>
      </c>
      <c r="S23" s="329" t="s">
        <v>966</v>
      </c>
      <c r="V23" s="578" t="s">
        <v>988</v>
      </c>
      <c r="W23" s="308">
        <v>10</v>
      </c>
      <c r="X23" s="284">
        <f t="shared" ref="X23" si="24">W23*4-3</f>
        <v>37</v>
      </c>
      <c r="Y23" s="256">
        <f t="shared" ref="Y23:Y25" si="25">X23+Z23-1</f>
        <v>39</v>
      </c>
      <c r="Z23" s="256">
        <v>3</v>
      </c>
      <c r="AA23" s="285" t="s">
        <v>922</v>
      </c>
    </row>
    <row r="24" spans="2:28" ht="15.75" thickBot="1" x14ac:dyDescent="0.3">
      <c r="C24" s="581" t="s">
        <v>989</v>
      </c>
      <c r="D24" s="294">
        <v>11</v>
      </c>
      <c r="E24" s="294">
        <f t="shared" si="18"/>
        <v>41</v>
      </c>
      <c r="F24" s="294">
        <f t="shared" si="3"/>
        <v>43</v>
      </c>
      <c r="G24" s="294">
        <v>3</v>
      </c>
      <c r="H24" s="312" t="s">
        <v>924</v>
      </c>
      <c r="I24" s="575" t="s">
        <v>955</v>
      </c>
      <c r="M24" s="579"/>
      <c r="N24" s="309">
        <v>10</v>
      </c>
      <c r="O24" s="310">
        <f>P23+1</f>
        <v>40</v>
      </c>
      <c r="P24" s="296">
        <f t="shared" si="23"/>
        <v>40</v>
      </c>
      <c r="Q24" s="296">
        <v>1</v>
      </c>
      <c r="R24" s="311" t="s">
        <v>923</v>
      </c>
      <c r="V24" s="579"/>
      <c r="W24" s="309">
        <v>10</v>
      </c>
      <c r="X24" s="310">
        <f>Y23+1</f>
        <v>40</v>
      </c>
      <c r="Y24" s="296">
        <f t="shared" si="25"/>
        <v>40</v>
      </c>
      <c r="Z24" s="296">
        <v>1</v>
      </c>
      <c r="AA24" s="311" t="s">
        <v>923</v>
      </c>
      <c r="AB24" s="329" t="s">
        <v>966</v>
      </c>
    </row>
    <row r="25" spans="2:28" x14ac:dyDescent="0.25">
      <c r="C25" s="582"/>
      <c r="D25" s="290">
        <v>11</v>
      </c>
      <c r="E25" s="290">
        <f>F24+1</f>
        <v>44</v>
      </c>
      <c r="F25" s="290">
        <f>E25+G25-1</f>
        <v>44</v>
      </c>
      <c r="G25" s="290">
        <v>1</v>
      </c>
      <c r="H25" s="291" t="s">
        <v>925</v>
      </c>
      <c r="I25" s="576"/>
      <c r="M25" s="581" t="s">
        <v>989</v>
      </c>
      <c r="N25" s="294">
        <v>11</v>
      </c>
      <c r="O25" s="294">
        <f t="shared" ref="O25" si="26">N25*4-3</f>
        <v>41</v>
      </c>
      <c r="P25" s="294">
        <f t="shared" si="23"/>
        <v>43</v>
      </c>
      <c r="Q25" s="294">
        <v>3</v>
      </c>
      <c r="R25" s="312" t="s">
        <v>924</v>
      </c>
      <c r="S25" s="339" t="s">
        <v>955</v>
      </c>
      <c r="V25" s="581" t="s">
        <v>989</v>
      </c>
      <c r="W25" s="294">
        <v>11</v>
      </c>
      <c r="X25" s="294">
        <f t="shared" ref="X25" si="27">W25*4-3</f>
        <v>41</v>
      </c>
      <c r="Y25" s="294">
        <f t="shared" si="25"/>
        <v>43</v>
      </c>
      <c r="Z25" s="294">
        <v>3</v>
      </c>
      <c r="AA25" s="344" t="s">
        <v>924</v>
      </c>
    </row>
    <row r="26" spans="2:28" ht="15.75" thickBot="1" x14ac:dyDescent="0.3">
      <c r="C26" s="313" t="s">
        <v>1002</v>
      </c>
      <c r="D26" s="292">
        <v>12</v>
      </c>
      <c r="E26" s="292">
        <f t="shared" si="18"/>
        <v>45</v>
      </c>
      <c r="F26" s="292">
        <f t="shared" si="3"/>
        <v>48</v>
      </c>
      <c r="G26" s="292">
        <v>4</v>
      </c>
      <c r="H26" s="293" t="s">
        <v>926</v>
      </c>
      <c r="I26" s="576"/>
      <c r="M26" s="582"/>
      <c r="N26" s="290">
        <v>11</v>
      </c>
      <c r="O26" s="290">
        <f>P25+1</f>
        <v>44</v>
      </c>
      <c r="P26" s="290">
        <f>O26+Q26-1</f>
        <v>44</v>
      </c>
      <c r="Q26" s="290">
        <v>1</v>
      </c>
      <c r="R26" s="291" t="s">
        <v>925</v>
      </c>
      <c r="S26" s="60"/>
      <c r="V26" s="583"/>
      <c r="W26" s="345">
        <v>11</v>
      </c>
      <c r="X26" s="345">
        <f>Y25+1</f>
        <v>44</v>
      </c>
      <c r="Y26" s="345">
        <f>X26+Z26-1</f>
        <v>44</v>
      </c>
      <c r="Z26" s="345">
        <v>1</v>
      </c>
      <c r="AA26" s="68" t="s">
        <v>925</v>
      </c>
    </row>
    <row r="27" spans="2:28" ht="15.75" thickBot="1" x14ac:dyDescent="0.3">
      <c r="C27" s="582" t="s">
        <v>1003</v>
      </c>
      <c r="D27" s="182">
        <v>13</v>
      </c>
      <c r="E27" s="182">
        <f t="shared" si="18"/>
        <v>49</v>
      </c>
      <c r="F27" s="182">
        <f>E27+G27-1</f>
        <v>50</v>
      </c>
      <c r="G27" s="182">
        <v>2</v>
      </c>
      <c r="H27" s="245" t="s">
        <v>927</v>
      </c>
      <c r="I27" s="576"/>
      <c r="M27" s="332" t="s">
        <v>1002</v>
      </c>
      <c r="N27" s="292">
        <v>12</v>
      </c>
      <c r="O27" s="292">
        <f t="shared" ref="O27:O28" si="28">N27*4-3</f>
        <v>45</v>
      </c>
      <c r="P27" s="292">
        <f t="shared" ref="P27" si="29">O27+Q27-1</f>
        <v>48</v>
      </c>
      <c r="Q27" s="292">
        <v>4</v>
      </c>
      <c r="R27" s="293" t="s">
        <v>926</v>
      </c>
      <c r="S27" s="60"/>
      <c r="V27" s="346" t="s">
        <v>1002</v>
      </c>
      <c r="W27" s="347">
        <v>12</v>
      </c>
      <c r="X27" s="347">
        <f t="shared" ref="X27:X28" si="30">W27*4-3</f>
        <v>45</v>
      </c>
      <c r="Y27" s="347">
        <f t="shared" ref="Y27" si="31">X27+Z27-1</f>
        <v>48</v>
      </c>
      <c r="Z27" s="347">
        <v>4</v>
      </c>
      <c r="AA27" s="348" t="s">
        <v>926</v>
      </c>
    </row>
    <row r="28" spans="2:28" x14ac:dyDescent="0.25">
      <c r="C28" s="582"/>
      <c r="D28" s="182">
        <v>13</v>
      </c>
      <c r="E28" s="182">
        <f>F27+1</f>
        <v>51</v>
      </c>
      <c r="F28" s="182">
        <f t="shared" si="3"/>
        <v>52</v>
      </c>
      <c r="G28" s="182">
        <v>2</v>
      </c>
      <c r="H28" s="245" t="s">
        <v>971</v>
      </c>
      <c r="I28" s="576"/>
      <c r="M28" s="582" t="s">
        <v>1003</v>
      </c>
      <c r="N28" s="182">
        <v>13</v>
      </c>
      <c r="O28" s="182">
        <f t="shared" si="28"/>
        <v>49</v>
      </c>
      <c r="P28" s="182">
        <f>O28+Q28-1</f>
        <v>50</v>
      </c>
      <c r="Q28" s="182">
        <v>2</v>
      </c>
      <c r="R28" s="330" t="s">
        <v>927</v>
      </c>
      <c r="S28" s="60"/>
      <c r="V28" s="581" t="s">
        <v>1003</v>
      </c>
      <c r="W28" s="349">
        <v>13</v>
      </c>
      <c r="X28" s="349">
        <f t="shared" si="30"/>
        <v>49</v>
      </c>
      <c r="Y28" s="349">
        <f>X28+Z28-1</f>
        <v>50</v>
      </c>
      <c r="Z28" s="349">
        <v>2</v>
      </c>
      <c r="AA28" s="334" t="s">
        <v>927</v>
      </c>
    </row>
    <row r="29" spans="2:28" ht="15.75" thickBot="1" x14ac:dyDescent="0.3">
      <c r="C29" s="582" t="s">
        <v>1005</v>
      </c>
      <c r="D29" s="286">
        <v>14</v>
      </c>
      <c r="E29" s="286">
        <f t="shared" si="18"/>
        <v>53</v>
      </c>
      <c r="F29" s="286">
        <f>E29+G29-1</f>
        <v>54</v>
      </c>
      <c r="G29" s="286">
        <v>2</v>
      </c>
      <c r="H29" s="287" t="s">
        <v>928</v>
      </c>
      <c r="I29" s="576"/>
      <c r="M29" s="582"/>
      <c r="N29" s="182">
        <v>13</v>
      </c>
      <c r="O29" s="182">
        <f>P28+1</f>
        <v>51</v>
      </c>
      <c r="P29" s="182">
        <f t="shared" ref="P29" si="32">O29+Q29-1</f>
        <v>52</v>
      </c>
      <c r="Q29" s="182">
        <v>2</v>
      </c>
      <c r="R29" s="330" t="s">
        <v>971</v>
      </c>
      <c r="S29" s="60"/>
      <c r="V29" s="583"/>
      <c r="W29" s="350">
        <v>13</v>
      </c>
      <c r="X29" s="350">
        <f>Y28+1</f>
        <v>51</v>
      </c>
      <c r="Y29" s="350">
        <f t="shared" ref="Y29" si="33">X29+Z29-1</f>
        <v>52</v>
      </c>
      <c r="Z29" s="350">
        <v>2</v>
      </c>
      <c r="AA29" s="335" t="s">
        <v>971</v>
      </c>
    </row>
    <row r="30" spans="2:28" x14ac:dyDescent="0.25">
      <c r="C30" s="582"/>
      <c r="D30" s="286">
        <v>14</v>
      </c>
      <c r="E30" s="286">
        <f>F29+1</f>
        <v>55</v>
      </c>
      <c r="F30" s="286">
        <f>E30+G30-1</f>
        <v>56</v>
      </c>
      <c r="G30" s="286">
        <v>2</v>
      </c>
      <c r="H30" s="287" t="s">
        <v>929</v>
      </c>
      <c r="I30" s="576"/>
      <c r="M30" s="582" t="s">
        <v>1005</v>
      </c>
      <c r="N30" s="286">
        <v>14</v>
      </c>
      <c r="O30" s="286">
        <f t="shared" ref="O30" si="34">N30*4-3</f>
        <v>53</v>
      </c>
      <c r="P30" s="286">
        <f>O30+Q30-1</f>
        <v>54</v>
      </c>
      <c r="Q30" s="286">
        <v>2</v>
      </c>
      <c r="R30" s="287" t="s">
        <v>928</v>
      </c>
      <c r="S30" s="60"/>
      <c r="V30" s="581" t="s">
        <v>1005</v>
      </c>
      <c r="W30" s="351">
        <v>14</v>
      </c>
      <c r="X30" s="351">
        <f t="shared" ref="X30" si="35">W30*4-3</f>
        <v>53</v>
      </c>
      <c r="Y30" s="351">
        <f>X30+Z30-1</f>
        <v>54</v>
      </c>
      <c r="Z30" s="351">
        <v>2</v>
      </c>
      <c r="AA30" s="66" t="s">
        <v>928</v>
      </c>
    </row>
    <row r="31" spans="2:28" ht="15.75" thickBot="1" x14ac:dyDescent="0.3">
      <c r="C31" s="314" t="s">
        <v>1006</v>
      </c>
      <c r="D31" s="295">
        <v>15</v>
      </c>
      <c r="E31" s="295">
        <f t="shared" si="18"/>
        <v>57</v>
      </c>
      <c r="F31" s="295">
        <f>E31+G31-1</f>
        <v>60</v>
      </c>
      <c r="G31" s="295">
        <v>4</v>
      </c>
      <c r="H31" s="315" t="s">
        <v>930</v>
      </c>
      <c r="I31" s="577"/>
      <c r="M31" s="582"/>
      <c r="N31" s="286">
        <v>14</v>
      </c>
      <c r="O31" s="286">
        <f>P30+1</f>
        <v>55</v>
      </c>
      <c r="P31" s="286">
        <f>O31+Q31-1</f>
        <v>56</v>
      </c>
      <c r="Q31" s="286">
        <v>2</v>
      </c>
      <c r="R31" s="287" t="s">
        <v>929</v>
      </c>
      <c r="S31" s="60"/>
      <c r="V31" s="583"/>
      <c r="W31" s="352">
        <v>14</v>
      </c>
      <c r="X31" s="352">
        <f>Y30+1</f>
        <v>55</v>
      </c>
      <c r="Y31" s="352">
        <f>X31+Z31-1</f>
        <v>56</v>
      </c>
      <c r="Z31" s="352">
        <v>2</v>
      </c>
      <c r="AA31" s="353" t="s">
        <v>929</v>
      </c>
    </row>
    <row r="32" spans="2:28" ht="15.75" thickBot="1" x14ac:dyDescent="0.3">
      <c r="C32" s="581" t="s">
        <v>1007</v>
      </c>
      <c r="D32" s="324">
        <v>16</v>
      </c>
      <c r="E32" s="324">
        <f>D32*4-3</f>
        <v>61</v>
      </c>
      <c r="F32" s="324">
        <f t="shared" si="3"/>
        <v>61</v>
      </c>
      <c r="G32" s="324">
        <v>1</v>
      </c>
      <c r="H32" s="325" t="s">
        <v>919</v>
      </c>
      <c r="J32" s="329" t="s">
        <v>1041</v>
      </c>
      <c r="M32" s="336" t="s">
        <v>1006</v>
      </c>
      <c r="N32" s="295">
        <v>15</v>
      </c>
      <c r="O32" s="295">
        <f t="shared" ref="O32" si="36">N32*4-3</f>
        <v>57</v>
      </c>
      <c r="P32" s="295">
        <f>O32+Q32-1</f>
        <v>60</v>
      </c>
      <c r="Q32" s="295">
        <v>4</v>
      </c>
      <c r="R32" s="315" t="s">
        <v>930</v>
      </c>
      <c r="S32" s="340"/>
      <c r="V32" s="336" t="s">
        <v>1006</v>
      </c>
      <c r="W32" s="295">
        <v>15</v>
      </c>
      <c r="X32" s="295">
        <f t="shared" ref="X32" si="37">W32*4-3</f>
        <v>57</v>
      </c>
      <c r="Y32" s="295">
        <f>X32+Z32-1</f>
        <v>60</v>
      </c>
      <c r="Z32" s="295">
        <v>4</v>
      </c>
      <c r="AA32" s="315" t="s">
        <v>930</v>
      </c>
    </row>
    <row r="33" spans="3:27" x14ac:dyDescent="0.25">
      <c r="C33" s="582"/>
      <c r="D33" s="323">
        <v>16</v>
      </c>
      <c r="E33" s="323">
        <f>F32+1</f>
        <v>62</v>
      </c>
      <c r="F33" s="323">
        <f>E33+G33-1</f>
        <v>62</v>
      </c>
      <c r="G33" s="323">
        <v>1</v>
      </c>
      <c r="H33" s="326" t="s">
        <v>920</v>
      </c>
      <c r="M33" s="581" t="s">
        <v>1007</v>
      </c>
      <c r="N33" s="324">
        <v>16</v>
      </c>
      <c r="O33" s="324">
        <f>N33*4-3</f>
        <v>61</v>
      </c>
      <c r="P33" s="324">
        <f t="shared" ref="P33" si="38">O33+Q33-1</f>
        <v>61</v>
      </c>
      <c r="Q33" s="324">
        <v>1</v>
      </c>
      <c r="R33" s="325" t="s">
        <v>919</v>
      </c>
      <c r="V33" s="581" t="s">
        <v>1007</v>
      </c>
      <c r="W33" s="324">
        <v>16</v>
      </c>
      <c r="X33" s="324">
        <f>W33*4-3</f>
        <v>61</v>
      </c>
      <c r="Y33" s="324">
        <f t="shared" ref="Y33" si="39">X33+Z33-1</f>
        <v>61</v>
      </c>
      <c r="Z33" s="324">
        <v>1</v>
      </c>
      <c r="AA33" s="325" t="s">
        <v>919</v>
      </c>
    </row>
    <row r="34" spans="3:27" x14ac:dyDescent="0.25">
      <c r="C34" s="582"/>
      <c r="D34" s="323">
        <v>16</v>
      </c>
      <c r="E34" s="323">
        <f t="shared" ref="E34:E35" si="40">F33+1</f>
        <v>63</v>
      </c>
      <c r="F34" s="323">
        <f t="shared" ref="F34:F35" si="41">E34+G34-1</f>
        <v>63</v>
      </c>
      <c r="G34" s="323">
        <v>1</v>
      </c>
      <c r="H34" s="326" t="s">
        <v>972</v>
      </c>
      <c r="M34" s="582"/>
      <c r="N34" s="323">
        <v>16</v>
      </c>
      <c r="O34" s="323">
        <f>P33+1</f>
        <v>62</v>
      </c>
      <c r="P34" s="323">
        <f>O34+Q34-1</f>
        <v>62</v>
      </c>
      <c r="Q34" s="323">
        <v>1</v>
      </c>
      <c r="R34" s="326" t="s">
        <v>920</v>
      </c>
      <c r="V34" s="582"/>
      <c r="W34" s="323">
        <v>16</v>
      </c>
      <c r="X34" s="323">
        <f>Y33+1</f>
        <v>62</v>
      </c>
      <c r="Y34" s="323">
        <f>X34+Z34-1</f>
        <v>62</v>
      </c>
      <c r="Z34" s="323">
        <v>1</v>
      </c>
      <c r="AA34" s="326" t="s">
        <v>920</v>
      </c>
    </row>
    <row r="35" spans="3:27" ht="15.75" thickBot="1" x14ac:dyDescent="0.3">
      <c r="C35" s="583"/>
      <c r="D35" s="327">
        <v>16</v>
      </c>
      <c r="E35" s="327">
        <f t="shared" si="40"/>
        <v>64</v>
      </c>
      <c r="F35" s="327">
        <f t="shared" si="41"/>
        <v>64</v>
      </c>
      <c r="G35" s="327">
        <v>1</v>
      </c>
      <c r="H35" s="328">
        <v>0</v>
      </c>
      <c r="M35" s="582"/>
      <c r="N35" s="323">
        <v>16</v>
      </c>
      <c r="O35" s="323">
        <f t="shared" ref="O35:O36" si="42">P34+1</f>
        <v>63</v>
      </c>
      <c r="P35" s="323">
        <f t="shared" ref="P35:P37" si="43">O35+Q35-1</f>
        <v>63</v>
      </c>
      <c r="Q35" s="323">
        <v>1</v>
      </c>
      <c r="R35" s="326" t="s">
        <v>972</v>
      </c>
      <c r="V35" s="582"/>
      <c r="W35" s="323">
        <v>16</v>
      </c>
      <c r="X35" s="323">
        <f t="shared" ref="X35:X36" si="44">Y34+1</f>
        <v>63</v>
      </c>
      <c r="Y35" s="323">
        <f t="shared" ref="Y35:Y36" si="45">X35+Z35-1</f>
        <v>63</v>
      </c>
      <c r="Z35" s="323">
        <v>1</v>
      </c>
      <c r="AA35" s="326" t="s">
        <v>972</v>
      </c>
    </row>
    <row r="36" spans="3:27" ht="15.75" thickBot="1" x14ac:dyDescent="0.3">
      <c r="C36" s="581" t="s">
        <v>1008</v>
      </c>
      <c r="D36" s="294">
        <v>17</v>
      </c>
      <c r="E36" s="294">
        <f t="shared" ref="E36:E84" si="46">D36*4-3</f>
        <v>65</v>
      </c>
      <c r="F36" s="294">
        <f t="shared" si="3"/>
        <v>67</v>
      </c>
      <c r="G36" s="294">
        <v>3</v>
      </c>
      <c r="H36" s="312" t="s">
        <v>931</v>
      </c>
      <c r="I36" s="575" t="s">
        <v>954</v>
      </c>
      <c r="M36" s="583"/>
      <c r="N36" s="327">
        <v>16</v>
      </c>
      <c r="O36" s="327">
        <f t="shared" si="42"/>
        <v>64</v>
      </c>
      <c r="P36" s="327">
        <f t="shared" si="43"/>
        <v>64</v>
      </c>
      <c r="Q36" s="327">
        <v>1</v>
      </c>
      <c r="R36" s="328">
        <v>0</v>
      </c>
      <c r="V36" s="583"/>
      <c r="W36" s="327">
        <v>16</v>
      </c>
      <c r="X36" s="327">
        <f t="shared" si="44"/>
        <v>64</v>
      </c>
      <c r="Y36" s="327">
        <f t="shared" si="45"/>
        <v>64</v>
      </c>
      <c r="Z36" s="327">
        <v>1</v>
      </c>
      <c r="AA36" s="328">
        <v>0</v>
      </c>
    </row>
    <row r="37" spans="3:27" x14ac:dyDescent="0.25">
      <c r="C37" s="582"/>
      <c r="D37" s="290">
        <v>17</v>
      </c>
      <c r="E37" s="290">
        <f>F36+1</f>
        <v>68</v>
      </c>
      <c r="F37" s="290">
        <f>E37+G37-1</f>
        <v>68</v>
      </c>
      <c r="G37" s="290">
        <v>1</v>
      </c>
      <c r="H37" s="291" t="s">
        <v>932</v>
      </c>
      <c r="I37" s="576"/>
      <c r="M37" s="581" t="s">
        <v>1008</v>
      </c>
      <c r="N37" s="294">
        <v>17</v>
      </c>
      <c r="O37" s="294">
        <f t="shared" ref="O37" si="47">N37*4-3</f>
        <v>65</v>
      </c>
      <c r="P37" s="294">
        <f t="shared" si="43"/>
        <v>67</v>
      </c>
      <c r="Q37" s="294">
        <v>3</v>
      </c>
      <c r="R37" s="312" t="s">
        <v>931</v>
      </c>
      <c r="S37" s="339" t="s">
        <v>954</v>
      </c>
      <c r="V37" s="581" t="s">
        <v>1008</v>
      </c>
      <c r="W37" s="294">
        <v>17</v>
      </c>
      <c r="X37" s="294">
        <f t="shared" ref="X37" si="48">W37*4-3</f>
        <v>65</v>
      </c>
      <c r="Y37" s="294">
        <f t="shared" ref="Y37" si="49">X37+Z37-1</f>
        <v>65</v>
      </c>
      <c r="Z37" s="294">
        <v>1</v>
      </c>
      <c r="AA37" s="344" t="s">
        <v>902</v>
      </c>
    </row>
    <row r="38" spans="3:27" x14ac:dyDescent="0.25">
      <c r="C38" s="313" t="s">
        <v>1009</v>
      </c>
      <c r="D38" s="292">
        <v>18</v>
      </c>
      <c r="E38" s="292">
        <f t="shared" si="46"/>
        <v>69</v>
      </c>
      <c r="F38" s="292">
        <f t="shared" si="3"/>
        <v>72</v>
      </c>
      <c r="G38" s="292">
        <v>4</v>
      </c>
      <c r="H38" s="293" t="s">
        <v>933</v>
      </c>
      <c r="I38" s="576"/>
      <c r="M38" s="582"/>
      <c r="N38" s="290">
        <v>17</v>
      </c>
      <c r="O38" s="290">
        <f>P37+1</f>
        <v>68</v>
      </c>
      <c r="P38" s="290">
        <f>O38+Q38-1</f>
        <v>68</v>
      </c>
      <c r="Q38" s="290">
        <v>1</v>
      </c>
      <c r="R38" s="291" t="s">
        <v>932</v>
      </c>
      <c r="S38" s="60"/>
      <c r="V38" s="582"/>
      <c r="W38" s="290">
        <v>17</v>
      </c>
      <c r="X38" s="290">
        <f>Y37+1</f>
        <v>66</v>
      </c>
      <c r="Y38" s="290">
        <f>X38+Z38-1</f>
        <v>66</v>
      </c>
      <c r="Z38" s="290">
        <v>1</v>
      </c>
      <c r="AA38" s="63" t="s">
        <v>907</v>
      </c>
    </row>
    <row r="39" spans="3:27" ht="15.75" thickBot="1" x14ac:dyDescent="0.3">
      <c r="C39" s="582" t="s">
        <v>1010</v>
      </c>
      <c r="D39" s="182">
        <v>19</v>
      </c>
      <c r="E39" s="182">
        <f t="shared" si="46"/>
        <v>73</v>
      </c>
      <c r="F39" s="182">
        <f>E39+G39-1</f>
        <v>74</v>
      </c>
      <c r="G39" s="182">
        <v>2</v>
      </c>
      <c r="H39" s="245" t="s">
        <v>934</v>
      </c>
      <c r="I39" s="576"/>
      <c r="M39" s="332" t="s">
        <v>1009</v>
      </c>
      <c r="N39" s="292">
        <v>18</v>
      </c>
      <c r="O39" s="292">
        <f t="shared" ref="O39:O40" si="50">N39*4-3</f>
        <v>69</v>
      </c>
      <c r="P39" s="292">
        <f t="shared" ref="P39" si="51">O39+Q39-1</f>
        <v>72</v>
      </c>
      <c r="Q39" s="292">
        <v>4</v>
      </c>
      <c r="R39" s="293" t="s">
        <v>933</v>
      </c>
      <c r="S39" s="60"/>
      <c r="V39" s="583"/>
      <c r="W39" s="345">
        <v>17</v>
      </c>
      <c r="X39" s="345">
        <f>Y38+1</f>
        <v>67</v>
      </c>
      <c r="Y39" s="345">
        <f>X39+Z39-1</f>
        <v>67</v>
      </c>
      <c r="Z39" s="345">
        <v>1</v>
      </c>
      <c r="AA39" s="68" t="s">
        <v>911</v>
      </c>
    </row>
    <row r="40" spans="3:27" ht="15.75" thickBot="1" x14ac:dyDescent="0.3">
      <c r="C40" s="582"/>
      <c r="D40" s="182">
        <v>19</v>
      </c>
      <c r="E40" s="182">
        <f>F39+1</f>
        <v>75</v>
      </c>
      <c r="F40" s="182">
        <f t="shared" si="3"/>
        <v>76</v>
      </c>
      <c r="G40" s="182">
        <v>2</v>
      </c>
      <c r="H40" s="245" t="s">
        <v>973</v>
      </c>
      <c r="I40" s="576"/>
      <c r="M40" s="582" t="s">
        <v>1010</v>
      </c>
      <c r="N40" s="182">
        <v>19</v>
      </c>
      <c r="O40" s="182">
        <f t="shared" si="50"/>
        <v>73</v>
      </c>
      <c r="P40" s="182">
        <f>O40+Q40-1</f>
        <v>74</v>
      </c>
      <c r="Q40" s="182">
        <v>2</v>
      </c>
      <c r="R40" s="330" t="s">
        <v>934</v>
      </c>
      <c r="S40" s="60"/>
      <c r="V40" s="346" t="s">
        <v>1009</v>
      </c>
      <c r="W40" s="347">
        <v>18</v>
      </c>
      <c r="X40" s="347">
        <f t="shared" ref="X40:X41" si="52">W40*4-3</f>
        <v>69</v>
      </c>
      <c r="Y40" s="347">
        <f t="shared" ref="Y40" si="53">X40+Z40-1</f>
        <v>72</v>
      </c>
      <c r="Z40" s="347">
        <v>4</v>
      </c>
      <c r="AA40" s="348" t="s">
        <v>915</v>
      </c>
    </row>
    <row r="41" spans="3:27" x14ac:dyDescent="0.25">
      <c r="C41" s="582" t="s">
        <v>1011</v>
      </c>
      <c r="D41" s="286">
        <v>20</v>
      </c>
      <c r="E41" s="286">
        <f t="shared" si="46"/>
        <v>77</v>
      </c>
      <c r="F41" s="286">
        <f>E41+G41-1</f>
        <v>78</v>
      </c>
      <c r="G41" s="286">
        <v>2</v>
      </c>
      <c r="H41" s="287" t="s">
        <v>942</v>
      </c>
      <c r="I41" s="576"/>
      <c r="M41" s="582"/>
      <c r="N41" s="182">
        <v>19</v>
      </c>
      <c r="O41" s="182">
        <f>P40+1</f>
        <v>75</v>
      </c>
      <c r="P41" s="182">
        <f t="shared" ref="P41" si="54">O41+Q41-1</f>
        <v>76</v>
      </c>
      <c r="Q41" s="182">
        <v>2</v>
      </c>
      <c r="R41" s="330" t="s">
        <v>973</v>
      </c>
      <c r="S41" s="60"/>
      <c r="V41" s="581" t="s">
        <v>1010</v>
      </c>
      <c r="W41" s="349">
        <v>19</v>
      </c>
      <c r="X41" s="349">
        <f t="shared" si="52"/>
        <v>73</v>
      </c>
      <c r="Y41" s="349">
        <f>X41+Z41-1</f>
        <v>74</v>
      </c>
      <c r="Z41" s="349">
        <v>2</v>
      </c>
      <c r="AA41" s="334" t="s">
        <v>909</v>
      </c>
    </row>
    <row r="42" spans="3:27" ht="15.75" thickBot="1" x14ac:dyDescent="0.3">
      <c r="C42" s="582"/>
      <c r="D42" s="286">
        <v>20</v>
      </c>
      <c r="E42" s="286">
        <f>F41+1</f>
        <v>79</v>
      </c>
      <c r="F42" s="286">
        <f>E42+G42-1</f>
        <v>80</v>
      </c>
      <c r="G42" s="286">
        <v>2</v>
      </c>
      <c r="H42" s="287" t="s">
        <v>943</v>
      </c>
      <c r="I42" s="576"/>
      <c r="M42" s="582" t="s">
        <v>1011</v>
      </c>
      <c r="N42" s="286">
        <v>20</v>
      </c>
      <c r="O42" s="286">
        <f t="shared" ref="O42" si="55">N42*4-3</f>
        <v>77</v>
      </c>
      <c r="P42" s="286">
        <f>O42+Q42-1</f>
        <v>78</v>
      </c>
      <c r="Q42" s="286">
        <v>2</v>
      </c>
      <c r="R42" s="287" t="s">
        <v>942</v>
      </c>
      <c r="S42" s="60"/>
      <c r="V42" s="583"/>
      <c r="W42" s="350">
        <v>19</v>
      </c>
      <c r="X42" s="350">
        <f>Y41+1</f>
        <v>75</v>
      </c>
      <c r="Y42" s="350">
        <f t="shared" ref="Y42" si="56">X42+Z42-1</f>
        <v>76</v>
      </c>
      <c r="Z42" s="350">
        <v>2</v>
      </c>
      <c r="AA42" s="335" t="s">
        <v>906</v>
      </c>
    </row>
    <row r="43" spans="3:27" ht="15.75" thickBot="1" x14ac:dyDescent="0.3">
      <c r="C43" s="314" t="s">
        <v>1012</v>
      </c>
      <c r="D43" s="295">
        <v>21</v>
      </c>
      <c r="E43" s="295">
        <f t="shared" si="46"/>
        <v>81</v>
      </c>
      <c r="F43" s="295">
        <f>E43+G43-1</f>
        <v>84</v>
      </c>
      <c r="G43" s="295">
        <v>4</v>
      </c>
      <c r="H43" s="315" t="s">
        <v>944</v>
      </c>
      <c r="I43" s="577"/>
      <c r="M43" s="582"/>
      <c r="N43" s="286">
        <v>20</v>
      </c>
      <c r="O43" s="286">
        <f>P42+1</f>
        <v>79</v>
      </c>
      <c r="P43" s="286">
        <f>O43+Q43-1</f>
        <v>80</v>
      </c>
      <c r="Q43" s="286">
        <v>2</v>
      </c>
      <c r="R43" s="287" t="s">
        <v>943</v>
      </c>
      <c r="S43" s="60"/>
      <c r="V43" s="354" t="s">
        <v>1011</v>
      </c>
      <c r="W43" s="355">
        <v>20</v>
      </c>
      <c r="X43" s="355">
        <f t="shared" ref="X43" si="57">W43*4-3</f>
        <v>77</v>
      </c>
      <c r="Y43" s="355">
        <f>X43+Z43-1</f>
        <v>78</v>
      </c>
      <c r="Z43" s="355">
        <v>2</v>
      </c>
      <c r="AA43" s="356" t="s">
        <v>908</v>
      </c>
    </row>
    <row r="44" spans="3:27" ht="15.75" thickBot="1" x14ac:dyDescent="0.3">
      <c r="C44" s="581" t="s">
        <v>1013</v>
      </c>
      <c r="D44" s="294">
        <v>22</v>
      </c>
      <c r="E44" s="294">
        <f t="shared" si="46"/>
        <v>85</v>
      </c>
      <c r="F44" s="294">
        <f t="shared" ref="F44:F48" si="58">E44+G44-1</f>
        <v>87</v>
      </c>
      <c r="G44" s="294">
        <v>3</v>
      </c>
      <c r="H44" s="312" t="s">
        <v>935</v>
      </c>
      <c r="I44" s="575" t="s">
        <v>953</v>
      </c>
      <c r="M44" s="336" t="s">
        <v>1012</v>
      </c>
      <c r="N44" s="295">
        <v>21</v>
      </c>
      <c r="O44" s="295">
        <f t="shared" ref="O44:O45" si="59">N44*4-3</f>
        <v>81</v>
      </c>
      <c r="P44" s="295">
        <f>O44+Q44-1</f>
        <v>84</v>
      </c>
      <c r="Q44" s="295">
        <v>4</v>
      </c>
      <c r="R44" s="315" t="s">
        <v>944</v>
      </c>
      <c r="S44" s="340"/>
      <c r="V44" s="346" t="s">
        <v>1012</v>
      </c>
      <c r="W44" s="357">
        <v>21</v>
      </c>
      <c r="X44" s="357">
        <f t="shared" ref="X44" si="60">W44*4-3</f>
        <v>81</v>
      </c>
      <c r="Y44" s="357">
        <f>X44+Z44-1</f>
        <v>84</v>
      </c>
      <c r="Z44" s="357">
        <v>4</v>
      </c>
      <c r="AA44" s="358" t="s">
        <v>1046</v>
      </c>
    </row>
    <row r="45" spans="3:27" x14ac:dyDescent="0.25">
      <c r="C45" s="582"/>
      <c r="D45" s="290">
        <v>22</v>
      </c>
      <c r="E45" s="290">
        <f>F44+1</f>
        <v>88</v>
      </c>
      <c r="F45" s="290">
        <f>E45+G45-1</f>
        <v>88</v>
      </c>
      <c r="G45" s="290">
        <v>1</v>
      </c>
      <c r="H45" s="291" t="s">
        <v>936</v>
      </c>
      <c r="I45" s="576"/>
      <c r="M45" s="581" t="s">
        <v>1013</v>
      </c>
      <c r="N45" s="294">
        <v>22</v>
      </c>
      <c r="O45" s="294">
        <f t="shared" si="59"/>
        <v>85</v>
      </c>
      <c r="P45" s="294">
        <f t="shared" ref="P45" si="61">O45+Q45-1</f>
        <v>87</v>
      </c>
      <c r="Q45" s="294">
        <v>3</v>
      </c>
      <c r="R45" s="312" t="s">
        <v>935</v>
      </c>
      <c r="S45" s="339" t="s">
        <v>953</v>
      </c>
      <c r="V45" s="581" t="s">
        <v>1013</v>
      </c>
      <c r="W45" s="341"/>
      <c r="X45" s="341"/>
      <c r="Y45" s="341"/>
      <c r="Z45" s="341"/>
      <c r="AA45" s="86"/>
    </row>
    <row r="46" spans="3:27" x14ac:dyDescent="0.25">
      <c r="C46" s="313" t="s">
        <v>1014</v>
      </c>
      <c r="D46" s="292">
        <v>23</v>
      </c>
      <c r="E46" s="292">
        <f t="shared" si="46"/>
        <v>89</v>
      </c>
      <c r="F46" s="292">
        <f t="shared" si="58"/>
        <v>92</v>
      </c>
      <c r="G46" s="292">
        <v>4</v>
      </c>
      <c r="H46" s="293" t="s">
        <v>937</v>
      </c>
      <c r="I46" s="576"/>
      <c r="M46" s="582"/>
      <c r="N46" s="290">
        <v>22</v>
      </c>
      <c r="O46" s="290">
        <f>P45+1</f>
        <v>88</v>
      </c>
      <c r="P46" s="290">
        <f>O46+Q46-1</f>
        <v>88</v>
      </c>
      <c r="Q46" s="290">
        <v>1</v>
      </c>
      <c r="R46" s="291" t="s">
        <v>936</v>
      </c>
      <c r="S46" s="60"/>
      <c r="V46" s="582"/>
      <c r="W46" s="183"/>
      <c r="X46" s="183"/>
      <c r="Y46" s="183"/>
      <c r="Z46" s="183"/>
      <c r="AA46" s="87"/>
    </row>
    <row r="47" spans="3:27" x14ac:dyDescent="0.25">
      <c r="C47" s="582" t="s">
        <v>1015</v>
      </c>
      <c r="D47" s="182">
        <v>24</v>
      </c>
      <c r="E47" s="182">
        <f t="shared" si="46"/>
        <v>93</v>
      </c>
      <c r="F47" s="182">
        <f>E47+G47-1</f>
        <v>94</v>
      </c>
      <c r="G47" s="182">
        <v>2</v>
      </c>
      <c r="H47" s="245" t="s">
        <v>938</v>
      </c>
      <c r="I47" s="576"/>
      <c r="M47" s="332" t="s">
        <v>1014</v>
      </c>
      <c r="N47" s="292">
        <v>23</v>
      </c>
      <c r="O47" s="292">
        <f t="shared" ref="O47:O48" si="62">N47*4-3</f>
        <v>89</v>
      </c>
      <c r="P47" s="292">
        <f t="shared" ref="P47" si="63">O47+Q47-1</f>
        <v>92</v>
      </c>
      <c r="Q47" s="292">
        <v>4</v>
      </c>
      <c r="R47" s="293" t="s">
        <v>937</v>
      </c>
      <c r="S47" s="60"/>
      <c r="V47" s="332" t="s">
        <v>1014</v>
      </c>
      <c r="W47" s="183"/>
      <c r="X47" s="183"/>
      <c r="Y47" s="183"/>
      <c r="Z47" s="183"/>
      <c r="AA47" s="87"/>
    </row>
    <row r="48" spans="3:27" x14ac:dyDescent="0.25">
      <c r="C48" s="582"/>
      <c r="D48" s="182">
        <v>24</v>
      </c>
      <c r="E48" s="182">
        <f>F47+1</f>
        <v>95</v>
      </c>
      <c r="F48" s="182">
        <f t="shared" si="58"/>
        <v>96</v>
      </c>
      <c r="G48" s="182">
        <v>2</v>
      </c>
      <c r="H48" s="245" t="s">
        <v>974</v>
      </c>
      <c r="I48" s="576"/>
      <c r="M48" s="582" t="s">
        <v>1015</v>
      </c>
      <c r="N48" s="182">
        <v>24</v>
      </c>
      <c r="O48" s="182">
        <f t="shared" si="62"/>
        <v>93</v>
      </c>
      <c r="P48" s="182">
        <f>O48+Q48-1</f>
        <v>94</v>
      </c>
      <c r="Q48" s="182">
        <v>2</v>
      </c>
      <c r="R48" s="330" t="s">
        <v>938</v>
      </c>
      <c r="S48" s="60"/>
      <c r="V48" s="582" t="s">
        <v>1015</v>
      </c>
      <c r="W48" s="183"/>
      <c r="X48" s="183"/>
      <c r="Y48" s="183"/>
      <c r="Z48" s="183"/>
      <c r="AA48" s="87"/>
    </row>
    <row r="49" spans="3:27" x14ac:dyDescent="0.25">
      <c r="C49" s="582" t="s">
        <v>1016</v>
      </c>
      <c r="D49" s="286">
        <v>25</v>
      </c>
      <c r="E49" s="286">
        <f t="shared" si="46"/>
        <v>97</v>
      </c>
      <c r="F49" s="286">
        <f>E49+G49-1</f>
        <v>98</v>
      </c>
      <c r="G49" s="286">
        <v>2</v>
      </c>
      <c r="H49" s="287" t="s">
        <v>939</v>
      </c>
      <c r="I49" s="576"/>
      <c r="M49" s="582"/>
      <c r="N49" s="182">
        <v>24</v>
      </c>
      <c r="O49" s="182">
        <f>P48+1</f>
        <v>95</v>
      </c>
      <c r="P49" s="182">
        <f t="shared" ref="P49" si="64">O49+Q49-1</f>
        <v>96</v>
      </c>
      <c r="Q49" s="182">
        <v>2</v>
      </c>
      <c r="R49" s="330" t="s">
        <v>974</v>
      </c>
      <c r="S49" s="60"/>
      <c r="V49" s="582"/>
      <c r="W49" s="183"/>
      <c r="X49" s="183"/>
      <c r="Y49" s="183"/>
      <c r="Z49" s="183"/>
      <c r="AA49" s="87"/>
    </row>
    <row r="50" spans="3:27" x14ac:dyDescent="0.25">
      <c r="C50" s="582"/>
      <c r="D50" s="286">
        <v>25</v>
      </c>
      <c r="E50" s="286">
        <f>F49+1</f>
        <v>99</v>
      </c>
      <c r="F50" s="286">
        <f>E50+G50-1</f>
        <v>100</v>
      </c>
      <c r="G50" s="286">
        <v>2</v>
      </c>
      <c r="H50" s="287" t="s">
        <v>940</v>
      </c>
      <c r="I50" s="576"/>
      <c r="M50" s="582" t="s">
        <v>1016</v>
      </c>
      <c r="N50" s="286">
        <v>25</v>
      </c>
      <c r="O50" s="286">
        <f t="shared" ref="O50" si="65">N50*4-3</f>
        <v>97</v>
      </c>
      <c r="P50" s="286">
        <f>O50+Q50-1</f>
        <v>98</v>
      </c>
      <c r="Q50" s="286">
        <v>2</v>
      </c>
      <c r="R50" s="287" t="s">
        <v>939</v>
      </c>
      <c r="S50" s="60"/>
      <c r="V50" s="582" t="s">
        <v>1016</v>
      </c>
      <c r="W50" s="183"/>
      <c r="X50" s="183"/>
      <c r="Y50" s="183"/>
      <c r="Z50" s="183"/>
      <c r="AA50" s="87"/>
    </row>
    <row r="51" spans="3:27" ht="15.75" thickBot="1" x14ac:dyDescent="0.3">
      <c r="C51" s="314" t="s">
        <v>1017</v>
      </c>
      <c r="D51" s="295">
        <v>26</v>
      </c>
      <c r="E51" s="295">
        <f t="shared" si="46"/>
        <v>101</v>
      </c>
      <c r="F51" s="295">
        <f>E51+G51-1</f>
        <v>104</v>
      </c>
      <c r="G51" s="295">
        <v>4</v>
      </c>
      <c r="H51" s="315" t="s">
        <v>941</v>
      </c>
      <c r="I51" s="577"/>
      <c r="M51" s="582"/>
      <c r="N51" s="286">
        <v>25</v>
      </c>
      <c r="O51" s="286">
        <f>P50+1</f>
        <v>99</v>
      </c>
      <c r="P51" s="286">
        <f>O51+Q51-1</f>
        <v>100</v>
      </c>
      <c r="Q51" s="286">
        <v>2</v>
      </c>
      <c r="R51" s="287" t="s">
        <v>940</v>
      </c>
      <c r="S51" s="60"/>
      <c r="V51" s="582"/>
      <c r="W51" s="183"/>
      <c r="X51" s="183"/>
      <c r="Y51" s="183"/>
      <c r="Z51" s="183"/>
      <c r="AA51" s="87"/>
    </row>
    <row r="52" spans="3:27" ht="15.75" thickBot="1" x14ac:dyDescent="0.3">
      <c r="C52" s="581" t="s">
        <v>1018</v>
      </c>
      <c r="D52" s="294">
        <v>27</v>
      </c>
      <c r="E52" s="294">
        <f t="shared" si="46"/>
        <v>105</v>
      </c>
      <c r="F52" s="294">
        <f t="shared" ref="F52:F56" si="66">E52+G52-1</f>
        <v>107</v>
      </c>
      <c r="G52" s="294">
        <v>3</v>
      </c>
      <c r="H52" s="312" t="s">
        <v>945</v>
      </c>
      <c r="I52" s="575" t="s">
        <v>952</v>
      </c>
      <c r="M52" s="336" t="s">
        <v>1017</v>
      </c>
      <c r="N52" s="295">
        <v>26</v>
      </c>
      <c r="O52" s="295">
        <f t="shared" ref="O52:O53" si="67">N52*4-3</f>
        <v>101</v>
      </c>
      <c r="P52" s="295">
        <f>O52+Q52-1</f>
        <v>104</v>
      </c>
      <c r="Q52" s="295">
        <v>4</v>
      </c>
      <c r="R52" s="315" t="s">
        <v>941</v>
      </c>
      <c r="S52" s="340"/>
      <c r="V52" s="336" t="s">
        <v>1017</v>
      </c>
      <c r="W52" s="342"/>
      <c r="X52" s="342"/>
      <c r="Y52" s="342"/>
      <c r="Z52" s="342"/>
      <c r="AA52" s="343"/>
    </row>
    <row r="53" spans="3:27" x14ac:dyDescent="0.25">
      <c r="C53" s="582"/>
      <c r="D53" s="290">
        <v>27</v>
      </c>
      <c r="E53" s="290">
        <f>F52+1</f>
        <v>108</v>
      </c>
      <c r="F53" s="290">
        <f>E53+G53-1</f>
        <v>108</v>
      </c>
      <c r="G53" s="290">
        <v>1</v>
      </c>
      <c r="H53" s="291" t="s">
        <v>946</v>
      </c>
      <c r="I53" s="576"/>
      <c r="M53" s="581" t="s">
        <v>1018</v>
      </c>
      <c r="N53" s="294">
        <v>27</v>
      </c>
      <c r="O53" s="294">
        <f t="shared" si="67"/>
        <v>105</v>
      </c>
      <c r="P53" s="294">
        <f t="shared" ref="P53" si="68">O53+Q53-1</f>
        <v>107</v>
      </c>
      <c r="Q53" s="294">
        <v>3</v>
      </c>
      <c r="R53" s="312" t="s">
        <v>945</v>
      </c>
      <c r="S53" s="339" t="s">
        <v>952</v>
      </c>
      <c r="V53" s="581" t="s">
        <v>1018</v>
      </c>
      <c r="W53" s="341"/>
      <c r="X53" s="341"/>
      <c r="Y53" s="341"/>
      <c r="Z53" s="341"/>
      <c r="AA53" s="86"/>
    </row>
    <row r="54" spans="3:27" x14ac:dyDescent="0.25">
      <c r="C54" s="313" t="s">
        <v>1019</v>
      </c>
      <c r="D54" s="292">
        <v>28</v>
      </c>
      <c r="E54" s="292">
        <f t="shared" si="46"/>
        <v>109</v>
      </c>
      <c r="F54" s="292">
        <f t="shared" si="66"/>
        <v>112</v>
      </c>
      <c r="G54" s="292">
        <v>4</v>
      </c>
      <c r="H54" s="293" t="s">
        <v>947</v>
      </c>
      <c r="I54" s="576"/>
      <c r="M54" s="582"/>
      <c r="N54" s="290">
        <v>27</v>
      </c>
      <c r="O54" s="290">
        <f>P53+1</f>
        <v>108</v>
      </c>
      <c r="P54" s="290">
        <f>O54+Q54-1</f>
        <v>108</v>
      </c>
      <c r="Q54" s="290">
        <v>1</v>
      </c>
      <c r="R54" s="291" t="s">
        <v>946</v>
      </c>
      <c r="S54" s="60"/>
      <c r="V54" s="582"/>
      <c r="W54" s="183"/>
      <c r="X54" s="183"/>
      <c r="Y54" s="183"/>
      <c r="Z54" s="183"/>
      <c r="AA54" s="87"/>
    </row>
    <row r="55" spans="3:27" x14ac:dyDescent="0.25">
      <c r="C55" s="582" t="s">
        <v>1020</v>
      </c>
      <c r="D55" s="182">
        <v>29</v>
      </c>
      <c r="E55" s="182">
        <f t="shared" si="46"/>
        <v>113</v>
      </c>
      <c r="F55" s="182">
        <f>E55+G55-1</f>
        <v>114</v>
      </c>
      <c r="G55" s="182">
        <v>2</v>
      </c>
      <c r="H55" s="245" t="s">
        <v>948</v>
      </c>
      <c r="I55" s="576"/>
      <c r="M55" s="332" t="s">
        <v>1019</v>
      </c>
      <c r="N55" s="292">
        <v>28</v>
      </c>
      <c r="O55" s="292">
        <f t="shared" ref="O55:O56" si="69">N55*4-3</f>
        <v>109</v>
      </c>
      <c r="P55" s="292">
        <f t="shared" ref="P55" si="70">O55+Q55-1</f>
        <v>112</v>
      </c>
      <c r="Q55" s="292">
        <v>4</v>
      </c>
      <c r="R55" s="293" t="s">
        <v>947</v>
      </c>
      <c r="S55" s="60"/>
      <c r="V55" s="332" t="s">
        <v>1019</v>
      </c>
      <c r="W55" s="183"/>
      <c r="X55" s="183"/>
      <c r="Y55" s="183"/>
      <c r="Z55" s="183"/>
      <c r="AA55" s="87"/>
    </row>
    <row r="56" spans="3:27" x14ac:dyDescent="0.25">
      <c r="C56" s="582"/>
      <c r="D56" s="182">
        <v>29</v>
      </c>
      <c r="E56" s="182">
        <f>F55+1</f>
        <v>115</v>
      </c>
      <c r="F56" s="182">
        <f t="shared" si="66"/>
        <v>116</v>
      </c>
      <c r="G56" s="182">
        <v>2</v>
      </c>
      <c r="H56" s="245" t="s">
        <v>975</v>
      </c>
      <c r="I56" s="576"/>
      <c r="M56" s="582" t="s">
        <v>1020</v>
      </c>
      <c r="N56" s="182">
        <v>29</v>
      </c>
      <c r="O56" s="182">
        <f t="shared" si="69"/>
        <v>113</v>
      </c>
      <c r="P56" s="182">
        <f>O56+Q56-1</f>
        <v>114</v>
      </c>
      <c r="Q56" s="182">
        <v>2</v>
      </c>
      <c r="R56" s="330" t="s">
        <v>948</v>
      </c>
      <c r="S56" s="60"/>
      <c r="V56" s="582" t="s">
        <v>1020</v>
      </c>
      <c r="W56" s="183"/>
      <c r="X56" s="183"/>
      <c r="Y56" s="183"/>
      <c r="Z56" s="183"/>
      <c r="AA56" s="87"/>
    </row>
    <row r="57" spans="3:27" x14ac:dyDescent="0.25">
      <c r="C57" s="582" t="s">
        <v>1021</v>
      </c>
      <c r="D57" s="286">
        <v>30</v>
      </c>
      <c r="E57" s="286">
        <f t="shared" si="46"/>
        <v>117</v>
      </c>
      <c r="F57" s="286">
        <f>E57+G57-1</f>
        <v>118</v>
      </c>
      <c r="G57" s="286">
        <v>2</v>
      </c>
      <c r="H57" s="287" t="s">
        <v>949</v>
      </c>
      <c r="I57" s="576"/>
      <c r="M57" s="582"/>
      <c r="N57" s="182">
        <v>29</v>
      </c>
      <c r="O57" s="182">
        <f>P56+1</f>
        <v>115</v>
      </c>
      <c r="P57" s="182">
        <f t="shared" ref="P57" si="71">O57+Q57-1</f>
        <v>116</v>
      </c>
      <c r="Q57" s="182">
        <v>2</v>
      </c>
      <c r="R57" s="330" t="s">
        <v>975</v>
      </c>
      <c r="S57" s="60"/>
      <c r="V57" s="582"/>
      <c r="W57" s="183"/>
      <c r="X57" s="183"/>
      <c r="Y57" s="183"/>
      <c r="Z57" s="183"/>
      <c r="AA57" s="87"/>
    </row>
    <row r="58" spans="3:27" x14ac:dyDescent="0.25">
      <c r="C58" s="582"/>
      <c r="D58" s="286">
        <v>30</v>
      </c>
      <c r="E58" s="286">
        <f>F57+1</f>
        <v>119</v>
      </c>
      <c r="F58" s="286">
        <f>E58+G58-1</f>
        <v>120</v>
      </c>
      <c r="G58" s="286">
        <v>2</v>
      </c>
      <c r="H58" s="287" t="s">
        <v>950</v>
      </c>
      <c r="I58" s="576"/>
      <c r="M58" s="582" t="s">
        <v>1021</v>
      </c>
      <c r="N58" s="286">
        <v>30</v>
      </c>
      <c r="O58" s="286">
        <f t="shared" ref="O58" si="72">N58*4-3</f>
        <v>117</v>
      </c>
      <c r="P58" s="286">
        <f>O58+Q58-1</f>
        <v>118</v>
      </c>
      <c r="Q58" s="286">
        <v>2</v>
      </c>
      <c r="R58" s="287" t="s">
        <v>949</v>
      </c>
      <c r="S58" s="60"/>
      <c r="V58" s="582" t="s">
        <v>1021</v>
      </c>
      <c r="W58" s="183"/>
      <c r="X58" s="183"/>
      <c r="Y58" s="183"/>
      <c r="Z58" s="183"/>
      <c r="AA58" s="87"/>
    </row>
    <row r="59" spans="3:27" ht="15.75" thickBot="1" x14ac:dyDescent="0.3">
      <c r="C59" s="313" t="s">
        <v>1022</v>
      </c>
      <c r="D59" s="288">
        <v>31</v>
      </c>
      <c r="E59" s="288">
        <f t="shared" si="46"/>
        <v>121</v>
      </c>
      <c r="F59" s="288">
        <f>E59+G59-1</f>
        <v>124</v>
      </c>
      <c r="G59" s="288">
        <v>4</v>
      </c>
      <c r="H59" s="289" t="s">
        <v>951</v>
      </c>
      <c r="I59" s="577"/>
      <c r="M59" s="582"/>
      <c r="N59" s="286">
        <v>30</v>
      </c>
      <c r="O59" s="286">
        <f>P58+1</f>
        <v>119</v>
      </c>
      <c r="P59" s="286">
        <f>O59+Q59-1</f>
        <v>120</v>
      </c>
      <c r="Q59" s="286">
        <v>2</v>
      </c>
      <c r="R59" s="287" t="s">
        <v>950</v>
      </c>
      <c r="S59" s="60"/>
      <c r="V59" s="582"/>
      <c r="W59" s="183"/>
      <c r="X59" s="183"/>
      <c r="Y59" s="183"/>
      <c r="Z59" s="183"/>
      <c r="AA59" s="87"/>
    </row>
    <row r="60" spans="3:27" ht="15.75" thickBot="1" x14ac:dyDescent="0.3">
      <c r="C60" s="317" t="s">
        <v>1023</v>
      </c>
      <c r="D60" s="318">
        <v>32</v>
      </c>
      <c r="E60" s="318">
        <f>D60*4-3</f>
        <v>125</v>
      </c>
      <c r="F60" s="318">
        <f>E60+G60-1</f>
        <v>128</v>
      </c>
      <c r="G60" s="318">
        <v>4</v>
      </c>
      <c r="H60" s="319" t="s">
        <v>1040</v>
      </c>
      <c r="M60" s="332" t="s">
        <v>1022</v>
      </c>
      <c r="N60" s="288">
        <v>31</v>
      </c>
      <c r="O60" s="288">
        <f t="shared" ref="O60" si="73">N60*4-3</f>
        <v>121</v>
      </c>
      <c r="P60" s="288">
        <f>O60+Q60-1</f>
        <v>124</v>
      </c>
      <c r="Q60" s="288">
        <v>4</v>
      </c>
      <c r="R60" s="289" t="s">
        <v>951</v>
      </c>
      <c r="S60" s="340"/>
      <c r="V60" s="336" t="s">
        <v>1022</v>
      </c>
      <c r="W60" s="342"/>
      <c r="X60" s="342"/>
      <c r="Y60" s="342"/>
      <c r="Z60" s="342"/>
      <c r="AA60" s="343"/>
    </row>
    <row r="61" spans="3:27" ht="15.75" thickBot="1" x14ac:dyDescent="0.3">
      <c r="C61" s="582" t="s">
        <v>1024</v>
      </c>
      <c r="D61" s="290">
        <v>33</v>
      </c>
      <c r="E61" s="290">
        <f t="shared" si="46"/>
        <v>129</v>
      </c>
      <c r="F61" s="290">
        <f t="shared" ref="F61:F65" si="74">E61+G61-1</f>
        <v>131</v>
      </c>
      <c r="G61" s="290">
        <v>3</v>
      </c>
      <c r="H61" s="291" t="s">
        <v>956</v>
      </c>
      <c r="I61" s="575" t="s">
        <v>960</v>
      </c>
      <c r="M61" s="317" t="s">
        <v>1023</v>
      </c>
      <c r="N61" s="318">
        <v>32</v>
      </c>
      <c r="O61" s="318">
        <f>N61*4-3</f>
        <v>125</v>
      </c>
      <c r="P61" s="318">
        <f>O61+Q61-1</f>
        <v>128</v>
      </c>
      <c r="Q61" s="318">
        <v>4</v>
      </c>
      <c r="R61" s="319" t="s">
        <v>1040</v>
      </c>
      <c r="V61" s="317" t="s">
        <v>1023</v>
      </c>
      <c r="W61" s="318"/>
      <c r="X61" s="318"/>
      <c r="Y61" s="318"/>
      <c r="Z61" s="318"/>
      <c r="AA61" s="319"/>
    </row>
    <row r="62" spans="3:27" x14ac:dyDescent="0.25">
      <c r="C62" s="582"/>
      <c r="D62" s="290">
        <v>33</v>
      </c>
      <c r="E62" s="290">
        <f>F61+1</f>
        <v>132</v>
      </c>
      <c r="F62" s="290">
        <f>E62+G62-1</f>
        <v>132</v>
      </c>
      <c r="G62" s="290">
        <v>1</v>
      </c>
      <c r="H62" s="291" t="s">
        <v>957</v>
      </c>
      <c r="I62" s="576"/>
      <c r="M62" s="582" t="s">
        <v>1024</v>
      </c>
      <c r="N62" s="290">
        <v>33</v>
      </c>
      <c r="O62" s="290">
        <f t="shared" ref="O62" si="75">N62*4-3</f>
        <v>129</v>
      </c>
      <c r="P62" s="290">
        <f t="shared" ref="P62" si="76">O62+Q62-1</f>
        <v>131</v>
      </c>
      <c r="Q62" s="290">
        <v>3</v>
      </c>
      <c r="R62" s="291" t="s">
        <v>956</v>
      </c>
      <c r="S62" s="339" t="s">
        <v>960</v>
      </c>
      <c r="V62" s="581" t="s">
        <v>1024</v>
      </c>
      <c r="W62" s="341"/>
      <c r="X62" s="341"/>
      <c r="Y62" s="341"/>
      <c r="Z62" s="341"/>
      <c r="AA62" s="86"/>
    </row>
    <row r="63" spans="3:27" x14ac:dyDescent="0.25">
      <c r="C63" s="313" t="s">
        <v>1025</v>
      </c>
      <c r="D63" s="292">
        <v>34</v>
      </c>
      <c r="E63" s="292">
        <f t="shared" si="46"/>
        <v>133</v>
      </c>
      <c r="F63" s="292">
        <f t="shared" si="74"/>
        <v>136</v>
      </c>
      <c r="G63" s="292">
        <v>4</v>
      </c>
      <c r="H63" s="293" t="s">
        <v>958</v>
      </c>
      <c r="I63" s="576"/>
      <c r="M63" s="582"/>
      <c r="N63" s="290">
        <v>33</v>
      </c>
      <c r="O63" s="290">
        <f>P62+1</f>
        <v>132</v>
      </c>
      <c r="P63" s="290">
        <f>O63+Q63-1</f>
        <v>132</v>
      </c>
      <c r="Q63" s="290">
        <v>1</v>
      </c>
      <c r="R63" s="291" t="s">
        <v>957</v>
      </c>
      <c r="S63" s="60"/>
      <c r="V63" s="582"/>
      <c r="W63" s="183"/>
      <c r="X63" s="183"/>
      <c r="Y63" s="183"/>
      <c r="Z63" s="183"/>
      <c r="AA63" s="87"/>
    </row>
    <row r="64" spans="3:27" x14ac:dyDescent="0.25">
      <c r="C64" s="582" t="s">
        <v>1026</v>
      </c>
      <c r="D64" s="182">
        <v>35</v>
      </c>
      <c r="E64" s="182">
        <f t="shared" si="46"/>
        <v>137</v>
      </c>
      <c r="F64" s="182">
        <f>E64+G64-1</f>
        <v>138</v>
      </c>
      <c r="G64" s="182">
        <v>2</v>
      </c>
      <c r="H64" s="245" t="s">
        <v>959</v>
      </c>
      <c r="I64" s="576"/>
      <c r="M64" s="332" t="s">
        <v>1025</v>
      </c>
      <c r="N64" s="292">
        <v>34</v>
      </c>
      <c r="O64" s="292">
        <f t="shared" ref="O64:O65" si="77">N64*4-3</f>
        <v>133</v>
      </c>
      <c r="P64" s="292">
        <f t="shared" ref="P64" si="78">O64+Q64-1</f>
        <v>136</v>
      </c>
      <c r="Q64" s="292">
        <v>4</v>
      </c>
      <c r="R64" s="293" t="s">
        <v>958</v>
      </c>
      <c r="S64" s="60"/>
      <c r="V64" s="332" t="s">
        <v>1025</v>
      </c>
      <c r="W64" s="183"/>
      <c r="X64" s="183"/>
      <c r="Y64" s="183"/>
      <c r="Z64" s="183"/>
      <c r="AA64" s="87"/>
    </row>
    <row r="65" spans="3:27" x14ac:dyDescent="0.25">
      <c r="C65" s="582"/>
      <c r="D65" s="182">
        <v>35</v>
      </c>
      <c r="E65" s="182">
        <f>F64+1</f>
        <v>139</v>
      </c>
      <c r="F65" s="182">
        <f t="shared" si="74"/>
        <v>140</v>
      </c>
      <c r="G65" s="182">
        <v>2</v>
      </c>
      <c r="H65" s="245" t="s">
        <v>976</v>
      </c>
      <c r="I65" s="576"/>
      <c r="M65" s="582" t="s">
        <v>1026</v>
      </c>
      <c r="N65" s="182">
        <v>35</v>
      </c>
      <c r="O65" s="182">
        <f t="shared" si="77"/>
        <v>137</v>
      </c>
      <c r="P65" s="182">
        <f>O65+Q65-1</f>
        <v>138</v>
      </c>
      <c r="Q65" s="182">
        <v>2</v>
      </c>
      <c r="R65" s="330" t="s">
        <v>959</v>
      </c>
      <c r="S65" s="60"/>
      <c r="V65" s="582" t="s">
        <v>1026</v>
      </c>
      <c r="W65" s="183"/>
      <c r="X65" s="183"/>
      <c r="Y65" s="183"/>
      <c r="Z65" s="183"/>
      <c r="AA65" s="87"/>
    </row>
    <row r="66" spans="3:27" x14ac:dyDescent="0.25">
      <c r="C66" s="582" t="s">
        <v>1027</v>
      </c>
      <c r="D66" s="286">
        <v>36</v>
      </c>
      <c r="E66" s="286">
        <f t="shared" si="46"/>
        <v>141</v>
      </c>
      <c r="F66" s="286">
        <f>E66+G66-1</f>
        <v>142</v>
      </c>
      <c r="G66" s="286">
        <v>2</v>
      </c>
      <c r="H66" s="287" t="s">
        <v>961</v>
      </c>
      <c r="I66" s="576"/>
      <c r="M66" s="582"/>
      <c r="N66" s="182">
        <v>35</v>
      </c>
      <c r="O66" s="182">
        <f>P65+1</f>
        <v>139</v>
      </c>
      <c r="P66" s="182">
        <f t="shared" ref="P66" si="79">O66+Q66-1</f>
        <v>140</v>
      </c>
      <c r="Q66" s="182">
        <v>2</v>
      </c>
      <c r="R66" s="330" t="s">
        <v>976</v>
      </c>
      <c r="S66" s="60"/>
      <c r="V66" s="582"/>
      <c r="W66" s="183"/>
      <c r="X66" s="183"/>
      <c r="Y66" s="183"/>
      <c r="Z66" s="183"/>
      <c r="AA66" s="87"/>
    </row>
    <row r="67" spans="3:27" x14ac:dyDescent="0.25">
      <c r="C67" s="582"/>
      <c r="D67" s="286">
        <v>36</v>
      </c>
      <c r="E67" s="286">
        <f>F66+1</f>
        <v>143</v>
      </c>
      <c r="F67" s="286">
        <f>E67+G67-1</f>
        <v>144</v>
      </c>
      <c r="G67" s="286">
        <v>2</v>
      </c>
      <c r="H67" s="287" t="s">
        <v>962</v>
      </c>
      <c r="I67" s="576"/>
      <c r="M67" s="582" t="s">
        <v>1027</v>
      </c>
      <c r="N67" s="286">
        <v>36</v>
      </c>
      <c r="O67" s="286">
        <f t="shared" ref="O67" si="80">N67*4-3</f>
        <v>141</v>
      </c>
      <c r="P67" s="286">
        <f>O67+Q67-1</f>
        <v>142</v>
      </c>
      <c r="Q67" s="286">
        <v>2</v>
      </c>
      <c r="R67" s="287" t="s">
        <v>961</v>
      </c>
      <c r="S67" s="60"/>
      <c r="V67" s="582" t="s">
        <v>1027</v>
      </c>
      <c r="W67" s="183"/>
      <c r="X67" s="183"/>
      <c r="Y67" s="183"/>
      <c r="Z67" s="183"/>
      <c r="AA67" s="87"/>
    </row>
    <row r="68" spans="3:27" ht="15.75" thickBot="1" x14ac:dyDescent="0.3">
      <c r="C68" s="314" t="s">
        <v>1028</v>
      </c>
      <c r="D68" s="295">
        <v>37</v>
      </c>
      <c r="E68" s="295">
        <f t="shared" si="46"/>
        <v>145</v>
      </c>
      <c r="F68" s="295">
        <f>E68+G68-1</f>
        <v>148</v>
      </c>
      <c r="G68" s="295">
        <v>4</v>
      </c>
      <c r="H68" s="315" t="s">
        <v>963</v>
      </c>
      <c r="I68" s="577"/>
      <c r="M68" s="582"/>
      <c r="N68" s="286">
        <v>36</v>
      </c>
      <c r="O68" s="286">
        <f>P67+1</f>
        <v>143</v>
      </c>
      <c r="P68" s="286">
        <f>O68+Q68-1</f>
        <v>144</v>
      </c>
      <c r="Q68" s="286">
        <v>2</v>
      </c>
      <c r="R68" s="287" t="s">
        <v>962</v>
      </c>
      <c r="S68" s="60"/>
      <c r="V68" s="582"/>
      <c r="W68" s="183"/>
      <c r="X68" s="183"/>
      <c r="Y68" s="183"/>
      <c r="Z68" s="183"/>
      <c r="AA68" s="87"/>
    </row>
    <row r="69" spans="3:27" ht="15.75" thickBot="1" x14ac:dyDescent="0.3">
      <c r="C69" s="581" t="s">
        <v>1029</v>
      </c>
      <c r="D69" s="294">
        <v>38</v>
      </c>
      <c r="E69" s="294">
        <f t="shared" si="46"/>
        <v>149</v>
      </c>
      <c r="F69" s="294">
        <f t="shared" ref="F69:F73" si="81">E69+G69-1</f>
        <v>151</v>
      </c>
      <c r="G69" s="294">
        <v>3</v>
      </c>
      <c r="H69" s="312" t="s">
        <v>956</v>
      </c>
      <c r="I69" s="575" t="s">
        <v>964</v>
      </c>
      <c r="M69" s="336" t="s">
        <v>1028</v>
      </c>
      <c r="N69" s="295">
        <v>37</v>
      </c>
      <c r="O69" s="295">
        <f t="shared" ref="O69:O70" si="82">N69*4-3</f>
        <v>145</v>
      </c>
      <c r="P69" s="295">
        <f>O69+Q69-1</f>
        <v>148</v>
      </c>
      <c r="Q69" s="295">
        <v>4</v>
      </c>
      <c r="R69" s="315" t="s">
        <v>963</v>
      </c>
      <c r="S69" s="340"/>
      <c r="V69" s="336" t="s">
        <v>1028</v>
      </c>
      <c r="W69" s="342"/>
      <c r="X69" s="342"/>
      <c r="Y69" s="342"/>
      <c r="Z69" s="342"/>
      <c r="AA69" s="343"/>
    </row>
    <row r="70" spans="3:27" x14ac:dyDescent="0.25">
      <c r="C70" s="582"/>
      <c r="D70" s="290">
        <v>38</v>
      </c>
      <c r="E70" s="290">
        <f>F69+1</f>
        <v>152</v>
      </c>
      <c r="F70" s="290">
        <f>E70+G70-1</f>
        <v>152</v>
      </c>
      <c r="G70" s="290">
        <v>1</v>
      </c>
      <c r="H70" s="291" t="s">
        <v>957</v>
      </c>
      <c r="I70" s="576"/>
      <c r="M70" s="581" t="s">
        <v>1029</v>
      </c>
      <c r="N70" s="294">
        <v>38</v>
      </c>
      <c r="O70" s="294">
        <f t="shared" si="82"/>
        <v>149</v>
      </c>
      <c r="P70" s="294">
        <f t="shared" ref="P70" si="83">O70+Q70-1</f>
        <v>151</v>
      </c>
      <c r="Q70" s="294">
        <v>3</v>
      </c>
      <c r="R70" s="312" t="s">
        <v>956</v>
      </c>
      <c r="S70" s="339" t="s">
        <v>964</v>
      </c>
      <c r="V70" s="581" t="s">
        <v>1029</v>
      </c>
      <c r="W70" s="341"/>
      <c r="X70" s="341"/>
      <c r="Y70" s="341"/>
      <c r="Z70" s="341"/>
      <c r="AA70" s="86"/>
    </row>
    <row r="71" spans="3:27" x14ac:dyDescent="0.25">
      <c r="C71" s="313" t="s">
        <v>1030</v>
      </c>
      <c r="D71" s="292">
        <v>39</v>
      </c>
      <c r="E71" s="292">
        <f t="shared" si="46"/>
        <v>153</v>
      </c>
      <c r="F71" s="292">
        <f t="shared" si="81"/>
        <v>156</v>
      </c>
      <c r="G71" s="292">
        <v>4</v>
      </c>
      <c r="H71" s="293" t="s">
        <v>958</v>
      </c>
      <c r="I71" s="576"/>
      <c r="M71" s="582"/>
      <c r="N71" s="290">
        <v>38</v>
      </c>
      <c r="O71" s="290">
        <f>P70+1</f>
        <v>152</v>
      </c>
      <c r="P71" s="290">
        <f>O71+Q71-1</f>
        <v>152</v>
      </c>
      <c r="Q71" s="290">
        <v>1</v>
      </c>
      <c r="R71" s="291" t="s">
        <v>957</v>
      </c>
      <c r="S71" s="60"/>
      <c r="V71" s="582"/>
      <c r="W71" s="183"/>
      <c r="X71" s="183"/>
      <c r="Y71" s="183"/>
      <c r="Z71" s="183"/>
      <c r="AA71" s="87"/>
    </row>
    <row r="72" spans="3:27" x14ac:dyDescent="0.25">
      <c r="C72" s="582" t="s">
        <v>1031</v>
      </c>
      <c r="D72" s="182">
        <v>40</v>
      </c>
      <c r="E72" s="182">
        <f t="shared" si="46"/>
        <v>157</v>
      </c>
      <c r="F72" s="182">
        <f>E72+G72-1</f>
        <v>158</v>
      </c>
      <c r="G72" s="182">
        <v>2</v>
      </c>
      <c r="H72" s="245" t="s">
        <v>959</v>
      </c>
      <c r="I72" s="576"/>
      <c r="M72" s="332" t="s">
        <v>1030</v>
      </c>
      <c r="N72" s="292">
        <v>39</v>
      </c>
      <c r="O72" s="292">
        <f t="shared" ref="O72:O73" si="84">N72*4-3</f>
        <v>153</v>
      </c>
      <c r="P72" s="292">
        <f t="shared" ref="P72" si="85">O72+Q72-1</f>
        <v>156</v>
      </c>
      <c r="Q72" s="292">
        <v>4</v>
      </c>
      <c r="R72" s="293" t="s">
        <v>958</v>
      </c>
      <c r="S72" s="60"/>
      <c r="V72" s="332" t="s">
        <v>1030</v>
      </c>
      <c r="W72" s="183"/>
      <c r="X72" s="183"/>
      <c r="Y72" s="183"/>
      <c r="Z72" s="183"/>
      <c r="AA72" s="87"/>
    </row>
    <row r="73" spans="3:27" x14ac:dyDescent="0.25">
      <c r="C73" s="582"/>
      <c r="D73" s="182">
        <v>40</v>
      </c>
      <c r="E73" s="182">
        <f>F72+1</f>
        <v>159</v>
      </c>
      <c r="F73" s="182">
        <f t="shared" si="81"/>
        <v>160</v>
      </c>
      <c r="G73" s="182">
        <v>2</v>
      </c>
      <c r="H73" s="245" t="s">
        <v>977</v>
      </c>
      <c r="I73" s="576"/>
      <c r="M73" s="582" t="s">
        <v>1031</v>
      </c>
      <c r="N73" s="182">
        <v>40</v>
      </c>
      <c r="O73" s="182">
        <f t="shared" si="84"/>
        <v>157</v>
      </c>
      <c r="P73" s="182">
        <f>O73+Q73-1</f>
        <v>158</v>
      </c>
      <c r="Q73" s="182">
        <v>2</v>
      </c>
      <c r="R73" s="330" t="s">
        <v>959</v>
      </c>
      <c r="S73" s="60"/>
      <c r="V73" s="582" t="s">
        <v>1031</v>
      </c>
      <c r="W73" s="183"/>
      <c r="X73" s="183"/>
      <c r="Y73" s="183"/>
      <c r="Z73" s="183"/>
      <c r="AA73" s="87"/>
    </row>
    <row r="74" spans="3:27" x14ac:dyDescent="0.25">
      <c r="C74" s="582" t="s">
        <v>1032</v>
      </c>
      <c r="D74" s="286">
        <v>41</v>
      </c>
      <c r="E74" s="286">
        <f t="shared" si="46"/>
        <v>161</v>
      </c>
      <c r="F74" s="286">
        <f>E74+G74-1</f>
        <v>162</v>
      </c>
      <c r="G74" s="286">
        <v>2</v>
      </c>
      <c r="H74" s="287" t="s">
        <v>961</v>
      </c>
      <c r="I74" s="576"/>
      <c r="M74" s="582"/>
      <c r="N74" s="182">
        <v>40</v>
      </c>
      <c r="O74" s="182">
        <f>P73+1</f>
        <v>159</v>
      </c>
      <c r="P74" s="182">
        <f t="shared" ref="P74" si="86">O74+Q74-1</f>
        <v>160</v>
      </c>
      <c r="Q74" s="182">
        <v>2</v>
      </c>
      <c r="R74" s="330" t="s">
        <v>977</v>
      </c>
      <c r="S74" s="60"/>
      <c r="V74" s="582"/>
      <c r="W74" s="183"/>
      <c r="X74" s="183"/>
      <c r="Y74" s="183"/>
      <c r="Z74" s="183"/>
      <c r="AA74" s="87"/>
    </row>
    <row r="75" spans="3:27" x14ac:dyDescent="0.25">
      <c r="C75" s="582"/>
      <c r="D75" s="286">
        <v>41</v>
      </c>
      <c r="E75" s="286">
        <f>F74+1</f>
        <v>163</v>
      </c>
      <c r="F75" s="286">
        <f>E75+G75-1</f>
        <v>164</v>
      </c>
      <c r="G75" s="286">
        <v>2</v>
      </c>
      <c r="H75" s="287" t="s">
        <v>962</v>
      </c>
      <c r="I75" s="576"/>
      <c r="M75" s="582" t="s">
        <v>1032</v>
      </c>
      <c r="N75" s="286">
        <v>41</v>
      </c>
      <c r="O75" s="286">
        <f t="shared" ref="O75" si="87">N75*4-3</f>
        <v>161</v>
      </c>
      <c r="P75" s="286">
        <f>O75+Q75-1</f>
        <v>162</v>
      </c>
      <c r="Q75" s="286">
        <v>2</v>
      </c>
      <c r="R75" s="287" t="s">
        <v>961</v>
      </c>
      <c r="S75" s="60"/>
      <c r="V75" s="582" t="s">
        <v>1032</v>
      </c>
      <c r="W75" s="183"/>
      <c r="X75" s="183"/>
      <c r="Y75" s="183"/>
      <c r="Z75" s="183"/>
      <c r="AA75" s="87"/>
    </row>
    <row r="76" spans="3:27" ht="15.75" thickBot="1" x14ac:dyDescent="0.3">
      <c r="C76" s="314" t="s">
        <v>1033</v>
      </c>
      <c r="D76" s="295">
        <v>42</v>
      </c>
      <c r="E76" s="295">
        <f t="shared" si="46"/>
        <v>165</v>
      </c>
      <c r="F76" s="295">
        <f>E76+G76-1</f>
        <v>168</v>
      </c>
      <c r="G76" s="295">
        <v>4</v>
      </c>
      <c r="H76" s="315" t="s">
        <v>963</v>
      </c>
      <c r="I76" s="577"/>
      <c r="M76" s="582"/>
      <c r="N76" s="286">
        <v>41</v>
      </c>
      <c r="O76" s="286">
        <f>P75+1</f>
        <v>163</v>
      </c>
      <c r="P76" s="286">
        <f>O76+Q76-1</f>
        <v>164</v>
      </c>
      <c r="Q76" s="286">
        <v>2</v>
      </c>
      <c r="R76" s="287" t="s">
        <v>962</v>
      </c>
      <c r="S76" s="60"/>
      <c r="V76" s="582"/>
      <c r="W76" s="183"/>
      <c r="X76" s="183"/>
      <c r="Y76" s="183"/>
      <c r="Z76" s="183"/>
      <c r="AA76" s="87"/>
    </row>
    <row r="77" spans="3:27" ht="15.75" thickBot="1" x14ac:dyDescent="0.3">
      <c r="C77" s="581" t="s">
        <v>1034</v>
      </c>
      <c r="D77" s="294">
        <v>43</v>
      </c>
      <c r="E77" s="294">
        <f t="shared" si="46"/>
        <v>169</v>
      </c>
      <c r="F77" s="294">
        <f t="shared" ref="F77:F81" si="88">E77+G77-1</f>
        <v>171</v>
      </c>
      <c r="G77" s="294">
        <v>3</v>
      </c>
      <c r="H77" s="312" t="s">
        <v>956</v>
      </c>
      <c r="I77" s="575" t="s">
        <v>965</v>
      </c>
      <c r="M77" s="336" t="s">
        <v>1033</v>
      </c>
      <c r="N77" s="295">
        <v>42</v>
      </c>
      <c r="O77" s="295">
        <f t="shared" ref="O77:O78" si="89">N77*4-3</f>
        <v>165</v>
      </c>
      <c r="P77" s="295">
        <f>O77+Q77-1</f>
        <v>168</v>
      </c>
      <c r="Q77" s="295">
        <v>4</v>
      </c>
      <c r="R77" s="315" t="s">
        <v>963</v>
      </c>
      <c r="S77" s="340"/>
      <c r="V77" s="336" t="s">
        <v>1033</v>
      </c>
      <c r="W77" s="342"/>
      <c r="X77" s="342"/>
      <c r="Y77" s="342"/>
      <c r="Z77" s="342"/>
      <c r="AA77" s="343"/>
    </row>
    <row r="78" spans="3:27" x14ac:dyDescent="0.25">
      <c r="C78" s="582"/>
      <c r="D78" s="290">
        <v>43</v>
      </c>
      <c r="E78" s="290">
        <f>F77+1</f>
        <v>172</v>
      </c>
      <c r="F78" s="290">
        <f>E78+G78-1</f>
        <v>172</v>
      </c>
      <c r="G78" s="290">
        <v>1</v>
      </c>
      <c r="H78" s="291" t="s">
        <v>957</v>
      </c>
      <c r="I78" s="576"/>
      <c r="M78" s="581" t="s">
        <v>1034</v>
      </c>
      <c r="N78" s="294">
        <v>43</v>
      </c>
      <c r="O78" s="294">
        <f t="shared" si="89"/>
        <v>169</v>
      </c>
      <c r="P78" s="294">
        <f t="shared" ref="P78" si="90">O78+Q78-1</f>
        <v>171</v>
      </c>
      <c r="Q78" s="294">
        <v>3</v>
      </c>
      <c r="R78" s="312" t="s">
        <v>956</v>
      </c>
      <c r="S78" s="339" t="s">
        <v>965</v>
      </c>
      <c r="V78" s="581" t="s">
        <v>1034</v>
      </c>
      <c r="W78" s="341"/>
      <c r="X78" s="341"/>
      <c r="Y78" s="341"/>
      <c r="Z78" s="341"/>
      <c r="AA78" s="86"/>
    </row>
    <row r="79" spans="3:27" x14ac:dyDescent="0.25">
      <c r="C79" s="313" t="s">
        <v>1035</v>
      </c>
      <c r="D79" s="292">
        <v>44</v>
      </c>
      <c r="E79" s="292">
        <f t="shared" si="46"/>
        <v>173</v>
      </c>
      <c r="F79" s="292">
        <f t="shared" si="88"/>
        <v>176</v>
      </c>
      <c r="G79" s="292">
        <v>4</v>
      </c>
      <c r="H79" s="293" t="s">
        <v>958</v>
      </c>
      <c r="I79" s="576"/>
      <c r="M79" s="582"/>
      <c r="N79" s="290">
        <v>43</v>
      </c>
      <c r="O79" s="290">
        <f>P78+1</f>
        <v>172</v>
      </c>
      <c r="P79" s="290">
        <f>O79+Q79-1</f>
        <v>172</v>
      </c>
      <c r="Q79" s="290">
        <v>1</v>
      </c>
      <c r="R79" s="291" t="s">
        <v>957</v>
      </c>
      <c r="S79" s="60"/>
      <c r="V79" s="582"/>
      <c r="W79" s="183"/>
      <c r="X79" s="183"/>
      <c r="Y79" s="183"/>
      <c r="Z79" s="183"/>
      <c r="AA79" s="87"/>
    </row>
    <row r="80" spans="3:27" x14ac:dyDescent="0.25">
      <c r="C80" s="582" t="s">
        <v>1036</v>
      </c>
      <c r="D80" s="182">
        <v>45</v>
      </c>
      <c r="E80" s="182">
        <f t="shared" si="46"/>
        <v>177</v>
      </c>
      <c r="F80" s="182">
        <f>E80+G80-1</f>
        <v>178</v>
      </c>
      <c r="G80" s="182">
        <v>2</v>
      </c>
      <c r="H80" s="245" t="s">
        <v>959</v>
      </c>
      <c r="I80" s="576"/>
      <c r="M80" s="332" t="s">
        <v>1035</v>
      </c>
      <c r="N80" s="292">
        <v>44</v>
      </c>
      <c r="O80" s="292">
        <f t="shared" ref="O80:O81" si="91">N80*4-3</f>
        <v>173</v>
      </c>
      <c r="P80" s="292">
        <f t="shared" ref="P80" si="92">O80+Q80-1</f>
        <v>176</v>
      </c>
      <c r="Q80" s="292">
        <v>4</v>
      </c>
      <c r="R80" s="293" t="s">
        <v>958</v>
      </c>
      <c r="S80" s="60"/>
      <c r="V80" s="332" t="s">
        <v>1035</v>
      </c>
      <c r="W80" s="183"/>
      <c r="X80" s="183"/>
      <c r="Y80" s="183"/>
      <c r="Z80" s="183"/>
      <c r="AA80" s="87"/>
    </row>
    <row r="81" spans="3:27" x14ac:dyDescent="0.25">
      <c r="C81" s="582"/>
      <c r="D81" s="182">
        <v>45</v>
      </c>
      <c r="E81" s="182">
        <f>F80+1</f>
        <v>179</v>
      </c>
      <c r="F81" s="182">
        <f t="shared" si="88"/>
        <v>180</v>
      </c>
      <c r="G81" s="182">
        <v>2</v>
      </c>
      <c r="H81" s="245" t="s">
        <v>978</v>
      </c>
      <c r="I81" s="576"/>
      <c r="M81" s="582" t="s">
        <v>1036</v>
      </c>
      <c r="N81" s="182">
        <v>45</v>
      </c>
      <c r="O81" s="182">
        <f t="shared" si="91"/>
        <v>177</v>
      </c>
      <c r="P81" s="182">
        <f>O81+Q81-1</f>
        <v>178</v>
      </c>
      <c r="Q81" s="182">
        <v>2</v>
      </c>
      <c r="R81" s="330" t="s">
        <v>959</v>
      </c>
      <c r="S81" s="60"/>
      <c r="V81" s="582" t="s">
        <v>1036</v>
      </c>
      <c r="W81" s="183"/>
      <c r="X81" s="183"/>
      <c r="Y81" s="183"/>
      <c r="Z81" s="183"/>
      <c r="AA81" s="87"/>
    </row>
    <row r="82" spans="3:27" x14ac:dyDescent="0.25">
      <c r="C82" s="582" t="s">
        <v>1037</v>
      </c>
      <c r="D82" s="286">
        <v>46</v>
      </c>
      <c r="E82" s="286">
        <f t="shared" si="46"/>
        <v>181</v>
      </c>
      <c r="F82" s="286">
        <f>E82+G82-1</f>
        <v>182</v>
      </c>
      <c r="G82" s="286">
        <v>2</v>
      </c>
      <c r="H82" s="287" t="s">
        <v>961</v>
      </c>
      <c r="I82" s="576"/>
      <c r="M82" s="582"/>
      <c r="N82" s="182">
        <v>45</v>
      </c>
      <c r="O82" s="182">
        <f>P81+1</f>
        <v>179</v>
      </c>
      <c r="P82" s="182">
        <f t="shared" ref="P82" si="93">O82+Q82-1</f>
        <v>180</v>
      </c>
      <c r="Q82" s="182">
        <v>2</v>
      </c>
      <c r="R82" s="330" t="s">
        <v>978</v>
      </c>
      <c r="S82" s="60"/>
      <c r="V82" s="582"/>
      <c r="W82" s="183"/>
      <c r="X82" s="183"/>
      <c r="Y82" s="183"/>
      <c r="Z82" s="183"/>
      <c r="AA82" s="87"/>
    </row>
    <row r="83" spans="3:27" x14ac:dyDescent="0.25">
      <c r="C83" s="582"/>
      <c r="D83" s="286">
        <v>46</v>
      </c>
      <c r="E83" s="286">
        <f>F82+1</f>
        <v>183</v>
      </c>
      <c r="F83" s="286">
        <f>E83+G83-1</f>
        <v>184</v>
      </c>
      <c r="G83" s="286">
        <v>2</v>
      </c>
      <c r="H83" s="287" t="s">
        <v>962</v>
      </c>
      <c r="I83" s="576"/>
      <c r="M83" s="582" t="s">
        <v>1037</v>
      </c>
      <c r="N83" s="286">
        <v>46</v>
      </c>
      <c r="O83" s="286">
        <f t="shared" ref="O83" si="94">N83*4-3</f>
        <v>181</v>
      </c>
      <c r="P83" s="286">
        <f>O83+Q83-1</f>
        <v>182</v>
      </c>
      <c r="Q83" s="286">
        <v>2</v>
      </c>
      <c r="R83" s="287" t="s">
        <v>961</v>
      </c>
      <c r="S83" s="60"/>
      <c r="V83" s="582" t="s">
        <v>1037</v>
      </c>
      <c r="W83" s="183"/>
      <c r="X83" s="183"/>
      <c r="Y83" s="183"/>
      <c r="Z83" s="183"/>
      <c r="AA83" s="87"/>
    </row>
    <row r="84" spans="3:27" ht="15.75" thickBot="1" x14ac:dyDescent="0.3">
      <c r="C84" s="314" t="s">
        <v>1038</v>
      </c>
      <c r="D84" s="295">
        <v>47</v>
      </c>
      <c r="E84" s="295">
        <f t="shared" si="46"/>
        <v>185</v>
      </c>
      <c r="F84" s="295">
        <f>E84+G84-1</f>
        <v>188</v>
      </c>
      <c r="G84" s="295">
        <v>4</v>
      </c>
      <c r="H84" s="315" t="s">
        <v>963</v>
      </c>
      <c r="I84" s="577"/>
      <c r="M84" s="582"/>
      <c r="N84" s="286">
        <v>46</v>
      </c>
      <c r="O84" s="286">
        <f>P83+1</f>
        <v>183</v>
      </c>
      <c r="P84" s="286">
        <f>O84+Q84-1</f>
        <v>184</v>
      </c>
      <c r="Q84" s="286">
        <v>2</v>
      </c>
      <c r="R84" s="287" t="s">
        <v>962</v>
      </c>
      <c r="S84" s="60"/>
      <c r="V84" s="582"/>
      <c r="W84" s="183"/>
      <c r="X84" s="183"/>
      <c r="Y84" s="183"/>
      <c r="Z84" s="183"/>
      <c r="AA84" s="87"/>
    </row>
    <row r="85" spans="3:27" ht="15.75" thickBot="1" x14ac:dyDescent="0.3">
      <c r="C85" s="320" t="s">
        <v>1039</v>
      </c>
      <c r="D85" s="321">
        <v>48</v>
      </c>
      <c r="E85" s="321">
        <f>D85*4-3</f>
        <v>189</v>
      </c>
      <c r="F85" s="321">
        <f>E85+G85-1</f>
        <v>192</v>
      </c>
      <c r="G85" s="321">
        <v>4</v>
      </c>
      <c r="H85" s="322" t="s">
        <v>1040</v>
      </c>
      <c r="I85" s="316"/>
      <c r="M85" s="336" t="s">
        <v>1038</v>
      </c>
      <c r="N85" s="295">
        <v>47</v>
      </c>
      <c r="O85" s="295">
        <f t="shared" ref="O85" si="95">N85*4-3</f>
        <v>185</v>
      </c>
      <c r="P85" s="295">
        <f>O85+Q85-1</f>
        <v>188</v>
      </c>
      <c r="Q85" s="295">
        <v>4</v>
      </c>
      <c r="R85" s="315" t="s">
        <v>963</v>
      </c>
      <c r="S85" s="340"/>
      <c r="V85" s="336" t="s">
        <v>1038</v>
      </c>
      <c r="W85" s="342"/>
      <c r="X85" s="342"/>
      <c r="Y85" s="342"/>
      <c r="Z85" s="342"/>
      <c r="AA85" s="343"/>
    </row>
    <row r="86" spans="3:27" ht="15.75" thickBot="1" x14ac:dyDescent="0.3">
      <c r="M86" s="320" t="s">
        <v>1039</v>
      </c>
      <c r="N86" s="321">
        <v>48</v>
      </c>
      <c r="O86" s="321">
        <f>N86*4-3</f>
        <v>189</v>
      </c>
      <c r="P86" s="321">
        <f>O86+Q86-1</f>
        <v>192</v>
      </c>
      <c r="Q86" s="321">
        <v>4</v>
      </c>
      <c r="R86" s="322" t="s">
        <v>1040</v>
      </c>
      <c r="V86" s="320" t="s">
        <v>1039</v>
      </c>
      <c r="W86" s="321"/>
      <c r="X86" s="321"/>
      <c r="Y86" s="321"/>
      <c r="Z86" s="321"/>
      <c r="AA86" s="322" t="s">
        <v>1040</v>
      </c>
    </row>
  </sheetData>
  <mergeCells count="96">
    <mergeCell ref="V78:V79"/>
    <mergeCell ref="V81:V82"/>
    <mergeCell ref="V83:V84"/>
    <mergeCell ref="V37:V39"/>
    <mergeCell ref="V62:V63"/>
    <mergeCell ref="V65:V66"/>
    <mergeCell ref="V67:V68"/>
    <mergeCell ref="V70:V71"/>
    <mergeCell ref="V73:V74"/>
    <mergeCell ref="V75:V76"/>
    <mergeCell ref="V45:V46"/>
    <mergeCell ref="V48:V49"/>
    <mergeCell ref="V50:V51"/>
    <mergeCell ref="V53:V54"/>
    <mergeCell ref="V56:V57"/>
    <mergeCell ref="V58:V59"/>
    <mergeCell ref="V33:V36"/>
    <mergeCell ref="V41:V42"/>
    <mergeCell ref="V23:V24"/>
    <mergeCell ref="V25:V26"/>
    <mergeCell ref="V28:V29"/>
    <mergeCell ref="V30:V31"/>
    <mergeCell ref="M19:M21"/>
    <mergeCell ref="U4:U17"/>
    <mergeCell ref="V5:V6"/>
    <mergeCell ref="V7:V8"/>
    <mergeCell ref="V9:V10"/>
    <mergeCell ref="V11:V13"/>
    <mergeCell ref="V14:V17"/>
    <mergeCell ref="V19:V21"/>
    <mergeCell ref="M78:M79"/>
    <mergeCell ref="M81:M82"/>
    <mergeCell ref="M83:M84"/>
    <mergeCell ref="M62:M63"/>
    <mergeCell ref="M65:M66"/>
    <mergeCell ref="M67:M68"/>
    <mergeCell ref="M70:M71"/>
    <mergeCell ref="M73:M74"/>
    <mergeCell ref="M75:M76"/>
    <mergeCell ref="M58:M59"/>
    <mergeCell ref="M33:M36"/>
    <mergeCell ref="M37:M38"/>
    <mergeCell ref="M40:M41"/>
    <mergeCell ref="M42:M43"/>
    <mergeCell ref="M45:M46"/>
    <mergeCell ref="M48:M49"/>
    <mergeCell ref="M50:M51"/>
    <mergeCell ref="M53:M54"/>
    <mergeCell ref="M56:M57"/>
    <mergeCell ref="L4:L17"/>
    <mergeCell ref="M5:M6"/>
    <mergeCell ref="M7:M8"/>
    <mergeCell ref="M9:M10"/>
    <mergeCell ref="M11:M13"/>
    <mergeCell ref="M14:M17"/>
    <mergeCell ref="M23:M24"/>
    <mergeCell ref="M25:M26"/>
    <mergeCell ref="M28:M29"/>
    <mergeCell ref="M30:M31"/>
    <mergeCell ref="C39:C40"/>
    <mergeCell ref="C41:C42"/>
    <mergeCell ref="C44:C45"/>
    <mergeCell ref="C47:C48"/>
    <mergeCell ref="C82:C83"/>
    <mergeCell ref="C52:C53"/>
    <mergeCell ref="C55:C56"/>
    <mergeCell ref="C57:C58"/>
    <mergeCell ref="C61:C62"/>
    <mergeCell ref="C64:C65"/>
    <mergeCell ref="C66:C67"/>
    <mergeCell ref="C69:C70"/>
    <mergeCell ref="C72:C73"/>
    <mergeCell ref="C74:C75"/>
    <mergeCell ref="C77:C78"/>
    <mergeCell ref="C80:C81"/>
    <mergeCell ref="C9:C10"/>
    <mergeCell ref="C7:C8"/>
    <mergeCell ref="C5:C6"/>
    <mergeCell ref="B4:B17"/>
    <mergeCell ref="C27:C28"/>
    <mergeCell ref="I69:I76"/>
    <mergeCell ref="I77:I84"/>
    <mergeCell ref="C14:C17"/>
    <mergeCell ref="C11:C13"/>
    <mergeCell ref="C19:C20"/>
    <mergeCell ref="C22:C23"/>
    <mergeCell ref="C24:C25"/>
    <mergeCell ref="C32:C35"/>
    <mergeCell ref="I52:I59"/>
    <mergeCell ref="I44:I51"/>
    <mergeCell ref="I36:I43"/>
    <mergeCell ref="I24:I31"/>
    <mergeCell ref="I61:I68"/>
    <mergeCell ref="C49:C50"/>
    <mergeCell ref="C29:C30"/>
    <mergeCell ref="C36:C37"/>
  </mergeCells>
  <pageMargins left="0.7" right="0.7" top="0.75" bottom="0.75" header="0.3" footer="0.3"/>
  <pageSetup paperSize="9" orientation="portrait" r:id="rId1"/>
  <ignoredErrors>
    <ignoredError sqref="E6:E84" 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I15"/>
  <sheetViews>
    <sheetView showGridLines="0" workbookViewId="0">
      <selection activeCell="E19" sqref="E19"/>
    </sheetView>
  </sheetViews>
  <sheetFormatPr defaultRowHeight="15" x14ac:dyDescent="0.25"/>
  <cols>
    <col min="1" max="1" width="3.140625" customWidth="1"/>
    <col min="2" max="2" width="10.7109375" customWidth="1"/>
    <col min="3" max="3" width="14.28515625" customWidth="1"/>
    <col min="4" max="4" width="5.85546875" bestFit="1" customWidth="1"/>
    <col min="5" max="5" width="36.5703125" bestFit="1" customWidth="1"/>
    <col min="6" max="6" width="18.42578125" bestFit="1" customWidth="1"/>
    <col min="7" max="7" width="24.7109375" bestFit="1" customWidth="1"/>
    <col min="8" max="8" width="18" bestFit="1" customWidth="1"/>
    <col min="9" max="9" width="23" bestFit="1" customWidth="1"/>
  </cols>
  <sheetData>
    <row r="1" spans="2:9" ht="15.75" thickBot="1" x14ac:dyDescent="0.3"/>
    <row r="2" spans="2:9" ht="25.5" customHeight="1" thickBot="1" x14ac:dyDescent="0.3">
      <c r="B2" s="364"/>
      <c r="C2" s="367" t="s">
        <v>1048</v>
      </c>
      <c r="D2" s="368" t="s">
        <v>1049</v>
      </c>
      <c r="E2" s="368" t="s">
        <v>1050</v>
      </c>
      <c r="F2" s="368" t="s">
        <v>1051</v>
      </c>
      <c r="G2" s="368" t="s">
        <v>1052</v>
      </c>
      <c r="H2" s="368" t="s">
        <v>1053</v>
      </c>
      <c r="I2" s="369" t="s">
        <v>1054</v>
      </c>
    </row>
    <row r="3" spans="2:9" x14ac:dyDescent="0.25">
      <c r="B3" s="587" t="s">
        <v>1055</v>
      </c>
      <c r="C3" s="370" t="s">
        <v>1056</v>
      </c>
      <c r="D3" s="371">
        <v>0</v>
      </c>
      <c r="E3" s="372" t="s">
        <v>1057</v>
      </c>
      <c r="F3" s="371" t="s">
        <v>630</v>
      </c>
      <c r="G3" s="372" t="s">
        <v>1058</v>
      </c>
      <c r="H3" s="371" t="s">
        <v>637</v>
      </c>
      <c r="I3" s="373"/>
    </row>
    <row r="4" spans="2:9" x14ac:dyDescent="0.25">
      <c r="B4" s="588"/>
      <c r="C4" s="374" t="s">
        <v>1059</v>
      </c>
      <c r="D4" s="365">
        <v>1</v>
      </c>
      <c r="E4" s="366" t="s">
        <v>1060</v>
      </c>
      <c r="F4" s="365" t="s">
        <v>630</v>
      </c>
      <c r="G4" s="366" t="s">
        <v>1058</v>
      </c>
      <c r="H4" s="365" t="s">
        <v>637</v>
      </c>
      <c r="I4" s="375"/>
    </row>
    <row r="5" spans="2:9" x14ac:dyDescent="0.25">
      <c r="B5" s="588"/>
      <c r="C5" s="374" t="s">
        <v>1061</v>
      </c>
      <c r="D5" s="365">
        <v>2</v>
      </c>
      <c r="E5" s="366" t="s">
        <v>1062</v>
      </c>
      <c r="F5" s="365" t="s">
        <v>1063</v>
      </c>
      <c r="G5" s="366" t="s">
        <v>1064</v>
      </c>
      <c r="H5" s="365" t="s">
        <v>637</v>
      </c>
      <c r="I5" s="376" t="s">
        <v>1065</v>
      </c>
    </row>
    <row r="6" spans="2:9" x14ac:dyDescent="0.25">
      <c r="B6" s="588"/>
      <c r="C6" s="374" t="s">
        <v>1066</v>
      </c>
      <c r="D6" s="365">
        <v>3</v>
      </c>
      <c r="E6" s="366" t="s">
        <v>1067</v>
      </c>
      <c r="F6" s="365" t="s">
        <v>632</v>
      </c>
      <c r="G6" s="366" t="s">
        <v>1068</v>
      </c>
      <c r="H6" s="365" t="s">
        <v>637</v>
      </c>
      <c r="I6" s="377" t="s">
        <v>1069</v>
      </c>
    </row>
    <row r="7" spans="2:9" x14ac:dyDescent="0.25">
      <c r="B7" s="588"/>
      <c r="C7" s="378" t="s">
        <v>1065</v>
      </c>
      <c r="D7" s="365">
        <v>4</v>
      </c>
      <c r="E7" s="366" t="s">
        <v>1070</v>
      </c>
      <c r="F7" s="365"/>
      <c r="G7" s="366"/>
      <c r="H7" s="365" t="s">
        <v>637</v>
      </c>
      <c r="I7" s="375"/>
    </row>
    <row r="8" spans="2:9" ht="15.75" thickBot="1" x14ac:dyDescent="0.3">
      <c r="B8" s="588"/>
      <c r="C8" s="388" t="s">
        <v>1071</v>
      </c>
      <c r="D8" s="389">
        <v>5</v>
      </c>
      <c r="E8" s="390" t="s">
        <v>1072</v>
      </c>
      <c r="F8" s="389"/>
      <c r="G8" s="390"/>
      <c r="H8" s="389" t="s">
        <v>637</v>
      </c>
      <c r="I8" s="391"/>
    </row>
    <row r="9" spans="2:9" x14ac:dyDescent="0.25">
      <c r="B9" s="587" t="s">
        <v>1073</v>
      </c>
      <c r="C9" s="370" t="s">
        <v>1074</v>
      </c>
      <c r="D9" s="371">
        <v>-1</v>
      </c>
      <c r="E9" s="372" t="s">
        <v>1075</v>
      </c>
      <c r="F9" s="371" t="s">
        <v>630</v>
      </c>
      <c r="G9" s="372"/>
      <c r="H9" s="371" t="s">
        <v>637</v>
      </c>
      <c r="I9" s="373"/>
    </row>
    <row r="10" spans="2:9" x14ac:dyDescent="0.25">
      <c r="B10" s="588"/>
      <c r="C10" s="374" t="s">
        <v>1076</v>
      </c>
      <c r="D10" s="365">
        <v>-2</v>
      </c>
      <c r="E10" s="366" t="s">
        <v>1077</v>
      </c>
      <c r="F10" s="365" t="s">
        <v>1063</v>
      </c>
      <c r="G10" s="366" t="s">
        <v>1064</v>
      </c>
      <c r="H10" s="365" t="s">
        <v>637</v>
      </c>
      <c r="I10" s="379" t="s">
        <v>1078</v>
      </c>
    </row>
    <row r="11" spans="2:9" x14ac:dyDescent="0.25">
      <c r="B11" s="588"/>
      <c r="C11" s="374" t="s">
        <v>1079</v>
      </c>
      <c r="D11" s="365">
        <v>-3</v>
      </c>
      <c r="E11" s="366" t="s">
        <v>1080</v>
      </c>
      <c r="F11" s="365" t="s">
        <v>632</v>
      </c>
      <c r="G11" s="366" t="s">
        <v>1068</v>
      </c>
      <c r="H11" s="365" t="s">
        <v>637</v>
      </c>
      <c r="I11" s="380" t="s">
        <v>1081</v>
      </c>
    </row>
    <row r="12" spans="2:9" x14ac:dyDescent="0.25">
      <c r="B12" s="588"/>
      <c r="C12" s="381" t="s">
        <v>1078</v>
      </c>
      <c r="D12" s="365">
        <v>-4</v>
      </c>
      <c r="E12" s="366" t="s">
        <v>1082</v>
      </c>
      <c r="F12" s="365"/>
      <c r="G12" s="366"/>
      <c r="H12" s="365" t="s">
        <v>637</v>
      </c>
      <c r="I12" s="375"/>
    </row>
    <row r="13" spans="2:9" x14ac:dyDescent="0.25">
      <c r="B13" s="588"/>
      <c r="C13" s="382" t="s">
        <v>1081</v>
      </c>
      <c r="D13" s="365">
        <v>-5</v>
      </c>
      <c r="E13" s="366" t="s">
        <v>1083</v>
      </c>
      <c r="F13" s="365"/>
      <c r="G13" s="366"/>
      <c r="H13" s="365" t="s">
        <v>637</v>
      </c>
      <c r="I13" s="375"/>
    </row>
    <row r="14" spans="2:9" x14ac:dyDescent="0.25">
      <c r="B14" s="588"/>
      <c r="C14" s="374" t="s">
        <v>1084</v>
      </c>
      <c r="D14" s="365">
        <v>-6</v>
      </c>
      <c r="E14" s="366" t="s">
        <v>1085</v>
      </c>
      <c r="F14" s="365" t="s">
        <v>632</v>
      </c>
      <c r="G14" s="366" t="s">
        <v>1068</v>
      </c>
      <c r="H14" s="365" t="s">
        <v>637</v>
      </c>
      <c r="I14" s="383" t="s">
        <v>1086</v>
      </c>
    </row>
    <row r="15" spans="2:9" ht="15.75" thickBot="1" x14ac:dyDescent="0.3">
      <c r="B15" s="589"/>
      <c r="C15" s="384" t="s">
        <v>1086</v>
      </c>
      <c r="D15" s="385">
        <v>-7</v>
      </c>
      <c r="E15" s="386" t="s">
        <v>1087</v>
      </c>
      <c r="F15" s="385"/>
      <c r="G15" s="386"/>
      <c r="H15" s="385" t="s">
        <v>637</v>
      </c>
      <c r="I15" s="387"/>
    </row>
  </sheetData>
  <mergeCells count="2">
    <mergeCell ref="B3:B8"/>
    <mergeCell ref="B9:B15"/>
  </mergeCells>
  <pageMargins left="0" right="0" top="0.74803149606299213" bottom="0.74803149606299213" header="0.31496062992125984" footer="0.31496062992125984"/>
  <pageSetup paperSize="9"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K193"/>
  <sheetViews>
    <sheetView showGridLines="0" topLeftCell="A80" zoomScaleNormal="100" workbookViewId="0">
      <selection activeCell="B95" sqref="B95"/>
    </sheetView>
  </sheetViews>
  <sheetFormatPr defaultRowHeight="15" outlineLevelRow="1" x14ac:dyDescent="0.25"/>
  <cols>
    <col min="2" max="2" width="14.42578125" customWidth="1"/>
    <col min="3" max="3" width="44.85546875" bestFit="1" customWidth="1"/>
    <col min="4" max="4" width="58.42578125" bestFit="1" customWidth="1"/>
    <col min="5" max="5" width="10.140625" bestFit="1" customWidth="1"/>
    <col min="6" max="6" width="49.85546875" bestFit="1" customWidth="1"/>
  </cols>
  <sheetData>
    <row r="1" spans="2:5" s="364" customFormat="1" x14ac:dyDescent="0.25"/>
    <row r="2" spans="2:5" x14ac:dyDescent="0.25">
      <c r="B2" s="193" t="s">
        <v>229</v>
      </c>
      <c r="C2" s="193" t="s">
        <v>1092</v>
      </c>
      <c r="D2" s="193" t="s">
        <v>225</v>
      </c>
    </row>
    <row r="3" spans="2:5" x14ac:dyDescent="0.25">
      <c r="B3" s="364" t="s">
        <v>1091</v>
      </c>
      <c r="C3">
        <v>12288</v>
      </c>
      <c r="D3" s="364" t="s">
        <v>1095</v>
      </c>
    </row>
    <row r="4" spans="2:5" x14ac:dyDescent="0.25">
      <c r="B4" t="s">
        <v>1093</v>
      </c>
      <c r="C4">
        <v>8</v>
      </c>
      <c r="D4" s="364" t="s">
        <v>1094</v>
      </c>
    </row>
    <row r="5" spans="2:5" x14ac:dyDescent="0.25">
      <c r="B5" t="s">
        <v>1096</v>
      </c>
      <c r="C5">
        <v>14</v>
      </c>
      <c r="D5" s="364" t="s">
        <v>1389</v>
      </c>
    </row>
    <row r="6" spans="2:5" x14ac:dyDescent="0.25">
      <c r="B6" t="s">
        <v>1097</v>
      </c>
      <c r="C6">
        <v>55</v>
      </c>
      <c r="D6" s="364" t="s">
        <v>1098</v>
      </c>
      <c r="E6" s="364" t="s">
        <v>1384</v>
      </c>
    </row>
    <row r="7" spans="2:5" x14ac:dyDescent="0.25">
      <c r="B7" t="s">
        <v>1100</v>
      </c>
      <c r="C7" s="38" t="s">
        <v>1101</v>
      </c>
      <c r="D7" s="364" t="s">
        <v>1102</v>
      </c>
    </row>
    <row r="8" spans="2:5" x14ac:dyDescent="0.25">
      <c r="B8" t="s">
        <v>1099</v>
      </c>
      <c r="C8">
        <v>9</v>
      </c>
      <c r="D8" s="364" t="s">
        <v>1103</v>
      </c>
    </row>
    <row r="9" spans="2:5" x14ac:dyDescent="0.25">
      <c r="B9" t="s">
        <v>1104</v>
      </c>
      <c r="C9">
        <v>24</v>
      </c>
      <c r="D9" s="364" t="s">
        <v>1105</v>
      </c>
    </row>
    <row r="10" spans="2:5" x14ac:dyDescent="0.25">
      <c r="B10" t="s">
        <v>1106</v>
      </c>
      <c r="C10" s="38" t="s">
        <v>1107</v>
      </c>
      <c r="D10" s="364" t="s">
        <v>1108</v>
      </c>
    </row>
    <row r="11" spans="2:5" s="364" customFormat="1" x14ac:dyDescent="0.25"/>
    <row r="12" spans="2:5" x14ac:dyDescent="0.25">
      <c r="B12" s="364" t="s">
        <v>1385</v>
      </c>
      <c r="C12">
        <v>50</v>
      </c>
      <c r="D12" s="364" t="s">
        <v>1391</v>
      </c>
      <c r="E12" s="364" t="s">
        <v>1386</v>
      </c>
    </row>
    <row r="13" spans="2:5" s="364" customFormat="1" x14ac:dyDescent="0.25">
      <c r="B13" s="364" t="s">
        <v>1101</v>
      </c>
      <c r="C13" s="364">
        <v>6</v>
      </c>
      <c r="D13" s="364" t="s">
        <v>1390</v>
      </c>
      <c r="E13" s="364" t="s">
        <v>1386</v>
      </c>
    </row>
    <row r="14" spans="2:5" s="364" customFormat="1" x14ac:dyDescent="0.25">
      <c r="B14" s="364" t="s">
        <v>1392</v>
      </c>
      <c r="C14" s="364">
        <v>7</v>
      </c>
      <c r="D14" s="364" t="s">
        <v>1394</v>
      </c>
      <c r="E14" s="364" t="s">
        <v>1393</v>
      </c>
    </row>
    <row r="15" spans="2:5" s="364" customFormat="1" x14ac:dyDescent="0.25">
      <c r="B15" s="364" t="s">
        <v>1395</v>
      </c>
      <c r="C15" s="364">
        <v>10</v>
      </c>
      <c r="D15" s="364" t="s">
        <v>1397</v>
      </c>
      <c r="E15" s="364" t="s">
        <v>1393</v>
      </c>
    </row>
    <row r="16" spans="2:5" s="364" customFormat="1" x14ac:dyDescent="0.25">
      <c r="B16" s="364" t="s">
        <v>1398</v>
      </c>
      <c r="C16" s="364">
        <v>10</v>
      </c>
      <c r="D16" s="364" t="s">
        <v>1396</v>
      </c>
      <c r="E16" s="364" t="s">
        <v>1393</v>
      </c>
    </row>
    <row r="17" spans="2:7" s="364" customFormat="1" x14ac:dyDescent="0.25">
      <c r="B17" s="364" t="s">
        <v>1399</v>
      </c>
      <c r="C17" s="364">
        <v>2</v>
      </c>
      <c r="D17" s="364" t="s">
        <v>1400</v>
      </c>
      <c r="E17" s="364" t="s">
        <v>1386</v>
      </c>
    </row>
    <row r="18" spans="2:7" s="364" customFormat="1" x14ac:dyDescent="0.25"/>
    <row r="19" spans="2:7" s="364" customFormat="1" x14ac:dyDescent="0.25"/>
    <row r="20" spans="2:7" x14ac:dyDescent="0.25">
      <c r="B20" s="193" t="s">
        <v>1109</v>
      </c>
      <c r="E20" s="193" t="s">
        <v>1387</v>
      </c>
      <c r="F20" s="414" t="s">
        <v>1388</v>
      </c>
    </row>
    <row r="21" spans="2:7" x14ac:dyDescent="0.25">
      <c r="B21" s="364" t="s">
        <v>1110</v>
      </c>
      <c r="C21" s="364" t="s">
        <v>1111</v>
      </c>
      <c r="D21" s="364" t="s">
        <v>1114</v>
      </c>
      <c r="E21" s="43">
        <f>$C$5*$C$12*$C$3</f>
        <v>8601600</v>
      </c>
      <c r="F21" s="43">
        <f>E21*4</f>
        <v>34406400</v>
      </c>
    </row>
    <row r="22" spans="2:7" x14ac:dyDescent="0.25">
      <c r="C22" t="s">
        <v>1112</v>
      </c>
      <c r="D22" s="364" t="s">
        <v>1113</v>
      </c>
      <c r="E22" s="43">
        <f>$C$6*$C$3</f>
        <v>675840</v>
      </c>
      <c r="F22" s="43">
        <f t="shared" ref="F22:F27" si="0">E22*4</f>
        <v>2703360</v>
      </c>
    </row>
    <row r="23" spans="2:7" x14ac:dyDescent="0.25">
      <c r="C23" t="s">
        <v>1115</v>
      </c>
      <c r="D23" s="364" t="s">
        <v>1116</v>
      </c>
      <c r="E23" s="43">
        <f>$C$13*$C$12*$C$3</f>
        <v>3686400</v>
      </c>
      <c r="F23" s="43">
        <f t="shared" si="0"/>
        <v>14745600</v>
      </c>
    </row>
    <row r="24" spans="2:7" x14ac:dyDescent="0.25">
      <c r="C24" s="364" t="s">
        <v>1091</v>
      </c>
      <c r="D24" s="364" t="s">
        <v>1117</v>
      </c>
      <c r="E24" s="43">
        <f>$C$3</f>
        <v>12288</v>
      </c>
      <c r="F24" s="43">
        <f t="shared" si="0"/>
        <v>49152</v>
      </c>
    </row>
    <row r="25" spans="2:7" x14ac:dyDescent="0.25">
      <c r="C25" s="364" t="s">
        <v>1118</v>
      </c>
      <c r="D25" s="364" t="s">
        <v>1119</v>
      </c>
      <c r="E25" s="43">
        <f>($C$14*2+$C$15+$C$16)*$C$17*$C$3</f>
        <v>835584</v>
      </c>
      <c r="F25" s="43">
        <f t="shared" si="0"/>
        <v>3342336</v>
      </c>
    </row>
    <row r="26" spans="2:7" x14ac:dyDescent="0.25">
      <c r="C26" t="s">
        <v>1091</v>
      </c>
      <c r="D26" s="364" t="s">
        <v>1120</v>
      </c>
      <c r="E26" s="43">
        <f>$C$3</f>
        <v>12288</v>
      </c>
      <c r="F26" s="43">
        <f t="shared" si="0"/>
        <v>49152</v>
      </c>
    </row>
    <row r="27" spans="2:7" x14ac:dyDescent="0.25">
      <c r="C27" s="364" t="s">
        <v>1091</v>
      </c>
      <c r="D27" s="364" t="s">
        <v>1121</v>
      </c>
      <c r="E27" s="43">
        <f>$C$3</f>
        <v>12288</v>
      </c>
      <c r="F27" s="43">
        <f t="shared" si="0"/>
        <v>49152</v>
      </c>
    </row>
    <row r="28" spans="2:7" x14ac:dyDescent="0.25">
      <c r="C28" s="359">
        <v>1</v>
      </c>
      <c r="D28" s="364" t="s">
        <v>1122</v>
      </c>
      <c r="E28" s="43">
        <f>C28</f>
        <v>1</v>
      </c>
      <c r="F28" s="43">
        <f>E28*4</f>
        <v>4</v>
      </c>
    </row>
    <row r="29" spans="2:7" x14ac:dyDescent="0.25">
      <c r="C29" s="364" t="s">
        <v>1091</v>
      </c>
      <c r="D29" s="364" t="s">
        <v>1123</v>
      </c>
      <c r="E29" s="43">
        <f>$C$3</f>
        <v>12288</v>
      </c>
      <c r="F29" s="43">
        <f>E29*4</f>
        <v>49152</v>
      </c>
    </row>
    <row r="30" spans="2:7" x14ac:dyDescent="0.25">
      <c r="E30" s="43">
        <f>SUM(E21:E29)</f>
        <v>13848577</v>
      </c>
      <c r="F30" s="43">
        <f>SUM(F21:F29)</f>
        <v>55394308</v>
      </c>
    </row>
    <row r="32" spans="2:7" x14ac:dyDescent="0.25">
      <c r="B32" t="s">
        <v>1124</v>
      </c>
      <c r="C32" s="364" t="s">
        <v>1125</v>
      </c>
      <c r="D32" s="364" t="s">
        <v>1126</v>
      </c>
      <c r="E32" s="43">
        <f>INT($E$30/2048)+1</f>
        <v>6763</v>
      </c>
      <c r="F32" s="43">
        <f>E32*2048</f>
        <v>13850624</v>
      </c>
      <c r="G32" s="364" t="s">
        <v>1402</v>
      </c>
    </row>
    <row r="33" spans="2:6" x14ac:dyDescent="0.25">
      <c r="B33" t="s">
        <v>1127</v>
      </c>
      <c r="C33" s="364" t="s">
        <v>1128</v>
      </c>
      <c r="D33" s="364" t="s">
        <v>1401</v>
      </c>
      <c r="E33" s="43">
        <f>$E$32*2048-$E$30</f>
        <v>2047</v>
      </c>
    </row>
    <row r="34" spans="2:6" x14ac:dyDescent="0.25">
      <c r="F34" s="43"/>
    </row>
    <row r="36" spans="2:6" ht="19.5" thickBot="1" x14ac:dyDescent="0.35">
      <c r="B36" s="405" t="s">
        <v>1383</v>
      </c>
      <c r="C36" s="406"/>
      <c r="D36" s="406"/>
      <c r="F36" s="193" t="s">
        <v>1244</v>
      </c>
    </row>
    <row r="37" spans="2:6" ht="15.75" thickTop="1" x14ac:dyDescent="0.25">
      <c r="B37" s="364" t="s">
        <v>1129</v>
      </c>
      <c r="C37">
        <v>1</v>
      </c>
      <c r="D37" s="364" t="s">
        <v>1135</v>
      </c>
      <c r="F37" s="364" t="str">
        <f>CONCATENATE("AGTGAM(",B37,",game_number,terminal_number)")</f>
        <v>AGTGAM(GSCNT,game_number,terminal_number)</v>
      </c>
    </row>
    <row r="38" spans="2:6" x14ac:dyDescent="0.25">
      <c r="B38" t="s">
        <v>1130</v>
      </c>
      <c r="C38">
        <v>2</v>
      </c>
      <c r="D38" s="364" t="s">
        <v>1140</v>
      </c>
      <c r="F38" s="364" t="str">
        <f t="shared" ref="F38:F50" si="1">CONCATENATE("AGTGAM(",B38,",game_number,terminal_number)")</f>
        <v>AGTGAM(GSAMT,game_number,terminal_number)</v>
      </c>
    </row>
    <row r="39" spans="2:6" x14ac:dyDescent="0.25">
      <c r="B39" t="s">
        <v>1131</v>
      </c>
      <c r="C39">
        <v>3</v>
      </c>
      <c r="D39" s="364" t="s">
        <v>1136</v>
      </c>
      <c r="F39" s="364" t="str">
        <f t="shared" si="1"/>
        <v>AGTGAM(GCCNT,game_number,terminal_number)</v>
      </c>
    </row>
    <row r="40" spans="2:6" x14ac:dyDescent="0.25">
      <c r="B40" t="s">
        <v>1132</v>
      </c>
      <c r="C40">
        <v>4</v>
      </c>
      <c r="D40" s="364" t="s">
        <v>1143</v>
      </c>
      <c r="F40" s="364" t="str">
        <f t="shared" si="1"/>
        <v>AGTGAM(GCAMT,game_number,terminal_number)</v>
      </c>
    </row>
    <row r="41" spans="2:6" x14ac:dyDescent="0.25">
      <c r="B41" t="s">
        <v>1133</v>
      </c>
      <c r="C41">
        <v>5</v>
      </c>
      <c r="D41" s="364" t="s">
        <v>1137</v>
      </c>
      <c r="F41" s="364" t="str">
        <f t="shared" si="1"/>
        <v>AGTGAM(GVCNT,game_number,terminal_number)</v>
      </c>
    </row>
    <row r="42" spans="2:6" x14ac:dyDescent="0.25">
      <c r="B42" t="s">
        <v>1134</v>
      </c>
      <c r="C42">
        <v>6</v>
      </c>
      <c r="D42" s="364" t="s">
        <v>1142</v>
      </c>
      <c r="F42" s="364" t="str">
        <f t="shared" si="1"/>
        <v>AGTGAM(GVAMT,game_number,terminal_number)</v>
      </c>
    </row>
    <row r="43" spans="2:6" x14ac:dyDescent="0.25">
      <c r="B43" t="s">
        <v>1138</v>
      </c>
      <c r="C43">
        <v>7</v>
      </c>
      <c r="D43" s="364" t="s">
        <v>1141</v>
      </c>
      <c r="F43" s="364" t="str">
        <f t="shared" si="1"/>
        <v>AGTGAM(GCLCNT,game_number,terminal_number)</v>
      </c>
    </row>
    <row r="44" spans="2:6" x14ac:dyDescent="0.25">
      <c r="B44" t="s">
        <v>1139</v>
      </c>
      <c r="C44">
        <v>8</v>
      </c>
      <c r="D44" s="364" t="s">
        <v>1144</v>
      </c>
      <c r="F44" s="364" t="str">
        <f t="shared" si="1"/>
        <v>AGTGAM(GCLAMT,game_number,terminal_number)</v>
      </c>
    </row>
    <row r="45" spans="2:6" x14ac:dyDescent="0.25">
      <c r="B45" t="s">
        <v>1145</v>
      </c>
      <c r="C45">
        <v>9</v>
      </c>
      <c r="D45" s="364" t="s">
        <v>1149</v>
      </c>
      <c r="F45" s="364" t="str">
        <f t="shared" si="1"/>
        <v>AGTGAM(GRCNT,game_number,terminal_number)</v>
      </c>
    </row>
    <row r="46" spans="2:6" x14ac:dyDescent="0.25">
      <c r="B46" t="s">
        <v>1146</v>
      </c>
      <c r="C46">
        <v>10</v>
      </c>
      <c r="D46" s="364" t="s">
        <v>1150</v>
      </c>
      <c r="F46" s="364" t="str">
        <f t="shared" si="1"/>
        <v>AGTGAM(GRAMT,game_number,terminal_number)</v>
      </c>
    </row>
    <row r="47" spans="2:6" x14ac:dyDescent="0.25">
      <c r="B47" t="s">
        <v>1147</v>
      </c>
      <c r="C47">
        <v>11</v>
      </c>
      <c r="D47" s="364" t="s">
        <v>1151</v>
      </c>
      <c r="F47" s="364" t="str">
        <f t="shared" si="1"/>
        <v>AGTGAM(GDCNT,game_number,terminal_number)</v>
      </c>
    </row>
    <row r="48" spans="2:6" x14ac:dyDescent="0.25">
      <c r="B48" t="s">
        <v>1148</v>
      </c>
      <c r="C48">
        <v>12</v>
      </c>
      <c r="D48" s="364" t="s">
        <v>1152</v>
      </c>
      <c r="F48" s="364" t="str">
        <f t="shared" si="1"/>
        <v>AGTGAM(GDAMT,game_number,terminal_number)</v>
      </c>
    </row>
    <row r="49" spans="2:6" x14ac:dyDescent="0.25">
      <c r="B49" t="s">
        <v>1153</v>
      </c>
      <c r="C49">
        <v>13</v>
      </c>
      <c r="D49" s="364" t="s">
        <v>1155</v>
      </c>
      <c r="F49" s="364" t="str">
        <f t="shared" si="1"/>
        <v>AGTGAM(GTKCHG,game_number,terminal_number)</v>
      </c>
    </row>
    <row r="50" spans="2:6" x14ac:dyDescent="0.25">
      <c r="B50" t="s">
        <v>1154</v>
      </c>
      <c r="C50">
        <v>14</v>
      </c>
      <c r="D50" t="s">
        <v>1156</v>
      </c>
      <c r="F50" s="364" t="str">
        <f t="shared" si="1"/>
        <v>AGTGAM(GFLAGS,game_number,terminal_number)</v>
      </c>
    </row>
    <row r="51" spans="2:6" outlineLevel="1" x14ac:dyDescent="0.25">
      <c r="B51" s="407" t="s">
        <v>1382</v>
      </c>
      <c r="C51" s="364"/>
      <c r="D51" s="364"/>
      <c r="E51" s="364"/>
      <c r="F51" s="364"/>
    </row>
    <row r="52" spans="2:6" outlineLevel="1" x14ac:dyDescent="0.25">
      <c r="B52" s="401" t="s">
        <v>1176</v>
      </c>
      <c r="C52" s="402">
        <v>1</v>
      </c>
      <c r="D52" s="402" t="s">
        <v>1177</v>
      </c>
      <c r="E52" s="364"/>
      <c r="F52" s="401" t="str">
        <f>CONCATENATE("TSBIT(AGTGAM(",$B$50,",game_number,terminal_number),",B52,"))")</f>
        <v>TSBIT(AGTGAM(GFLAGS,game_number,terminal_number),AGTWAG))</v>
      </c>
    </row>
    <row r="53" spans="2:6" s="364" customFormat="1" outlineLevel="1" x14ac:dyDescent="0.25">
      <c r="B53" s="401" t="s">
        <v>1178</v>
      </c>
      <c r="C53" s="402">
        <v>2</v>
      </c>
      <c r="D53" s="402" t="s">
        <v>1179</v>
      </c>
      <c r="F53" s="401" t="str">
        <f t="shared" ref="F53:F81" si="2">CONCATENATE("TSBIT(AGTGAM(",$B$50,",game_number,terminal_number),",B53,"))")</f>
        <v>TSBIT(AGTGAM(GFLAGS,game_number,terminal_number),AGTCAN))</v>
      </c>
    </row>
    <row r="54" spans="2:6" s="364" customFormat="1" outlineLevel="1" x14ac:dyDescent="0.25">
      <c r="B54" s="401" t="s">
        <v>1180</v>
      </c>
      <c r="C54" s="402">
        <v>3</v>
      </c>
      <c r="D54" s="402" t="s">
        <v>1181</v>
      </c>
      <c r="F54" s="401" t="str">
        <f t="shared" si="2"/>
        <v>TSBIT(AGTGAM(GFLAGS,game_number,terminal_number),AGTVAL))</v>
      </c>
    </row>
    <row r="55" spans="2:6" outlineLevel="1" x14ac:dyDescent="0.25">
      <c r="B55" s="401" t="s">
        <v>1182</v>
      </c>
      <c r="C55" s="402">
        <v>4</v>
      </c>
      <c r="D55" s="402" t="s">
        <v>1183</v>
      </c>
      <c r="E55" s="364"/>
      <c r="F55" s="401" t="str">
        <f t="shared" si="2"/>
        <v>TSBIT(AGTGAM(GFLAGS,game_number,terminal_number),AGTDIS))</v>
      </c>
    </row>
    <row r="56" spans="2:6" outlineLevel="1" x14ac:dyDescent="0.25">
      <c r="B56" s="416" t="s">
        <v>1184</v>
      </c>
      <c r="C56" s="417">
        <v>5</v>
      </c>
      <c r="D56" s="417" t="s">
        <v>1185</v>
      </c>
      <c r="E56" s="418"/>
      <c r="F56" s="416" t="str">
        <f t="shared" si="2"/>
        <v>TSBIT(AGTGAM(GFLAGS,game_number,terminal_number),AGTINS))</v>
      </c>
    </row>
    <row r="57" spans="2:6" outlineLevel="1" x14ac:dyDescent="0.25">
      <c r="B57" s="401" t="s">
        <v>1186</v>
      </c>
      <c r="C57" s="402">
        <v>6</v>
      </c>
      <c r="D57" s="402" t="s">
        <v>1404</v>
      </c>
      <c r="E57" s="364"/>
      <c r="F57" s="401" t="str">
        <f t="shared" si="2"/>
        <v>TSBIT(AGTGAM(GFLAGS,game_number,terminal_number),AGTISF))</v>
      </c>
    </row>
    <row r="58" spans="2:6" outlineLevel="1" x14ac:dyDescent="0.25">
      <c r="B58" s="401" t="s">
        <v>1187</v>
      </c>
      <c r="C58" s="402">
        <v>7</v>
      </c>
      <c r="D58" s="402" t="s">
        <v>1405</v>
      </c>
      <c r="E58" s="364"/>
      <c r="F58" s="401" t="str">
        <f t="shared" si="2"/>
        <v>TSBIT(AGTGAM(GFLAGS,game_number,terminal_number),AGTCBF))</v>
      </c>
    </row>
    <row r="59" spans="2:6" outlineLevel="1" x14ac:dyDescent="0.25">
      <c r="B59" s="403" t="s">
        <v>1188</v>
      </c>
      <c r="C59" s="404">
        <v>8</v>
      </c>
      <c r="D59" s="410" t="s">
        <v>1260</v>
      </c>
      <c r="E59" s="411"/>
      <c r="F59" s="403" t="str">
        <f t="shared" si="2"/>
        <v>TSBIT(AGTGAM(GFLAGS,game_number,terminal_number),AGTPRM))</v>
      </c>
    </row>
    <row r="60" spans="2:6" outlineLevel="1" x14ac:dyDescent="0.25">
      <c r="B60" s="401" t="s">
        <v>1189</v>
      </c>
      <c r="C60" s="402">
        <v>9</v>
      </c>
      <c r="D60" s="402" t="s">
        <v>77</v>
      </c>
      <c r="E60" s="364"/>
      <c r="F60" s="401" t="str">
        <f t="shared" si="2"/>
        <v>TSBIT(AGTGAM(GFLAGS,game_number,terminal_number),AGTMXT))</v>
      </c>
    </row>
    <row r="61" spans="2:6" outlineLevel="1" x14ac:dyDescent="0.25">
      <c r="B61" s="401" t="s">
        <v>1190</v>
      </c>
      <c r="C61" s="402">
        <v>10</v>
      </c>
      <c r="D61" s="402" t="s">
        <v>1191</v>
      </c>
      <c r="E61" s="364"/>
      <c r="F61" s="401" t="str">
        <f t="shared" si="2"/>
        <v>TSBIT(AGTGAM(GFLAGS,game_number,terminal_number),AGTPRV))</v>
      </c>
    </row>
    <row r="62" spans="2:6" outlineLevel="1" x14ac:dyDescent="0.25">
      <c r="B62" s="401" t="s">
        <v>1192</v>
      </c>
      <c r="C62" s="402">
        <v>11</v>
      </c>
      <c r="D62" s="402" t="s">
        <v>1261</v>
      </c>
      <c r="E62" s="364"/>
      <c r="F62" s="401" t="str">
        <f t="shared" si="2"/>
        <v>TSBIT(AGTGAM(GFLAGS,game_number,terminal_number),AGTCTM))</v>
      </c>
    </row>
    <row r="63" spans="2:6" outlineLevel="1" x14ac:dyDescent="0.25">
      <c r="B63" s="401" t="s">
        <v>1193</v>
      </c>
      <c r="C63" s="402">
        <v>12</v>
      </c>
      <c r="D63" s="402" t="s">
        <v>1262</v>
      </c>
      <c r="E63" s="364"/>
      <c r="F63" s="401" t="str">
        <f t="shared" si="2"/>
        <v>TSBIT(AGTGAM(GFLAGS,game_number,terminal_number),AGTDES))</v>
      </c>
    </row>
    <row r="64" spans="2:6" s="364" customFormat="1" outlineLevel="1" x14ac:dyDescent="0.25">
      <c r="B64" s="401" t="s">
        <v>1194</v>
      </c>
      <c r="C64" s="402">
        <v>13</v>
      </c>
      <c r="D64" s="402" t="s">
        <v>1263</v>
      </c>
      <c r="F64" s="401" t="str">
        <f t="shared" si="2"/>
        <v>TSBIT(AGTGAM(GFLAGS,game_number,terminal_number),AGTSPF))</v>
      </c>
    </row>
    <row r="65" spans="2:6" outlineLevel="1" x14ac:dyDescent="0.25">
      <c r="B65" s="401" t="s">
        <v>1195</v>
      </c>
      <c r="C65" s="402">
        <v>14</v>
      </c>
      <c r="D65" s="402" t="s">
        <v>1196</v>
      </c>
      <c r="E65" s="364"/>
      <c r="F65" s="401" t="str">
        <f t="shared" si="2"/>
        <v>TSBIT(AGTGAM(GFLAGS,game_number,terminal_number),AGTBNK))</v>
      </c>
    </row>
    <row r="66" spans="2:6" outlineLevel="1" x14ac:dyDescent="0.25">
      <c r="B66" s="401" t="s">
        <v>1197</v>
      </c>
      <c r="C66" s="402">
        <v>15</v>
      </c>
      <c r="D66" s="402" t="s">
        <v>1264</v>
      </c>
      <c r="E66" s="364"/>
      <c r="F66" s="401" t="str">
        <f t="shared" si="2"/>
        <v>TSBIT(AGTGAM(GFLAGS,game_number,terminal_number),AGTTON))</v>
      </c>
    </row>
    <row r="67" spans="2:6" outlineLevel="1" x14ac:dyDescent="0.25">
      <c r="B67" s="401" t="s">
        <v>1198</v>
      </c>
      <c r="C67" s="402">
        <v>16</v>
      </c>
      <c r="D67" s="402" t="s">
        <v>1265</v>
      </c>
      <c r="E67" s="364"/>
      <c r="F67" s="401" t="str">
        <f t="shared" si="2"/>
        <v>TSBIT(AGTGAM(GFLAGS,game_number,terminal_number),AGTNCM))</v>
      </c>
    </row>
    <row r="68" spans="2:6" outlineLevel="1" x14ac:dyDescent="0.25">
      <c r="B68" s="401" t="s">
        <v>1199</v>
      </c>
      <c r="C68" s="402">
        <v>17</v>
      </c>
      <c r="D68" s="402" t="s">
        <v>1213</v>
      </c>
      <c r="E68" s="364"/>
      <c r="F68" s="401" t="str">
        <f t="shared" si="2"/>
        <v>TSBIT(AGTGAM(GFLAGS,game_number,terminal_number),AGTPST))</v>
      </c>
    </row>
    <row r="69" spans="2:6" outlineLevel="1" x14ac:dyDescent="0.25">
      <c r="B69" s="401" t="s">
        <v>1200</v>
      </c>
      <c r="C69" s="402">
        <v>18</v>
      </c>
      <c r="D69" s="402" t="s">
        <v>1266</v>
      </c>
      <c r="E69" s="364"/>
      <c r="F69" s="401" t="str">
        <f t="shared" si="2"/>
        <v>TSBIT(AGTGAM(GFLAGS,game_number,terminal_number),AGTTKM))</v>
      </c>
    </row>
    <row r="70" spans="2:6" outlineLevel="1" x14ac:dyDescent="0.25">
      <c r="B70" s="401" t="s">
        <v>1201</v>
      </c>
      <c r="C70" s="402">
        <v>19</v>
      </c>
      <c r="D70" s="402" t="s">
        <v>1267</v>
      </c>
      <c r="E70" s="364"/>
      <c r="F70" s="401" t="str">
        <f t="shared" si="2"/>
        <v>TSBIT(AGTGAM(GFLAGS,game_number,terminal_number),AGTXFR))</v>
      </c>
    </row>
    <row r="71" spans="2:6" outlineLevel="1" x14ac:dyDescent="0.25">
      <c r="B71" s="401" t="s">
        <v>1202</v>
      </c>
      <c r="C71" s="402">
        <v>20</v>
      </c>
      <c r="D71" s="402" t="s">
        <v>1268</v>
      </c>
      <c r="E71" s="364"/>
      <c r="F71" s="401" t="str">
        <f t="shared" si="2"/>
        <v>TSBIT(AGTGAM(GFLAGS,game_number,terminal_number),AGTSON))</v>
      </c>
    </row>
    <row r="72" spans="2:6" outlineLevel="1" x14ac:dyDescent="0.25">
      <c r="B72" s="401" t="s">
        <v>1203</v>
      </c>
      <c r="C72" s="402">
        <v>21</v>
      </c>
      <c r="D72" s="402" t="s">
        <v>1269</v>
      </c>
      <c r="E72" s="364"/>
      <c r="F72" s="401" t="str">
        <f t="shared" si="2"/>
        <v>TSBIT(AGTGAM(GFLAGS,game_number,terminal_number),AGTRAM))</v>
      </c>
    </row>
    <row r="73" spans="2:6" outlineLevel="1" x14ac:dyDescent="0.25">
      <c r="B73" s="401" t="s">
        <v>1204</v>
      </c>
      <c r="C73" s="402">
        <v>22</v>
      </c>
      <c r="D73" s="402" t="s">
        <v>1270</v>
      </c>
      <c r="E73" s="364"/>
      <c r="F73" s="401" t="str">
        <f t="shared" si="2"/>
        <v>TSBIT(AGTGAM(GFLAGS,game_number,terminal_number),AGTFRC))</v>
      </c>
    </row>
    <row r="74" spans="2:6" outlineLevel="1" x14ac:dyDescent="0.25">
      <c r="B74" s="401" t="s">
        <v>1205</v>
      </c>
      <c r="C74" s="402">
        <v>23</v>
      </c>
      <c r="D74" s="402" t="s">
        <v>1271</v>
      </c>
      <c r="E74" s="364"/>
      <c r="F74" s="401" t="str">
        <f t="shared" si="2"/>
        <v>TSBIT(AGTGAM(GFLAGS,game_number,terminal_number),AGTTOI))</v>
      </c>
    </row>
    <row r="75" spans="2:6" outlineLevel="1" x14ac:dyDescent="0.25">
      <c r="B75" s="401" t="s">
        <v>1206</v>
      </c>
      <c r="C75" s="402">
        <v>24</v>
      </c>
      <c r="D75" s="402" t="s">
        <v>1272</v>
      </c>
      <c r="E75" s="364"/>
      <c r="F75" s="401" t="str">
        <f t="shared" si="2"/>
        <v>TSBIT(AGTGAM(GFLAGS,game_number,terminal_number),AGTTRN))</v>
      </c>
    </row>
    <row r="76" spans="2:6" outlineLevel="1" x14ac:dyDescent="0.25">
      <c r="B76" s="401" t="s">
        <v>1207</v>
      </c>
      <c r="C76" s="402">
        <v>25</v>
      </c>
      <c r="D76" s="402" t="s">
        <v>1273</v>
      </c>
      <c r="E76" s="364"/>
      <c r="F76" s="401" t="str">
        <f t="shared" si="2"/>
        <v>TSBIT(AGTGAM(GFLAGS,game_number,terminal_number),AGTSUM))</v>
      </c>
    </row>
    <row r="77" spans="2:6" outlineLevel="1" x14ac:dyDescent="0.25">
      <c r="B77" s="401" t="s">
        <v>1208</v>
      </c>
      <c r="C77" s="402">
        <v>26</v>
      </c>
      <c r="D77" s="402" t="s">
        <v>1274</v>
      </c>
      <c r="E77" s="364"/>
      <c r="F77" s="401" t="str">
        <f t="shared" si="2"/>
        <v>TSBIT(AGTGAM(GFLAGS,game_number,terminal_number),AGTTBA))</v>
      </c>
    </row>
    <row r="78" spans="2:6" outlineLevel="1" x14ac:dyDescent="0.25">
      <c r="B78" s="401" t="s">
        <v>1209</v>
      </c>
      <c r="C78" s="402">
        <v>27</v>
      </c>
      <c r="D78" s="402" t="s">
        <v>1275</v>
      </c>
      <c r="E78" s="364"/>
      <c r="F78" s="401" t="str">
        <f t="shared" si="2"/>
        <v>TSBIT(AGTGAM(GFLAGS,game_number,terminal_number),AGTINV))</v>
      </c>
    </row>
    <row r="79" spans="2:6" outlineLevel="1" x14ac:dyDescent="0.25">
      <c r="B79" s="401" t="s">
        <v>1210</v>
      </c>
      <c r="C79" s="402">
        <v>28</v>
      </c>
      <c r="D79" s="402" t="s">
        <v>1276</v>
      </c>
      <c r="E79" s="364"/>
      <c r="F79" s="401" t="str">
        <f t="shared" si="2"/>
        <v>TSBIT(AGTGAM(GFLAGS,game_number,terminal_number),AGTPOS))</v>
      </c>
    </row>
    <row r="80" spans="2:6" outlineLevel="1" x14ac:dyDescent="0.25">
      <c r="B80" s="401" t="s">
        <v>1211</v>
      </c>
      <c r="C80" s="402">
        <v>29</v>
      </c>
      <c r="D80" s="402" t="s">
        <v>1277</v>
      </c>
      <c r="E80" s="364"/>
      <c r="F80" s="401" t="str">
        <f t="shared" si="2"/>
        <v>TSBIT(AGTGAM(GFLAGS,game_number,terminal_number),AGTSUB))</v>
      </c>
    </row>
    <row r="81" spans="2:6" outlineLevel="1" x14ac:dyDescent="0.25">
      <c r="B81" s="401" t="s">
        <v>1212</v>
      </c>
      <c r="C81" s="402">
        <v>30</v>
      </c>
      <c r="D81" s="402" t="s">
        <v>1278</v>
      </c>
      <c r="E81" s="364"/>
      <c r="F81" s="401" t="str">
        <f t="shared" si="2"/>
        <v>TSBIT(AGTGAM(GFLAGS,game_number,terminal_number),AGTPAY))</v>
      </c>
    </row>
    <row r="82" spans="2:6" outlineLevel="1" x14ac:dyDescent="0.25">
      <c r="B82" s="401" t="s">
        <v>1214</v>
      </c>
      <c r="C82" s="402"/>
      <c r="D82" s="402"/>
      <c r="E82" s="364"/>
      <c r="F82" s="364"/>
    </row>
    <row r="84" spans="2:6" x14ac:dyDescent="0.25">
      <c r="B84" s="193" t="s">
        <v>1157</v>
      </c>
    </row>
    <row r="85" spans="2:6" x14ac:dyDescent="0.25">
      <c r="B85" s="193"/>
      <c r="C85" s="364"/>
      <c r="D85" s="364"/>
      <c r="E85" s="364"/>
      <c r="F85" s="364"/>
    </row>
    <row r="86" spans="2:6" ht="19.5" thickBot="1" x14ac:dyDescent="0.35">
      <c r="B86" s="405" t="s">
        <v>1246</v>
      </c>
      <c r="C86" s="406"/>
      <c r="D86" s="406"/>
      <c r="E86" s="364"/>
      <c r="F86" s="193" t="s">
        <v>1244</v>
      </c>
    </row>
    <row r="87" spans="2:6" ht="15.75" thickTop="1" x14ac:dyDescent="0.25">
      <c r="B87" t="s">
        <v>1158</v>
      </c>
      <c r="C87">
        <v>1</v>
      </c>
      <c r="D87" t="s">
        <v>1159</v>
      </c>
      <c r="F87" t="str">
        <f>CONCATENATE("AGTTAB(",B87,",terminal_number)")</f>
        <v>AGTTAB(APSNUM,terminal_number)</v>
      </c>
    </row>
    <row r="88" spans="2:6" x14ac:dyDescent="0.25">
      <c r="B88" t="s">
        <v>1160</v>
      </c>
      <c r="C88">
        <v>9</v>
      </c>
      <c r="D88" t="s">
        <v>1161</v>
      </c>
      <c r="F88" s="364" t="str">
        <f t="shared" ref="F88:F95" si="3">CONCATENATE("AGTTAB(",B88,",terminal_number)")</f>
        <v>AGTTAB(ARESERVED,terminal_number)</v>
      </c>
    </row>
    <row r="89" spans="2:6" x14ac:dyDescent="0.25">
      <c r="B89" t="s">
        <v>1162</v>
      </c>
      <c r="C89">
        <v>10</v>
      </c>
      <c r="D89" s="364" t="s">
        <v>1169</v>
      </c>
      <c r="F89" s="364" t="str">
        <f t="shared" si="3"/>
        <v>AGTTAB(ALSTRA,terminal_number)</v>
      </c>
    </row>
    <row r="90" spans="2:6" x14ac:dyDescent="0.25">
      <c r="B90" t="s">
        <v>1163</v>
      </c>
      <c r="C90">
        <v>11</v>
      </c>
      <c r="D90" s="364" t="s">
        <v>1168</v>
      </c>
      <c r="F90" s="364" t="str">
        <f t="shared" si="3"/>
        <v>AGTTAB(ALSCAN,terminal_number)</v>
      </c>
    </row>
    <row r="91" spans="2:6" x14ac:dyDescent="0.25">
      <c r="B91" t="s">
        <v>1165</v>
      </c>
      <c r="C91">
        <v>12</v>
      </c>
      <c r="D91" s="364" t="s">
        <v>1167</v>
      </c>
      <c r="F91" s="364" t="str">
        <f t="shared" si="3"/>
        <v>AGTTAB(ALSVAL,terminal_number)</v>
      </c>
    </row>
    <row r="92" spans="2:6" x14ac:dyDescent="0.25">
      <c r="B92" t="s">
        <v>1164</v>
      </c>
      <c r="C92">
        <v>13</v>
      </c>
      <c r="D92" s="364" t="s">
        <v>1166</v>
      </c>
      <c r="F92" s="364" t="str">
        <f t="shared" si="3"/>
        <v>AGTTAB(ALSWAG,terminal_number)</v>
      </c>
    </row>
    <row r="93" spans="2:6" x14ac:dyDescent="0.25">
      <c r="B93" t="s">
        <v>1170</v>
      </c>
      <c r="C93">
        <v>14</v>
      </c>
      <c r="D93" s="364" t="s">
        <v>1171</v>
      </c>
      <c r="F93" s="364" t="str">
        <f t="shared" si="3"/>
        <v>AGTTAB(AGTNUM,terminal_number)</v>
      </c>
    </row>
    <row r="94" spans="2:6" x14ac:dyDescent="0.25">
      <c r="B94" t="s">
        <v>1173</v>
      </c>
      <c r="C94">
        <v>15</v>
      </c>
      <c r="D94" s="364" t="s">
        <v>1172</v>
      </c>
      <c r="F94" s="364" t="str">
        <f t="shared" si="3"/>
        <v>AGTTAB(AGTLKN,terminal_number)</v>
      </c>
    </row>
    <row r="95" spans="2:6" x14ac:dyDescent="0.25">
      <c r="B95" s="400" t="s">
        <v>1174</v>
      </c>
      <c r="C95">
        <v>16</v>
      </c>
      <c r="D95" s="364" t="s">
        <v>1175</v>
      </c>
      <c r="F95" s="364" t="str">
        <f t="shared" si="3"/>
        <v>AGTTAB(AGTTYP,terminal_number)</v>
      </c>
    </row>
    <row r="96" spans="2:6" outlineLevel="1" x14ac:dyDescent="0.25">
      <c r="B96" s="407" t="s">
        <v>1245</v>
      </c>
      <c r="C96" s="364"/>
      <c r="D96" s="364"/>
      <c r="E96" s="364"/>
      <c r="F96" s="364"/>
    </row>
    <row r="97" spans="2:11" outlineLevel="1" x14ac:dyDescent="0.25">
      <c r="B97" s="401" t="s">
        <v>1176</v>
      </c>
      <c r="C97" s="402">
        <v>1</v>
      </c>
      <c r="D97" s="402" t="s">
        <v>1177</v>
      </c>
      <c r="F97" s="401" t="str">
        <f>CONCATENATE("TSBIT(AGTTAB(",$B$95,",terminal_number),",B97,"))")</f>
        <v>TSBIT(AGTTAB(AGTTYP,terminal_number),AGTWAG))</v>
      </c>
    </row>
    <row r="98" spans="2:11" outlineLevel="1" x14ac:dyDescent="0.25">
      <c r="B98" s="401" t="s">
        <v>1178</v>
      </c>
      <c r="C98" s="402">
        <v>2</v>
      </c>
      <c r="D98" s="402" t="s">
        <v>1179</v>
      </c>
      <c r="F98" s="401" t="str">
        <f t="shared" ref="F98:F126" si="4">CONCATENATE("TSBIT(AGTTAB(",$B$95,",terminal_number),",B98,"))")</f>
        <v>TSBIT(AGTTAB(AGTTYP,terminal_number),AGTCAN))</v>
      </c>
    </row>
    <row r="99" spans="2:11" outlineLevel="1" x14ac:dyDescent="0.25">
      <c r="B99" s="401" t="s">
        <v>1180</v>
      </c>
      <c r="C99" s="402">
        <v>3</v>
      </c>
      <c r="D99" s="402" t="s">
        <v>1181</v>
      </c>
      <c r="F99" s="401" t="str">
        <f t="shared" si="4"/>
        <v>TSBIT(AGTTAB(AGTTYP,terminal_number),AGTVAL))</v>
      </c>
    </row>
    <row r="100" spans="2:11" outlineLevel="1" x14ac:dyDescent="0.25">
      <c r="B100" s="401" t="s">
        <v>1182</v>
      </c>
      <c r="C100" s="402">
        <v>4</v>
      </c>
      <c r="D100" s="402" t="s">
        <v>1183</v>
      </c>
      <c r="F100" s="401" t="str">
        <f t="shared" si="4"/>
        <v>TSBIT(AGTTAB(AGTTYP,terminal_number),AGTDIS))</v>
      </c>
    </row>
    <row r="101" spans="2:11" outlineLevel="1" x14ac:dyDescent="0.25">
      <c r="B101" s="416" t="s">
        <v>1184</v>
      </c>
      <c r="C101" s="417">
        <v>5</v>
      </c>
      <c r="D101" s="417" t="s">
        <v>1185</v>
      </c>
      <c r="E101" s="418"/>
      <c r="F101" s="416" t="str">
        <f t="shared" si="4"/>
        <v>TSBIT(AGTTAB(AGTTYP,terminal_number),AGTINS))</v>
      </c>
    </row>
    <row r="102" spans="2:11" outlineLevel="1" x14ac:dyDescent="0.25">
      <c r="B102" s="401" t="s">
        <v>1186</v>
      </c>
      <c r="C102" s="402">
        <v>6</v>
      </c>
      <c r="D102" s="402" t="s">
        <v>1258</v>
      </c>
      <c r="F102" s="401" t="str">
        <f t="shared" si="4"/>
        <v>TSBIT(AGTTAB(AGTTYP,terminal_number),AGTISF))</v>
      </c>
    </row>
    <row r="103" spans="2:11" outlineLevel="1" x14ac:dyDescent="0.25">
      <c r="B103" s="401" t="s">
        <v>1187</v>
      </c>
      <c r="C103" s="402">
        <v>7</v>
      </c>
      <c r="D103" s="402" t="s">
        <v>1259</v>
      </c>
      <c r="F103" s="401" t="str">
        <f t="shared" si="4"/>
        <v>TSBIT(AGTTAB(AGTTYP,terminal_number),AGTCBF))</v>
      </c>
    </row>
    <row r="104" spans="2:11" outlineLevel="1" x14ac:dyDescent="0.25">
      <c r="B104" s="403" t="s">
        <v>1188</v>
      </c>
      <c r="C104" s="404">
        <v>8</v>
      </c>
      <c r="D104" s="410" t="s">
        <v>1260</v>
      </c>
      <c r="E104" s="411"/>
      <c r="F104" s="412" t="str">
        <f t="shared" si="4"/>
        <v>TSBIT(AGTTAB(AGTTYP,terminal_number),AGTPRM))</v>
      </c>
    </row>
    <row r="105" spans="2:11" outlineLevel="1" x14ac:dyDescent="0.25">
      <c r="B105" s="401" t="s">
        <v>1189</v>
      </c>
      <c r="C105" s="402">
        <v>9</v>
      </c>
      <c r="D105" s="402" t="s">
        <v>77</v>
      </c>
      <c r="F105" s="401" t="str">
        <f t="shared" si="4"/>
        <v>TSBIT(AGTTAB(AGTTYP,terminal_number),AGTMXT))</v>
      </c>
      <c r="G105" s="399"/>
      <c r="H105" s="399"/>
      <c r="I105" s="399"/>
      <c r="J105" s="399"/>
      <c r="K105" s="399"/>
    </row>
    <row r="106" spans="2:11" s="364" customFormat="1" outlineLevel="1" x14ac:dyDescent="0.25">
      <c r="B106" s="401" t="s">
        <v>1190</v>
      </c>
      <c r="C106" s="402">
        <v>10</v>
      </c>
      <c r="D106" s="402" t="s">
        <v>1191</v>
      </c>
      <c r="E106"/>
      <c r="F106" s="401" t="str">
        <f t="shared" si="4"/>
        <v>TSBIT(AGTTAB(AGTTYP,terminal_number),AGTPRV))</v>
      </c>
      <c r="G106" s="399"/>
      <c r="H106" s="399"/>
      <c r="I106" s="399"/>
      <c r="J106" s="399"/>
      <c r="K106" s="399"/>
    </row>
    <row r="107" spans="2:11" s="364" customFormat="1" outlineLevel="1" x14ac:dyDescent="0.25">
      <c r="B107" s="401" t="s">
        <v>1192</v>
      </c>
      <c r="C107" s="402">
        <v>11</v>
      </c>
      <c r="D107" s="402" t="s">
        <v>1261</v>
      </c>
      <c r="E107"/>
      <c r="F107" s="401" t="str">
        <f t="shared" si="4"/>
        <v>TSBIT(AGTTAB(AGTTYP,terminal_number),AGTCTM))</v>
      </c>
      <c r="G107" s="399"/>
      <c r="H107" s="399"/>
      <c r="I107" s="399"/>
      <c r="J107" s="399"/>
      <c r="K107" s="399"/>
    </row>
    <row r="108" spans="2:11" s="364" customFormat="1" outlineLevel="1" x14ac:dyDescent="0.25">
      <c r="B108" s="401" t="s">
        <v>1193</v>
      </c>
      <c r="C108" s="402">
        <v>12</v>
      </c>
      <c r="D108" s="402" t="s">
        <v>1262</v>
      </c>
      <c r="E108"/>
      <c r="F108" s="401" t="str">
        <f t="shared" si="4"/>
        <v>TSBIT(AGTTAB(AGTTYP,terminal_number),AGTDES))</v>
      </c>
      <c r="G108" s="399"/>
      <c r="H108" s="399"/>
      <c r="I108" s="399"/>
      <c r="J108" s="399"/>
      <c r="K108" s="399"/>
    </row>
    <row r="109" spans="2:11" s="364" customFormat="1" outlineLevel="1" x14ac:dyDescent="0.25">
      <c r="B109" s="401" t="s">
        <v>1194</v>
      </c>
      <c r="C109" s="402">
        <v>13</v>
      </c>
      <c r="D109" s="402" t="s">
        <v>1263</v>
      </c>
      <c r="E109"/>
      <c r="F109" s="401" t="str">
        <f t="shared" si="4"/>
        <v>TSBIT(AGTTAB(AGTTYP,terminal_number),AGTSPF))</v>
      </c>
      <c r="G109" s="399"/>
      <c r="H109" s="399"/>
      <c r="I109" s="399"/>
      <c r="J109" s="399"/>
      <c r="K109" s="399"/>
    </row>
    <row r="110" spans="2:11" s="364" customFormat="1" outlineLevel="1" x14ac:dyDescent="0.25">
      <c r="B110" s="401" t="s">
        <v>1195</v>
      </c>
      <c r="C110" s="402">
        <v>14</v>
      </c>
      <c r="D110" s="402" t="s">
        <v>1196</v>
      </c>
      <c r="E110"/>
      <c r="F110" s="401" t="str">
        <f t="shared" si="4"/>
        <v>TSBIT(AGTTAB(AGTTYP,terminal_number),AGTBNK))</v>
      </c>
      <c r="G110" s="399"/>
      <c r="H110" s="399"/>
      <c r="I110" s="399"/>
      <c r="J110" s="399"/>
      <c r="K110" s="399"/>
    </row>
    <row r="111" spans="2:11" outlineLevel="1" x14ac:dyDescent="0.25">
      <c r="B111" s="401" t="s">
        <v>1197</v>
      </c>
      <c r="C111" s="402">
        <v>15</v>
      </c>
      <c r="D111" s="402" t="s">
        <v>1264</v>
      </c>
      <c r="F111" s="401" t="str">
        <f t="shared" si="4"/>
        <v>TSBIT(AGTTAB(AGTTYP,terminal_number),AGTTON))</v>
      </c>
    </row>
    <row r="112" spans="2:11" outlineLevel="1" x14ac:dyDescent="0.25">
      <c r="B112" s="401" t="s">
        <v>1198</v>
      </c>
      <c r="C112" s="402">
        <v>16</v>
      </c>
      <c r="D112" s="402" t="s">
        <v>1265</v>
      </c>
      <c r="F112" s="401" t="str">
        <f t="shared" si="4"/>
        <v>TSBIT(AGTTAB(AGTTYP,terminal_number),AGTNCM))</v>
      </c>
    </row>
    <row r="113" spans="2:6" s="364" customFormat="1" outlineLevel="1" x14ac:dyDescent="0.25">
      <c r="B113" s="401" t="s">
        <v>1199</v>
      </c>
      <c r="C113" s="402">
        <v>17</v>
      </c>
      <c r="D113" s="402" t="s">
        <v>1213</v>
      </c>
      <c r="E113"/>
      <c r="F113" s="401" t="str">
        <f t="shared" si="4"/>
        <v>TSBIT(AGTTAB(AGTTYP,terminal_number),AGTPST))</v>
      </c>
    </row>
    <row r="114" spans="2:6" s="364" customFormat="1" outlineLevel="1" x14ac:dyDescent="0.25">
      <c r="B114" s="401" t="s">
        <v>1200</v>
      </c>
      <c r="C114" s="402">
        <v>18</v>
      </c>
      <c r="D114" s="402" t="s">
        <v>1266</v>
      </c>
      <c r="E114"/>
      <c r="F114" s="401" t="str">
        <f t="shared" si="4"/>
        <v>TSBIT(AGTTAB(AGTTYP,terminal_number),AGTTKM))</v>
      </c>
    </row>
    <row r="115" spans="2:6" s="364" customFormat="1" outlineLevel="1" x14ac:dyDescent="0.25">
      <c r="B115" s="401" t="s">
        <v>1201</v>
      </c>
      <c r="C115" s="402">
        <v>19</v>
      </c>
      <c r="D115" s="402" t="s">
        <v>1267</v>
      </c>
      <c r="E115"/>
      <c r="F115" s="401" t="str">
        <f t="shared" si="4"/>
        <v>TSBIT(AGTTAB(AGTTYP,terminal_number),AGTXFR))</v>
      </c>
    </row>
    <row r="116" spans="2:6" s="364" customFormat="1" outlineLevel="1" x14ac:dyDescent="0.25">
      <c r="B116" s="401" t="s">
        <v>1202</v>
      </c>
      <c r="C116" s="402">
        <v>20</v>
      </c>
      <c r="D116" s="402" t="s">
        <v>1268</v>
      </c>
      <c r="E116"/>
      <c r="F116" s="401" t="str">
        <f t="shared" si="4"/>
        <v>TSBIT(AGTTAB(AGTTYP,terminal_number),AGTSON))</v>
      </c>
    </row>
    <row r="117" spans="2:6" s="364" customFormat="1" outlineLevel="1" x14ac:dyDescent="0.25">
      <c r="B117" s="401" t="s">
        <v>1203</v>
      </c>
      <c r="C117" s="402">
        <v>21</v>
      </c>
      <c r="D117" s="402" t="s">
        <v>1269</v>
      </c>
      <c r="E117"/>
      <c r="F117" s="401" t="str">
        <f t="shared" si="4"/>
        <v>TSBIT(AGTTAB(AGTTYP,terminal_number),AGTRAM))</v>
      </c>
    </row>
    <row r="118" spans="2:6" s="364" customFormat="1" outlineLevel="1" x14ac:dyDescent="0.25">
      <c r="B118" s="401" t="s">
        <v>1204</v>
      </c>
      <c r="C118" s="402">
        <v>22</v>
      </c>
      <c r="D118" s="402" t="s">
        <v>1270</v>
      </c>
      <c r="E118"/>
      <c r="F118" s="401" t="str">
        <f t="shared" si="4"/>
        <v>TSBIT(AGTTAB(AGTTYP,terminal_number),AGTFRC))</v>
      </c>
    </row>
    <row r="119" spans="2:6" s="364" customFormat="1" outlineLevel="1" x14ac:dyDescent="0.25">
      <c r="B119" s="401" t="s">
        <v>1205</v>
      </c>
      <c r="C119" s="402">
        <v>23</v>
      </c>
      <c r="D119" s="402" t="s">
        <v>1271</v>
      </c>
      <c r="E119"/>
      <c r="F119" s="401" t="str">
        <f t="shared" si="4"/>
        <v>TSBIT(AGTTAB(AGTTYP,terminal_number),AGTTOI))</v>
      </c>
    </row>
    <row r="120" spans="2:6" s="364" customFormat="1" outlineLevel="1" x14ac:dyDescent="0.25">
      <c r="B120" s="401" t="s">
        <v>1206</v>
      </c>
      <c r="C120" s="402">
        <v>24</v>
      </c>
      <c r="D120" s="402" t="s">
        <v>1272</v>
      </c>
      <c r="E120"/>
      <c r="F120" s="401" t="str">
        <f t="shared" si="4"/>
        <v>TSBIT(AGTTAB(AGTTYP,terminal_number),AGTTRN))</v>
      </c>
    </row>
    <row r="121" spans="2:6" s="364" customFormat="1" outlineLevel="1" x14ac:dyDescent="0.25">
      <c r="B121" s="401" t="s">
        <v>1207</v>
      </c>
      <c r="C121" s="402">
        <v>25</v>
      </c>
      <c r="D121" s="402" t="s">
        <v>1273</v>
      </c>
      <c r="E121"/>
      <c r="F121" s="401" t="str">
        <f t="shared" si="4"/>
        <v>TSBIT(AGTTAB(AGTTYP,terminal_number),AGTSUM))</v>
      </c>
    </row>
    <row r="122" spans="2:6" s="364" customFormat="1" outlineLevel="1" x14ac:dyDescent="0.25">
      <c r="B122" s="401" t="s">
        <v>1208</v>
      </c>
      <c r="C122" s="402">
        <v>26</v>
      </c>
      <c r="D122" s="402" t="s">
        <v>1274</v>
      </c>
      <c r="E122"/>
      <c r="F122" s="401" t="str">
        <f t="shared" si="4"/>
        <v>TSBIT(AGTTAB(AGTTYP,terminal_number),AGTTBA))</v>
      </c>
    </row>
    <row r="123" spans="2:6" s="364" customFormat="1" outlineLevel="1" x14ac:dyDescent="0.25">
      <c r="B123" s="401" t="s">
        <v>1209</v>
      </c>
      <c r="C123" s="402">
        <v>27</v>
      </c>
      <c r="D123" s="402" t="s">
        <v>1275</v>
      </c>
      <c r="E123"/>
      <c r="F123" s="401" t="str">
        <f t="shared" si="4"/>
        <v>TSBIT(AGTTAB(AGTTYP,terminal_number),AGTINV))</v>
      </c>
    </row>
    <row r="124" spans="2:6" outlineLevel="1" x14ac:dyDescent="0.25">
      <c r="B124" s="401" t="s">
        <v>1210</v>
      </c>
      <c r="C124" s="402">
        <v>28</v>
      </c>
      <c r="D124" s="402" t="s">
        <v>1276</v>
      </c>
      <c r="F124" s="401" t="str">
        <f t="shared" si="4"/>
        <v>TSBIT(AGTTAB(AGTTYP,terminal_number),AGTPOS))</v>
      </c>
    </row>
    <row r="125" spans="2:6" outlineLevel="1" x14ac:dyDescent="0.25">
      <c r="B125" s="401" t="s">
        <v>1211</v>
      </c>
      <c r="C125" s="402">
        <v>29</v>
      </c>
      <c r="D125" s="402" t="s">
        <v>1277</v>
      </c>
      <c r="F125" s="401" t="str">
        <f t="shared" si="4"/>
        <v>TSBIT(AGTTAB(AGTTYP,terminal_number),AGTSUB))</v>
      </c>
    </row>
    <row r="126" spans="2:6" outlineLevel="1" x14ac:dyDescent="0.25">
      <c r="B126" s="401" t="s">
        <v>1212</v>
      </c>
      <c r="C126" s="402">
        <v>30</v>
      </c>
      <c r="D126" s="402" t="s">
        <v>1278</v>
      </c>
      <c r="F126" s="401" t="str">
        <f t="shared" si="4"/>
        <v>TSBIT(AGTTAB(AGTTYP,terminal_number),AGTPAY))</v>
      </c>
    </row>
    <row r="127" spans="2:6" outlineLevel="1" x14ac:dyDescent="0.25">
      <c r="B127" s="401" t="s">
        <v>1214</v>
      </c>
      <c r="C127" s="402"/>
      <c r="D127" s="402"/>
    </row>
    <row r="128" spans="2:6" x14ac:dyDescent="0.25">
      <c r="B128" t="s">
        <v>1215</v>
      </c>
      <c r="C128">
        <v>17</v>
      </c>
      <c r="D128" t="s">
        <v>1223</v>
      </c>
      <c r="F128" s="364" t="str">
        <f t="shared" ref="F128:F154" si="5">CONCATENATE("AGTTAB(",B128,",terminal_number)")</f>
        <v>AGTTAB(AGTSC1,terminal_number)</v>
      </c>
    </row>
    <row r="129" spans="2:6" x14ac:dyDescent="0.25">
      <c r="B129" t="s">
        <v>1216</v>
      </c>
      <c r="C129">
        <v>18</v>
      </c>
      <c r="D129" t="s">
        <v>1224</v>
      </c>
      <c r="F129" s="364" t="str">
        <f t="shared" si="5"/>
        <v>AGTTAB(AGTSC2,terminal_number)</v>
      </c>
    </row>
    <row r="130" spans="2:6" x14ac:dyDescent="0.25">
      <c r="B130" t="s">
        <v>1217</v>
      </c>
      <c r="C130">
        <v>19</v>
      </c>
      <c r="D130" t="s">
        <v>1225</v>
      </c>
      <c r="F130" s="364" t="str">
        <f t="shared" si="5"/>
        <v>AGTTAB(AGTOCL,terminal_number)</v>
      </c>
    </row>
    <row r="131" spans="2:6" x14ac:dyDescent="0.25">
      <c r="B131" t="s">
        <v>1218</v>
      </c>
      <c r="C131">
        <v>20</v>
      </c>
      <c r="D131" t="s">
        <v>1226</v>
      </c>
      <c r="F131" s="364" t="str">
        <f t="shared" si="5"/>
        <v>AGTTAB(AGTNCL,terminal_number)</v>
      </c>
    </row>
    <row r="132" spans="2:6" x14ac:dyDescent="0.25">
      <c r="B132" t="s">
        <v>1219</v>
      </c>
      <c r="C132">
        <v>21</v>
      </c>
      <c r="D132" t="s">
        <v>1227</v>
      </c>
      <c r="F132" s="364" t="str">
        <f t="shared" si="5"/>
        <v>AGTTAB(AGTRMX,terminal_number)</v>
      </c>
    </row>
    <row r="133" spans="2:6" x14ac:dyDescent="0.25">
      <c r="B133" t="s">
        <v>1220</v>
      </c>
      <c r="C133" s="364">
        <v>22</v>
      </c>
      <c r="D133" t="s">
        <v>1228</v>
      </c>
      <c r="F133" s="364" t="str">
        <f t="shared" si="5"/>
        <v>AGTTAB(AGTRMN,terminal_number)</v>
      </c>
    </row>
    <row r="134" spans="2:6" x14ac:dyDescent="0.25">
      <c r="B134" t="s">
        <v>1221</v>
      </c>
      <c r="C134" s="364">
        <v>23</v>
      </c>
      <c r="D134" t="s">
        <v>1229</v>
      </c>
      <c r="F134" s="364" t="str">
        <f t="shared" si="5"/>
        <v>AGTTAB(AGTADU,terminal_number)</v>
      </c>
    </row>
    <row r="135" spans="2:6" x14ac:dyDescent="0.25">
      <c r="B135" t="s">
        <v>1222</v>
      </c>
      <c r="C135" s="364">
        <v>24</v>
      </c>
      <c r="D135" t="s">
        <v>1230</v>
      </c>
      <c r="F135" s="364" t="str">
        <f t="shared" si="5"/>
        <v>AGTTAB(AGTADP,terminal_number)</v>
      </c>
    </row>
    <row r="136" spans="2:6" x14ac:dyDescent="0.25">
      <c r="B136" t="s">
        <v>1231</v>
      </c>
      <c r="C136">
        <v>25</v>
      </c>
      <c r="D136" t="s">
        <v>1232</v>
      </c>
      <c r="F136" s="364" t="str">
        <f t="shared" si="5"/>
        <v>AGTTAB(AGTLKN2,terminal_number)</v>
      </c>
    </row>
    <row r="137" spans="2:6" x14ac:dyDescent="0.25">
      <c r="B137" s="398" t="s">
        <v>1234</v>
      </c>
      <c r="C137" s="398">
        <v>26</v>
      </c>
      <c r="D137" s="398" t="s">
        <v>1233</v>
      </c>
      <c r="E137" s="398"/>
      <c r="F137" s="398" t="str">
        <f t="shared" si="5"/>
        <v>AGTTAB(ALSIVA,terminal_number)</v>
      </c>
    </row>
    <row r="138" spans="2:6" x14ac:dyDescent="0.25">
      <c r="B138" s="399"/>
      <c r="C138" s="399"/>
      <c r="D138" s="399"/>
      <c r="E138" s="399"/>
      <c r="F138" s="399"/>
    </row>
    <row r="139" spans="2:6" x14ac:dyDescent="0.25">
      <c r="B139" s="399" t="s">
        <v>1331</v>
      </c>
      <c r="C139" s="399">
        <v>40</v>
      </c>
      <c r="D139" s="399" t="s">
        <v>1333</v>
      </c>
      <c r="E139" s="399"/>
      <c r="F139" s="399" t="str">
        <f t="shared" si="5"/>
        <v>AGTTAB(AGTBSED,terminal_number)</v>
      </c>
    </row>
    <row r="140" spans="2:6" x14ac:dyDescent="0.25">
      <c r="B140" s="399" t="s">
        <v>1332</v>
      </c>
      <c r="C140" s="399">
        <v>41</v>
      </c>
      <c r="D140" s="399" t="s">
        <v>1334</v>
      </c>
      <c r="E140" s="399"/>
      <c r="F140" s="399" t="str">
        <f t="shared" si="5"/>
        <v>AGTTAB(AGTBBAS,terminal_number)</v>
      </c>
    </row>
    <row r="141" spans="2:6" x14ac:dyDescent="0.25">
      <c r="B141" s="399" t="s">
        <v>1335</v>
      </c>
      <c r="C141" s="399">
        <v>42</v>
      </c>
      <c r="D141" s="399" t="s">
        <v>1343</v>
      </c>
      <c r="E141" s="399"/>
      <c r="F141" s="399" t="str">
        <f t="shared" si="5"/>
        <v>AGTTAB(AGTSTA,terminal_number)</v>
      </c>
    </row>
    <row r="142" spans="2:6" x14ac:dyDescent="0.25">
      <c r="B142" s="399" t="s">
        <v>1336</v>
      </c>
      <c r="C142" s="399">
        <v>43</v>
      </c>
      <c r="D142" s="399" t="s">
        <v>1344</v>
      </c>
      <c r="E142" s="399"/>
      <c r="F142" s="399" t="str">
        <f t="shared" si="5"/>
        <v>AGTTAB(AGTFMRSCR,terminal_number)</v>
      </c>
    </row>
    <row r="143" spans="2:6" x14ac:dyDescent="0.25">
      <c r="B143" t="s">
        <v>1337</v>
      </c>
      <c r="C143" s="399">
        <v>44</v>
      </c>
      <c r="D143" t="s">
        <v>1345</v>
      </c>
      <c r="F143" s="399" t="str">
        <f t="shared" si="5"/>
        <v>AGTTAB(ALSORD,terminal_number)</v>
      </c>
    </row>
    <row r="144" spans="2:6" x14ac:dyDescent="0.25">
      <c r="B144" t="s">
        <v>1338</v>
      </c>
      <c r="C144" s="399">
        <v>45</v>
      </c>
      <c r="D144" t="s">
        <v>1346</v>
      </c>
      <c r="F144" s="399" t="str">
        <f t="shared" si="5"/>
        <v>AGTTAB(AGTROM,terminal_number)</v>
      </c>
    </row>
    <row r="145" spans="2:6" x14ac:dyDescent="0.25">
      <c r="B145" s="364" t="s">
        <v>1339</v>
      </c>
      <c r="C145" s="399">
        <v>46</v>
      </c>
      <c r="D145" s="364" t="s">
        <v>1347</v>
      </c>
      <c r="E145" s="364"/>
      <c r="F145" s="399" t="str">
        <f t="shared" si="5"/>
        <v>AGTTAB(ACCREG,terminal_number)</v>
      </c>
    </row>
    <row r="146" spans="2:6" x14ac:dyDescent="0.25">
      <c r="B146" s="364" t="s">
        <v>1340</v>
      </c>
      <c r="C146" s="399">
        <v>47</v>
      </c>
      <c r="D146" s="364" t="s">
        <v>1348</v>
      </c>
      <c r="E146" s="364"/>
      <c r="F146" s="399" t="str">
        <f t="shared" si="5"/>
        <v>AGTTAB(ACCLNK,terminal_number)</v>
      </c>
    </row>
    <row r="147" spans="2:6" x14ac:dyDescent="0.25">
      <c r="B147" s="364" t="s">
        <v>1341</v>
      </c>
      <c r="C147" s="399">
        <v>48</v>
      </c>
      <c r="D147" s="364" t="s">
        <v>1349</v>
      </c>
      <c r="E147" s="364"/>
      <c r="F147" s="399" t="str">
        <f t="shared" si="5"/>
        <v>AGTTAB(ALSPAS,terminal_number)</v>
      </c>
    </row>
    <row r="148" spans="2:6" x14ac:dyDescent="0.25">
      <c r="B148" s="364" t="s">
        <v>1342</v>
      </c>
      <c r="C148" s="399">
        <v>49</v>
      </c>
      <c r="D148" s="364" t="s">
        <v>1350</v>
      </c>
      <c r="E148" s="364"/>
      <c r="F148" s="399" t="str">
        <f t="shared" si="5"/>
        <v>AGTTAB(ALSUPA,terminal_number)</v>
      </c>
    </row>
    <row r="149" spans="2:6" x14ac:dyDescent="0.25">
      <c r="B149" s="413"/>
      <c r="C149" s="413"/>
      <c r="D149" s="413"/>
      <c r="E149" s="413"/>
      <c r="F149" s="413"/>
    </row>
    <row r="150" spans="2:6" x14ac:dyDescent="0.25">
      <c r="B150" s="364" t="s">
        <v>1373</v>
      </c>
      <c r="C150" s="364">
        <v>51</v>
      </c>
      <c r="D150" s="364" t="s">
        <v>1379</v>
      </c>
      <c r="E150" s="364"/>
      <c r="F150" s="399" t="str">
        <f t="shared" si="5"/>
        <v>AGTTAB(AGTGVT1,terminal_number)</v>
      </c>
    </row>
    <row r="151" spans="2:6" x14ac:dyDescent="0.25">
      <c r="B151" s="364" t="s">
        <v>1374</v>
      </c>
      <c r="C151" s="364">
        <v>52</v>
      </c>
      <c r="D151" s="364" t="s">
        <v>1378</v>
      </c>
      <c r="E151" s="364"/>
      <c r="F151" s="399" t="str">
        <f t="shared" si="5"/>
        <v>AGTTAB(AGTGVT2,terminal_number)</v>
      </c>
    </row>
    <row r="152" spans="2:6" x14ac:dyDescent="0.25">
      <c r="B152" s="364" t="s">
        <v>1375</v>
      </c>
      <c r="C152" s="364">
        <v>53</v>
      </c>
      <c r="D152" s="364" t="s">
        <v>1380</v>
      </c>
      <c r="E152" s="364"/>
      <c r="F152" s="399" t="str">
        <f t="shared" si="5"/>
        <v>AGTTAB(ADLTIM,terminal_number)</v>
      </c>
    </row>
    <row r="153" spans="2:6" x14ac:dyDescent="0.25">
      <c r="B153" s="364" t="s">
        <v>1376</v>
      </c>
      <c r="C153" s="364">
        <v>54</v>
      </c>
      <c r="D153" s="364" t="s">
        <v>1403</v>
      </c>
      <c r="E153" s="364"/>
      <c r="F153" s="399" t="str">
        <f t="shared" si="5"/>
        <v>AGTTAB(AGTEPS,terminal_number)</v>
      </c>
    </row>
    <row r="154" spans="2:6" x14ac:dyDescent="0.25">
      <c r="B154" s="364" t="s">
        <v>1377</v>
      </c>
      <c r="C154" s="364">
        <v>55</v>
      </c>
      <c r="D154" s="364" t="s">
        <v>1381</v>
      </c>
      <c r="E154" s="364"/>
      <c r="F154" s="399" t="str">
        <f t="shared" si="5"/>
        <v>AGTTAB(AGTEPC,terminal_number)</v>
      </c>
    </row>
    <row r="155" spans="2:6" x14ac:dyDescent="0.25">
      <c r="B155" s="364"/>
      <c r="C155" s="364"/>
      <c r="D155" s="364"/>
      <c r="E155" s="364"/>
      <c r="F155" s="364"/>
    </row>
    <row r="156" spans="2:6" s="364" customFormat="1" ht="19.5" thickBot="1" x14ac:dyDescent="0.35">
      <c r="B156" s="405" t="s">
        <v>1247</v>
      </c>
      <c r="C156" s="406"/>
      <c r="D156" s="406"/>
      <c r="E156"/>
      <c r="F156" s="193" t="s">
        <v>1244</v>
      </c>
    </row>
    <row r="157" spans="2:6" ht="15.75" thickTop="1" x14ac:dyDescent="0.25">
      <c r="B157" t="s">
        <v>1235</v>
      </c>
      <c r="C157" s="38" t="s">
        <v>1236</v>
      </c>
      <c r="D157" s="364" t="s">
        <v>1237</v>
      </c>
      <c r="F157" s="364" t="str">
        <f>CONCATENATE("AGTHTB(",B157,",terminal_number)")</f>
        <v>AGTHTB(AGTLANG,terminal_number)</v>
      </c>
    </row>
    <row r="158" spans="2:6" x14ac:dyDescent="0.25">
      <c r="B158" t="s">
        <v>1238</v>
      </c>
      <c r="C158" s="38" t="s">
        <v>1239</v>
      </c>
      <c r="D158" s="364" t="s">
        <v>1240</v>
      </c>
      <c r="F158" s="364" t="str">
        <f t="shared" ref="F158:F159" si="6">CONCATENATE("AGTHTB(",B158,",terminal_number)")</f>
        <v>AGTHTB(AGTPASOFF,terminal_number)</v>
      </c>
    </row>
    <row r="159" spans="2:6" x14ac:dyDescent="0.25">
      <c r="B159" t="s">
        <v>1241</v>
      </c>
      <c r="C159" s="38" t="s">
        <v>1243</v>
      </c>
      <c r="D159" s="364" t="s">
        <v>1242</v>
      </c>
      <c r="F159" s="364" t="str">
        <f t="shared" si="6"/>
        <v>AGTHTB(AOPSTS,terminal_number)</v>
      </c>
    </row>
    <row r="160" spans="2:6" hidden="1" outlineLevel="1" x14ac:dyDescent="0.25">
      <c r="B160" s="407" t="s">
        <v>1279</v>
      </c>
    </row>
    <row r="161" spans="2:6" hidden="1" outlineLevel="1" x14ac:dyDescent="0.25">
      <c r="B161" s="401" t="s">
        <v>1248</v>
      </c>
      <c r="C161" s="402">
        <v>1</v>
      </c>
      <c r="D161" s="402" t="s">
        <v>1253</v>
      </c>
      <c r="E161" s="364"/>
      <c r="F161" s="402" t="str">
        <f>CONCATENATE("AGTHTB(",$B$159,",terminal_number) = ",B161)</f>
        <v>AGTHTB(AOPSTS,terminal_number) = SIGNOF</v>
      </c>
    </row>
    <row r="162" spans="2:6" hidden="1" outlineLevel="1" x14ac:dyDescent="0.25">
      <c r="B162" s="401" t="s">
        <v>1249</v>
      </c>
      <c r="C162" s="402">
        <v>2</v>
      </c>
      <c r="D162" s="402" t="s">
        <v>1254</v>
      </c>
      <c r="E162" s="364"/>
      <c r="F162" s="402" t="str">
        <f t="shared" ref="F162:F165" si="7">CONCATENATE("AGTHTB(",$B$159,",terminal_number) = ",B162)</f>
        <v>AGTHTB(AOPSTS,terminal_number) = SIGNON</v>
      </c>
    </row>
    <row r="163" spans="2:6" hidden="1" outlineLevel="1" x14ac:dyDescent="0.25">
      <c r="B163" s="401" t="s">
        <v>1250</v>
      </c>
      <c r="C163" s="402">
        <v>3</v>
      </c>
      <c r="D163" s="402" t="s">
        <v>1255</v>
      </c>
      <c r="E163" s="364"/>
      <c r="F163" s="402" t="str">
        <f t="shared" si="7"/>
        <v>AGTHTB(AOPSTS,terminal_number) = NOTAVA</v>
      </c>
    </row>
    <row r="164" spans="2:6" hidden="1" outlineLevel="1" x14ac:dyDescent="0.25">
      <c r="B164" s="401" t="s">
        <v>1251</v>
      </c>
      <c r="C164" s="402">
        <v>4</v>
      </c>
      <c r="D164" s="402" t="s">
        <v>1256</v>
      </c>
      <c r="E164" s="364"/>
      <c r="F164" s="402" t="str">
        <f t="shared" si="7"/>
        <v>AGTHTB(AOPSTS,terminal_number) = SERSOF</v>
      </c>
    </row>
    <row r="165" spans="2:6" hidden="1" outlineLevel="1" x14ac:dyDescent="0.25">
      <c r="B165" s="401" t="s">
        <v>1252</v>
      </c>
      <c r="C165" s="402">
        <v>5</v>
      </c>
      <c r="D165" s="402" t="s">
        <v>1257</v>
      </c>
      <c r="E165" s="364"/>
      <c r="F165" s="402" t="str">
        <f t="shared" si="7"/>
        <v>AGTHTB(AOPSTS,terminal_number) = SERVFD</v>
      </c>
    </row>
    <row r="166" spans="2:6" collapsed="1" x14ac:dyDescent="0.25">
      <c r="B166" t="s">
        <v>1280</v>
      </c>
      <c r="C166" s="38" t="s">
        <v>1287</v>
      </c>
      <c r="D166" t="s">
        <v>1294</v>
      </c>
      <c r="F166" s="364" t="str">
        <f>CONCATENATE("AGTHTB(",B166,",terminal_number)")</f>
        <v>AGTHTB(ATRNUM,terminal_number)</v>
      </c>
    </row>
    <row r="167" spans="2:6" x14ac:dyDescent="0.25">
      <c r="B167" t="s">
        <v>1281</v>
      </c>
      <c r="C167" s="38" t="s">
        <v>1288</v>
      </c>
      <c r="D167" t="s">
        <v>1295</v>
      </c>
      <c r="F167" s="364" t="str">
        <f t="shared" ref="F167:F182" si="8">CONCATENATE("AGTHTB(",B167,",terminal_number)")</f>
        <v>AGTHTB(ACHKSM,terminal_number)</v>
      </c>
    </row>
    <row r="168" spans="2:6" x14ac:dyDescent="0.25">
      <c r="B168" t="s">
        <v>1282</v>
      </c>
      <c r="C168" s="38" t="s">
        <v>1289</v>
      </c>
      <c r="D168" t="s">
        <v>1296</v>
      </c>
      <c r="F168" s="364" t="str">
        <f t="shared" si="8"/>
        <v>AGTHTB(ASONCT,terminal_number)</v>
      </c>
    </row>
    <row r="169" spans="2:6" x14ac:dyDescent="0.25">
      <c r="B169" s="364" t="s">
        <v>1283</v>
      </c>
      <c r="C169" s="38" t="s">
        <v>1290</v>
      </c>
      <c r="D169" t="s">
        <v>1297</v>
      </c>
      <c r="F169" s="364" t="str">
        <f t="shared" si="8"/>
        <v>AGTHTB(ASSTER,terminal_number)</v>
      </c>
    </row>
    <row r="170" spans="2:6" x14ac:dyDescent="0.25">
      <c r="B170" t="s">
        <v>1284</v>
      </c>
      <c r="C170" s="38" t="s">
        <v>1291</v>
      </c>
      <c r="D170" t="s">
        <v>1298</v>
      </c>
      <c r="F170" s="364" t="str">
        <f t="shared" si="8"/>
        <v>AGTHTB(ACHCOD,terminal_number)</v>
      </c>
    </row>
    <row r="171" spans="2:6" x14ac:dyDescent="0.25">
      <c r="B171" t="s">
        <v>1285</v>
      </c>
      <c r="C171" s="38" t="s">
        <v>1292</v>
      </c>
      <c r="D171" t="s">
        <v>1299</v>
      </c>
      <c r="F171" s="364" t="str">
        <f t="shared" si="8"/>
        <v>AGTHTB(ACHLNK,terminal_number)</v>
      </c>
    </row>
    <row r="172" spans="2:6" x14ac:dyDescent="0.25">
      <c r="B172" t="s">
        <v>1286</v>
      </c>
      <c r="C172" s="38" t="s">
        <v>1293</v>
      </c>
      <c r="D172" t="s">
        <v>1300</v>
      </c>
      <c r="F172" s="364" t="str">
        <f t="shared" si="8"/>
        <v>AGTHTB(AINRPT,terminal_number)</v>
      </c>
    </row>
    <row r="173" spans="2:6" x14ac:dyDescent="0.25">
      <c r="B173" t="s">
        <v>1301</v>
      </c>
      <c r="C173" s="38" t="s">
        <v>1304</v>
      </c>
      <c r="D173" t="s">
        <v>1313</v>
      </c>
      <c r="F173" s="364" t="str">
        <f t="shared" si="8"/>
        <v>AGTHTB(AGTCDC,terminal_number)</v>
      </c>
    </row>
    <row r="174" spans="2:6" x14ac:dyDescent="0.25">
      <c r="B174" t="s">
        <v>1302</v>
      </c>
      <c r="C174" s="38" t="s">
        <v>1305</v>
      </c>
      <c r="D174" t="s">
        <v>1314</v>
      </c>
      <c r="F174" s="364" t="str">
        <f t="shared" si="8"/>
        <v>AGTHTB(AGTFMR,terminal_number)</v>
      </c>
    </row>
    <row r="175" spans="2:6" x14ac:dyDescent="0.25">
      <c r="B175" t="s">
        <v>1303</v>
      </c>
      <c r="C175" s="38" t="s">
        <v>1306</v>
      </c>
      <c r="D175" t="s">
        <v>1315</v>
      </c>
      <c r="F175" s="364" t="str">
        <f t="shared" si="8"/>
        <v>AGTHTB(AGTCHN,terminal_number)</v>
      </c>
    </row>
    <row r="176" spans="2:6" x14ac:dyDescent="0.25">
      <c r="B176" s="329" t="s">
        <v>1308</v>
      </c>
      <c r="C176" s="409" t="s">
        <v>1307</v>
      </c>
      <c r="D176" s="329" t="s">
        <v>1316</v>
      </c>
      <c r="E176" s="329"/>
      <c r="F176" s="329" t="str">
        <f t="shared" si="8"/>
        <v>AGTHTB(AGTOFFPAY,terminal_number)</v>
      </c>
    </row>
    <row r="177" spans="2:6" x14ac:dyDescent="0.25">
      <c r="B177" t="s">
        <v>1309</v>
      </c>
      <c r="C177" s="38" t="s">
        <v>1311</v>
      </c>
      <c r="D177" t="s">
        <v>1317</v>
      </c>
      <c r="F177" s="364" t="str">
        <f t="shared" si="8"/>
        <v>AGTHTB(AGTDIV,terminal_number)</v>
      </c>
    </row>
    <row r="178" spans="2:6" x14ac:dyDescent="0.25">
      <c r="B178" t="s">
        <v>1310</v>
      </c>
      <c r="C178" s="38" t="s">
        <v>1312</v>
      </c>
      <c r="D178" t="s">
        <v>1318</v>
      </c>
      <c r="F178" s="364" t="str">
        <f t="shared" si="8"/>
        <v>AGTHTB(AGTPASCDC,terminal_number)</v>
      </c>
    </row>
    <row r="179" spans="2:6" x14ac:dyDescent="0.25">
      <c r="B179" s="364" t="s">
        <v>1321</v>
      </c>
      <c r="C179" s="38" t="s">
        <v>1323</v>
      </c>
      <c r="D179" t="s">
        <v>1327</v>
      </c>
      <c r="F179" s="364" t="str">
        <f t="shared" si="8"/>
        <v>AGTHTB(AGTNCDC,terminal_number)</v>
      </c>
    </row>
    <row r="180" spans="2:6" x14ac:dyDescent="0.25">
      <c r="B180" s="364" t="s">
        <v>1322</v>
      </c>
      <c r="C180" s="38" t="s">
        <v>1324</v>
      </c>
      <c r="D180" t="s">
        <v>1328</v>
      </c>
      <c r="F180" s="364" t="str">
        <f t="shared" si="8"/>
        <v>AGTHTB(AGTLCDC,terminal_number)</v>
      </c>
    </row>
    <row r="181" spans="2:6" x14ac:dyDescent="0.25">
      <c r="B181" t="s">
        <v>1319</v>
      </c>
      <c r="C181" s="38" t="s">
        <v>1325</v>
      </c>
      <c r="D181" t="s">
        <v>1329</v>
      </c>
      <c r="F181" s="364" t="str">
        <f t="shared" si="8"/>
        <v>AGTHTB(AGTCBT,terminal_number)</v>
      </c>
    </row>
    <row r="182" spans="2:6" x14ac:dyDescent="0.25">
      <c r="B182" t="s">
        <v>1320</v>
      </c>
      <c r="C182" s="38" t="s">
        <v>1326</v>
      </c>
      <c r="D182" t="s">
        <v>1330</v>
      </c>
      <c r="F182" s="364" t="str">
        <f t="shared" si="8"/>
        <v>AGTHTB(AGTFLS,terminal_number)</v>
      </c>
    </row>
    <row r="184" spans="2:6" ht="19.5" thickBot="1" x14ac:dyDescent="0.35">
      <c r="B184" s="405" t="s">
        <v>1351</v>
      </c>
      <c r="C184" s="406"/>
      <c r="D184" s="406"/>
      <c r="E184" s="364"/>
      <c r="F184" s="193" t="s">
        <v>1244</v>
      </c>
    </row>
    <row r="185" spans="2:6" ht="15.75" thickTop="1" x14ac:dyDescent="0.25">
      <c r="B185" t="s">
        <v>1352</v>
      </c>
      <c r="C185" s="38" t="s">
        <v>1355</v>
      </c>
      <c r="D185" t="s">
        <v>1365</v>
      </c>
      <c r="F185" s="364" t="str">
        <f>CONCATENATE("AGTBTB(",B185,",terminal_number)")</f>
        <v>AGTBTB(AGTPHN,terminal_number)</v>
      </c>
    </row>
    <row r="186" spans="2:6" x14ac:dyDescent="0.25">
      <c r="B186" t="s">
        <v>1353</v>
      </c>
      <c r="C186" s="38" t="s">
        <v>1356</v>
      </c>
      <c r="D186" t="s">
        <v>1366</v>
      </c>
      <c r="F186" s="364" t="str">
        <f t="shared" ref="F186:F187" si="9">CONCATENATE("AGTBTB(",B186,",terminal_number)")</f>
        <v>AGTBTB(AGTIVL,terminal_number)</v>
      </c>
    </row>
    <row r="187" spans="2:6" x14ac:dyDescent="0.25">
      <c r="B187" t="s">
        <v>1354</v>
      </c>
      <c r="C187" s="38" t="s">
        <v>1357</v>
      </c>
      <c r="D187" t="s">
        <v>1367</v>
      </c>
      <c r="F187" s="364" t="str">
        <f t="shared" si="9"/>
        <v>AGTBTB(AGTPAR,terminal_number)</v>
      </c>
    </row>
    <row r="188" spans="2:6" hidden="1" outlineLevel="1" x14ac:dyDescent="0.25">
      <c r="B188" s="407" t="s">
        <v>1364</v>
      </c>
      <c r="C188" s="38"/>
      <c r="D188" s="364"/>
      <c r="E188" s="364"/>
      <c r="F188" s="364"/>
    </row>
    <row r="189" spans="2:6" hidden="1" outlineLevel="1" x14ac:dyDescent="0.25">
      <c r="B189" s="401" t="s">
        <v>1358</v>
      </c>
      <c r="C189">
        <v>1</v>
      </c>
      <c r="D189" t="s">
        <v>1368</v>
      </c>
      <c r="F189" s="401" t="str">
        <f>CONCATENATE("TSBIT(AGTTBTB(",$B$95,",terminal_number),",B189,"))")</f>
        <v>TSBIT(AGTTBTB(AGTTYP,terminal_number),AGTDCH))</v>
      </c>
    </row>
    <row r="190" spans="2:6" hidden="1" outlineLevel="1" x14ac:dyDescent="0.25">
      <c r="B190" s="401" t="s">
        <v>1359</v>
      </c>
      <c r="C190">
        <v>2</v>
      </c>
      <c r="D190" t="s">
        <v>1369</v>
      </c>
      <c r="F190" s="401" t="str">
        <f t="shared" ref="F190:F192" si="10">CONCATENATE("TSBIT(AGTTBTB(",$B$95,",terminal_number),",B190,"))")</f>
        <v>TSBIT(AGTTBTB(AGTTYP,terminal_number),AGTFCH))</v>
      </c>
    </row>
    <row r="191" spans="2:6" hidden="1" outlineLevel="1" x14ac:dyDescent="0.25">
      <c r="B191" s="401" t="s">
        <v>1360</v>
      </c>
      <c r="C191">
        <v>3</v>
      </c>
      <c r="D191" t="s">
        <v>1370</v>
      </c>
      <c r="F191" s="401" t="str">
        <f t="shared" si="10"/>
        <v>TSBIT(AGTTBTB(AGTTYP,terminal_number),AGTRINV))</v>
      </c>
    </row>
    <row r="192" spans="2:6" hidden="1" outlineLevel="1" x14ac:dyDescent="0.25">
      <c r="B192" s="401" t="s">
        <v>1361</v>
      </c>
      <c r="C192">
        <v>4</v>
      </c>
      <c r="D192" t="s">
        <v>1371</v>
      </c>
      <c r="F192" s="401" t="str">
        <f t="shared" si="10"/>
        <v>TSBIT(AGTTBTB(AGTTYP,terminal_number),AGTPPAS))</v>
      </c>
    </row>
    <row r="193" spans="2:4" collapsed="1" x14ac:dyDescent="0.25">
      <c r="B193" t="s">
        <v>1362</v>
      </c>
      <c r="C193" s="408" t="s">
        <v>1363</v>
      </c>
      <c r="D193" t="s">
        <v>1372</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2:Y134"/>
  <sheetViews>
    <sheetView showGridLines="0" topLeftCell="A43" zoomScale="70" zoomScaleNormal="70" workbookViewId="0">
      <selection activeCell="Y115" sqref="Y115"/>
    </sheetView>
  </sheetViews>
  <sheetFormatPr defaultRowHeight="15" x14ac:dyDescent="0.25"/>
  <cols>
    <col min="2" max="2" width="14" bestFit="1" customWidth="1"/>
    <col min="5" max="5" width="11.140625" bestFit="1" customWidth="1"/>
    <col min="6" max="6" width="24.28515625" customWidth="1"/>
    <col min="7" max="7" width="10.85546875" bestFit="1" customWidth="1"/>
    <col min="8" max="8" width="28" bestFit="1" customWidth="1"/>
    <col min="9" max="9" width="11.140625" customWidth="1"/>
    <col min="11" max="11" width="9.140625" style="364"/>
    <col min="13" max="13" width="9.140625" style="364"/>
    <col min="16" max="16" width="26.42578125" bestFit="1" customWidth="1"/>
    <col min="17" max="17" width="4.5703125" customWidth="1"/>
    <col min="25" max="25" width="34.28515625" bestFit="1" customWidth="1"/>
  </cols>
  <sheetData>
    <row r="2" spans="2:4" s="364" customFormat="1" x14ac:dyDescent="0.25">
      <c r="B2" s="364" t="s">
        <v>1478</v>
      </c>
      <c r="C2" s="364">
        <v>760</v>
      </c>
      <c r="D2" s="364" t="s">
        <v>1479</v>
      </c>
    </row>
    <row r="3" spans="2:4" s="364" customFormat="1" x14ac:dyDescent="0.25">
      <c r="B3" s="364" t="s">
        <v>1099</v>
      </c>
      <c r="C3" s="364">
        <v>9</v>
      </c>
      <c r="D3" s="364" t="s">
        <v>1425</v>
      </c>
    </row>
    <row r="4" spans="2:4" s="364" customFormat="1" x14ac:dyDescent="0.25">
      <c r="B4" s="364" t="s">
        <v>1096</v>
      </c>
      <c r="C4" s="364">
        <v>14</v>
      </c>
      <c r="D4" s="364" t="s">
        <v>1425</v>
      </c>
    </row>
    <row r="5" spans="2:4" s="364" customFormat="1" x14ac:dyDescent="0.25">
      <c r="B5" s="364" t="s">
        <v>1385</v>
      </c>
      <c r="C5" s="364">
        <v>50</v>
      </c>
      <c r="D5" s="364" t="s">
        <v>1424</v>
      </c>
    </row>
    <row r="6" spans="2:4" s="364" customFormat="1" x14ac:dyDescent="0.25">
      <c r="B6" s="364" t="s">
        <v>1101</v>
      </c>
      <c r="C6" s="364">
        <v>6</v>
      </c>
      <c r="D6" s="364" t="s">
        <v>1424</v>
      </c>
    </row>
    <row r="7" spans="2:4" s="364" customFormat="1" x14ac:dyDescent="0.25">
      <c r="B7" s="364" t="s">
        <v>1482</v>
      </c>
      <c r="C7" s="364">
        <v>30</v>
      </c>
      <c r="D7" s="364" t="s">
        <v>1483</v>
      </c>
    </row>
    <row r="8" spans="2:4" s="364" customFormat="1" x14ac:dyDescent="0.25">
      <c r="B8" s="364" t="s">
        <v>1104</v>
      </c>
      <c r="C8" s="364">
        <v>24</v>
      </c>
      <c r="D8" s="364" t="s">
        <v>1425</v>
      </c>
    </row>
    <row r="9" spans="2:4" s="364" customFormat="1" x14ac:dyDescent="0.25">
      <c r="B9" s="364" t="s">
        <v>1100</v>
      </c>
      <c r="C9" s="364">
        <f>C6</f>
        <v>6</v>
      </c>
      <c r="D9" s="364" t="s">
        <v>1425</v>
      </c>
    </row>
    <row r="10" spans="2:4" s="364" customFormat="1" x14ac:dyDescent="0.25">
      <c r="B10" s="364" t="s">
        <v>1106</v>
      </c>
      <c r="C10" s="364">
        <v>34</v>
      </c>
      <c r="D10" s="364" t="s">
        <v>1425</v>
      </c>
    </row>
    <row r="11" spans="2:4" s="364" customFormat="1" x14ac:dyDescent="0.25">
      <c r="B11" s="364" t="s">
        <v>1497</v>
      </c>
      <c r="C11" s="364">
        <v>15</v>
      </c>
      <c r="D11" s="364" t="s">
        <v>1483</v>
      </c>
    </row>
    <row r="12" spans="2:4" s="364" customFormat="1" x14ac:dyDescent="0.25">
      <c r="B12" s="364" t="s">
        <v>1498</v>
      </c>
      <c r="C12" s="364">
        <v>40</v>
      </c>
      <c r="D12" s="364" t="s">
        <v>1483</v>
      </c>
    </row>
    <row r="13" spans="2:4" s="364" customFormat="1" x14ac:dyDescent="0.25">
      <c r="B13" s="364" t="s">
        <v>1504</v>
      </c>
      <c r="C13" s="364">
        <v>512</v>
      </c>
      <c r="D13" s="364" t="s">
        <v>1505</v>
      </c>
    </row>
    <row r="14" spans="2:4" s="364" customFormat="1" x14ac:dyDescent="0.25">
      <c r="B14" s="364" t="s">
        <v>1506</v>
      </c>
      <c r="C14" s="364">
        <f>$C$13/4</f>
        <v>128</v>
      </c>
      <c r="D14" s="364" t="s">
        <v>1483</v>
      </c>
    </row>
    <row r="15" spans="2:4" s="364" customFormat="1" x14ac:dyDescent="0.25">
      <c r="B15" s="364" t="s">
        <v>1507</v>
      </c>
      <c r="C15" s="364">
        <f>ROUND(($C$48-2)/$C$14+0.5,0)</f>
        <v>107</v>
      </c>
      <c r="D15" s="364" t="s">
        <v>1483</v>
      </c>
    </row>
    <row r="16" spans="2:4" s="364" customFormat="1" x14ac:dyDescent="0.25"/>
    <row r="17" spans="2:25" s="364" customFormat="1" x14ac:dyDescent="0.25">
      <c r="B17" s="364" t="s">
        <v>1508</v>
      </c>
      <c r="C17" s="364">
        <f>$C$14*$C$15</f>
        <v>13696</v>
      </c>
      <c r="D17" s="364" t="s">
        <v>1483</v>
      </c>
      <c r="F17" s="364" t="s">
        <v>1509</v>
      </c>
    </row>
    <row r="18" spans="2:25" s="364" customFormat="1" x14ac:dyDescent="0.25">
      <c r="B18" s="364" t="s">
        <v>1510</v>
      </c>
      <c r="C18" s="364">
        <f>$C$17/64</f>
        <v>214</v>
      </c>
      <c r="D18" s="364" t="s">
        <v>1483</v>
      </c>
    </row>
    <row r="19" spans="2:25" s="364" customFormat="1" x14ac:dyDescent="0.25"/>
    <row r="20" spans="2:25" s="364" customFormat="1" x14ac:dyDescent="0.25">
      <c r="C20" s="193" t="s">
        <v>1563</v>
      </c>
      <c r="J20" s="597" t="s">
        <v>1564</v>
      </c>
      <c r="K20" s="597"/>
      <c r="L20" s="597"/>
      <c r="M20" s="597"/>
      <c r="N20" s="597"/>
      <c r="O20" s="597"/>
      <c r="P20" s="597"/>
    </row>
    <row r="21" spans="2:25" s="364" customFormat="1" ht="15.75" thickBot="1" x14ac:dyDescent="0.3">
      <c r="C21" s="193"/>
    </row>
    <row r="22" spans="2:25" s="364" customFormat="1" x14ac:dyDescent="0.25">
      <c r="C22" s="590" t="s">
        <v>1561</v>
      </c>
      <c r="D22" s="590"/>
      <c r="E22" s="453" t="s">
        <v>792</v>
      </c>
      <c r="F22" s="451" t="s">
        <v>793</v>
      </c>
      <c r="H22" s="364" t="s">
        <v>532</v>
      </c>
      <c r="J22" s="612" t="s">
        <v>1480</v>
      </c>
      <c r="K22" s="613"/>
      <c r="L22" s="613"/>
      <c r="M22" s="613"/>
      <c r="N22" s="601" t="s">
        <v>792</v>
      </c>
      <c r="O22" s="602"/>
      <c r="P22" s="605" t="s">
        <v>793</v>
      </c>
      <c r="S22" s="612" t="s">
        <v>1480</v>
      </c>
      <c r="T22" s="613"/>
      <c r="U22" s="613"/>
      <c r="V22" s="613"/>
      <c r="W22" s="601" t="s">
        <v>792</v>
      </c>
      <c r="X22" s="602"/>
      <c r="Y22" s="605" t="s">
        <v>793</v>
      </c>
    </row>
    <row r="23" spans="2:25" s="364" customFormat="1" ht="15.75" thickBot="1" x14ac:dyDescent="0.3">
      <c r="C23" s="449" t="s">
        <v>790</v>
      </c>
      <c r="D23" s="449" t="s">
        <v>791</v>
      </c>
      <c r="E23" s="452" t="s">
        <v>1562</v>
      </c>
      <c r="F23" s="450"/>
      <c r="J23" s="607" t="s">
        <v>790</v>
      </c>
      <c r="K23" s="608"/>
      <c r="L23" s="608" t="s">
        <v>791</v>
      </c>
      <c r="M23" s="608"/>
      <c r="N23" s="603"/>
      <c r="O23" s="604"/>
      <c r="P23" s="606"/>
      <c r="S23" s="607" t="s">
        <v>790</v>
      </c>
      <c r="T23" s="608"/>
      <c r="U23" s="608" t="s">
        <v>791</v>
      </c>
      <c r="V23" s="608"/>
      <c r="W23" s="603"/>
      <c r="X23" s="604"/>
      <c r="Y23" s="606"/>
    </row>
    <row r="24" spans="2:25" x14ac:dyDescent="0.25">
      <c r="B24">
        <v>1</v>
      </c>
      <c r="C24" s="365">
        <f>1</f>
        <v>1</v>
      </c>
      <c r="D24" s="365">
        <f>C25-1</f>
        <v>1</v>
      </c>
      <c r="E24" s="365">
        <f>D24-C24+1</f>
        <v>1</v>
      </c>
      <c r="F24" s="365" t="s">
        <v>1472</v>
      </c>
      <c r="G24" s="364" t="s">
        <v>1526</v>
      </c>
      <c r="H24" s="364" t="s">
        <v>1525</v>
      </c>
      <c r="I24" s="598" t="s">
        <v>1756</v>
      </c>
      <c r="J24" s="456" t="s">
        <v>1565</v>
      </c>
      <c r="K24" s="457">
        <v>1</v>
      </c>
      <c r="L24" s="457" t="s">
        <v>1566</v>
      </c>
      <c r="M24" s="457">
        <f>K24+O24-1</f>
        <v>7</v>
      </c>
      <c r="N24" s="457" t="s">
        <v>1567</v>
      </c>
      <c r="O24" s="457">
        <v>7</v>
      </c>
      <c r="P24" s="93" t="s">
        <v>1568</v>
      </c>
      <c r="S24">
        <v>1</v>
      </c>
      <c r="V24">
        <v>7</v>
      </c>
      <c r="Y24" s="361" t="s">
        <v>2013</v>
      </c>
    </row>
    <row r="25" spans="2:25" x14ac:dyDescent="0.25">
      <c r="B25">
        <v>2</v>
      </c>
      <c r="C25" s="360">
        <f>C24+1</f>
        <v>2</v>
      </c>
      <c r="D25" s="360">
        <f>C26-1</f>
        <v>191</v>
      </c>
      <c r="E25" s="360">
        <f t="shared" ref="E25:E47" si="0">D25-C25+1</f>
        <v>190</v>
      </c>
      <c r="F25" s="360" t="s">
        <v>1473</v>
      </c>
      <c r="G25" s="415" t="s">
        <v>1511</v>
      </c>
      <c r="H25" s="415" t="s">
        <v>1524</v>
      </c>
      <c r="I25" s="599"/>
      <c r="J25" s="426" t="s">
        <v>1569</v>
      </c>
      <c r="K25" s="427">
        <f>M24+1</f>
        <v>8</v>
      </c>
      <c r="L25" s="427" t="s">
        <v>1570</v>
      </c>
      <c r="M25" s="427">
        <f t="shared" ref="M25:M89" si="1">K25+O25-1</f>
        <v>62</v>
      </c>
      <c r="N25" s="427" t="s">
        <v>1572</v>
      </c>
      <c r="O25" s="427">
        <v>55</v>
      </c>
      <c r="P25" s="94" t="s">
        <v>1571</v>
      </c>
      <c r="Q25" s="474" t="s">
        <v>1939</v>
      </c>
    </row>
    <row r="26" spans="2:25" x14ac:dyDescent="0.25">
      <c r="B26" s="364">
        <v>3</v>
      </c>
      <c r="C26" s="365">
        <f>C25+$C$2/4</f>
        <v>192</v>
      </c>
      <c r="D26" s="365">
        <f t="shared" ref="D26:D47" si="2">C27-1</f>
        <v>209</v>
      </c>
      <c r="E26" s="365">
        <f t="shared" si="0"/>
        <v>18</v>
      </c>
      <c r="F26" s="365" t="s">
        <v>1474</v>
      </c>
      <c r="G26" s="364" t="s">
        <v>1512</v>
      </c>
      <c r="H26" s="364" t="s">
        <v>1523</v>
      </c>
      <c r="I26" s="599"/>
      <c r="J26" s="426" t="s">
        <v>1573</v>
      </c>
      <c r="K26" s="427">
        <f t="shared" ref="K26:K89" si="3">M25+1</f>
        <v>63</v>
      </c>
      <c r="L26" s="427" t="s">
        <v>1574</v>
      </c>
      <c r="M26" s="427">
        <f t="shared" si="1"/>
        <v>89</v>
      </c>
      <c r="N26" s="427" t="s">
        <v>1575</v>
      </c>
      <c r="O26" s="427">
        <v>27</v>
      </c>
      <c r="P26" s="94" t="s">
        <v>1576</v>
      </c>
    </row>
    <row r="27" spans="2:25" x14ac:dyDescent="0.25">
      <c r="B27" s="364">
        <v>4</v>
      </c>
      <c r="C27" s="365">
        <f>C26+2*$C$3</f>
        <v>210</v>
      </c>
      <c r="D27" s="365">
        <f t="shared" si="2"/>
        <v>6509</v>
      </c>
      <c r="E27" s="365">
        <f t="shared" si="0"/>
        <v>6300</v>
      </c>
      <c r="F27" s="365" t="s">
        <v>1475</v>
      </c>
      <c r="G27" s="364" t="s">
        <v>1513</v>
      </c>
      <c r="H27" s="364" t="s">
        <v>1522</v>
      </c>
      <c r="I27" s="599"/>
      <c r="J27" s="426" t="s">
        <v>1577</v>
      </c>
      <c r="K27" s="427">
        <f t="shared" si="3"/>
        <v>90</v>
      </c>
      <c r="L27" s="427" t="s">
        <v>1603</v>
      </c>
      <c r="M27" s="427">
        <f t="shared" si="1"/>
        <v>109</v>
      </c>
      <c r="N27" s="427" t="s">
        <v>1629</v>
      </c>
      <c r="O27" s="427">
        <v>20</v>
      </c>
      <c r="P27" s="94" t="s">
        <v>1655</v>
      </c>
    </row>
    <row r="28" spans="2:25" x14ac:dyDescent="0.25">
      <c r="B28" s="364">
        <v>5</v>
      </c>
      <c r="C28" s="365">
        <f>C27+$C$4*$C$5*$C$3</f>
        <v>6510</v>
      </c>
      <c r="D28" s="365">
        <f t="shared" si="2"/>
        <v>8509</v>
      </c>
      <c r="E28" s="365">
        <f t="shared" si="0"/>
        <v>2000</v>
      </c>
      <c r="F28" s="365" t="s">
        <v>1476</v>
      </c>
      <c r="G28" s="364" t="s">
        <v>1514</v>
      </c>
      <c r="H28" s="364" t="s">
        <v>1521</v>
      </c>
      <c r="I28" s="599"/>
      <c r="J28" s="426" t="s">
        <v>1578</v>
      </c>
      <c r="K28" s="427">
        <f t="shared" si="3"/>
        <v>110</v>
      </c>
      <c r="L28" s="427" t="s">
        <v>1604</v>
      </c>
      <c r="M28" s="427">
        <f t="shared" si="1"/>
        <v>154</v>
      </c>
      <c r="N28" s="427" t="s">
        <v>1630</v>
      </c>
      <c r="O28" s="427">
        <v>45</v>
      </c>
      <c r="P28" s="94" t="s">
        <v>1656</v>
      </c>
      <c r="Q28" s="474" t="s">
        <v>1939</v>
      </c>
    </row>
    <row r="29" spans="2:25" x14ac:dyDescent="0.25">
      <c r="B29" s="364">
        <v>6</v>
      </c>
      <c r="C29" s="365">
        <f>C28+($C$4+$C$6)*$C$5*2</f>
        <v>8510</v>
      </c>
      <c r="D29" s="365">
        <f t="shared" si="2"/>
        <v>8569</v>
      </c>
      <c r="E29" s="365">
        <f t="shared" si="0"/>
        <v>60</v>
      </c>
      <c r="F29" s="365" t="s">
        <v>1477</v>
      </c>
      <c r="G29" s="364" t="s">
        <v>1515</v>
      </c>
      <c r="H29" s="364" t="s">
        <v>1520</v>
      </c>
      <c r="I29" s="599"/>
      <c r="J29" s="426" t="s">
        <v>1579</v>
      </c>
      <c r="K29" s="427">
        <f t="shared" si="3"/>
        <v>155</v>
      </c>
      <c r="L29" s="427" t="s">
        <v>1605</v>
      </c>
      <c r="M29" s="427">
        <f t="shared" si="1"/>
        <v>172</v>
      </c>
      <c r="N29" s="427" t="s">
        <v>1631</v>
      </c>
      <c r="O29" s="427">
        <v>18</v>
      </c>
      <c r="P29" s="94" t="s">
        <v>1657</v>
      </c>
    </row>
    <row r="30" spans="2:25" x14ac:dyDescent="0.25">
      <c r="B30" s="364">
        <v>7</v>
      </c>
      <c r="C30" s="365">
        <f>C29+$C$7*2</f>
        <v>8570</v>
      </c>
      <c r="D30" s="365">
        <f t="shared" si="2"/>
        <v>8659</v>
      </c>
      <c r="E30" s="365">
        <f t="shared" si="0"/>
        <v>90</v>
      </c>
      <c r="F30" s="365" t="s">
        <v>1481</v>
      </c>
      <c r="G30" s="364" t="s">
        <v>1516</v>
      </c>
      <c r="H30" s="364" t="s">
        <v>1519</v>
      </c>
      <c r="I30" s="599"/>
      <c r="J30" s="426" t="s">
        <v>1580</v>
      </c>
      <c r="K30" s="427">
        <f t="shared" si="3"/>
        <v>173</v>
      </c>
      <c r="L30" s="427" t="s">
        <v>1606</v>
      </c>
      <c r="M30" s="427">
        <f t="shared" si="1"/>
        <v>174</v>
      </c>
      <c r="N30" s="427" t="s">
        <v>1632</v>
      </c>
      <c r="O30" s="427">
        <v>2</v>
      </c>
      <c r="P30" s="94" t="s">
        <v>1658</v>
      </c>
    </row>
    <row r="31" spans="2:25" x14ac:dyDescent="0.25">
      <c r="B31" s="364">
        <v>8</v>
      </c>
      <c r="C31" s="454">
        <f>C30+6*15</f>
        <v>8660</v>
      </c>
      <c r="D31" s="454">
        <f t="shared" si="2"/>
        <v>8709</v>
      </c>
      <c r="E31" s="454">
        <f t="shared" si="0"/>
        <v>50</v>
      </c>
      <c r="F31" s="454" t="s">
        <v>1484</v>
      </c>
      <c r="G31" s="398" t="s">
        <v>1517</v>
      </c>
      <c r="H31" s="398" t="s">
        <v>1518</v>
      </c>
      <c r="I31" s="599"/>
      <c r="J31" s="426" t="s">
        <v>1581</v>
      </c>
      <c r="K31" s="427">
        <f t="shared" si="3"/>
        <v>175</v>
      </c>
      <c r="L31" s="427" t="s">
        <v>1607</v>
      </c>
      <c r="M31" s="427">
        <f t="shared" si="1"/>
        <v>183</v>
      </c>
      <c r="N31" s="427" t="s">
        <v>1633</v>
      </c>
      <c r="O31" s="427">
        <v>9</v>
      </c>
      <c r="P31" s="94" t="s">
        <v>1659</v>
      </c>
      <c r="Y31" s="361" t="s">
        <v>2015</v>
      </c>
    </row>
    <row r="32" spans="2:25" x14ac:dyDescent="0.25">
      <c r="B32" s="364">
        <v>9</v>
      </c>
      <c r="C32" s="365">
        <f>C31+$C$5</f>
        <v>8710</v>
      </c>
      <c r="D32" s="365">
        <f t="shared" si="2"/>
        <v>8710</v>
      </c>
      <c r="E32" s="365">
        <f t="shared" si="0"/>
        <v>1</v>
      </c>
      <c r="F32" s="365" t="s">
        <v>1485</v>
      </c>
      <c r="G32" s="364" t="s">
        <v>1527</v>
      </c>
      <c r="H32" s="364" t="s">
        <v>1528</v>
      </c>
      <c r="I32" s="599"/>
      <c r="J32" s="426" t="s">
        <v>1582</v>
      </c>
      <c r="K32" s="427">
        <f t="shared" si="3"/>
        <v>184</v>
      </c>
      <c r="L32" s="427" t="s">
        <v>1608</v>
      </c>
      <c r="M32" s="427">
        <f t="shared" si="1"/>
        <v>192</v>
      </c>
      <c r="N32" s="427" t="s">
        <v>1634</v>
      </c>
      <c r="O32" s="427">
        <v>9</v>
      </c>
      <c r="P32" s="94" t="s">
        <v>1660</v>
      </c>
    </row>
    <row r="33" spans="2:25" x14ac:dyDescent="0.25">
      <c r="B33" s="364">
        <v>10</v>
      </c>
      <c r="C33" s="365">
        <f>C32+1</f>
        <v>8711</v>
      </c>
      <c r="D33" s="365">
        <f t="shared" si="2"/>
        <v>8711</v>
      </c>
      <c r="E33" s="365">
        <f t="shared" si="0"/>
        <v>1</v>
      </c>
      <c r="F33" s="365" t="s">
        <v>1486</v>
      </c>
      <c r="G33" s="364" t="s">
        <v>1529</v>
      </c>
      <c r="H33" s="364" t="s">
        <v>1530</v>
      </c>
      <c r="I33" s="599"/>
      <c r="J33" s="426" t="s">
        <v>1583</v>
      </c>
      <c r="K33" s="427">
        <f t="shared" si="3"/>
        <v>193</v>
      </c>
      <c r="L33" s="427" t="s">
        <v>1609</v>
      </c>
      <c r="M33" s="427">
        <f t="shared" si="1"/>
        <v>204</v>
      </c>
      <c r="N33" s="427" t="s">
        <v>1635</v>
      </c>
      <c r="O33" s="427">
        <v>12</v>
      </c>
      <c r="P33" s="94" t="s">
        <v>1661</v>
      </c>
    </row>
    <row r="34" spans="2:25" x14ac:dyDescent="0.25">
      <c r="B34" s="364">
        <v>11</v>
      </c>
      <c r="C34" s="365">
        <f>C33+1</f>
        <v>8712</v>
      </c>
      <c r="D34" s="365">
        <f t="shared" si="2"/>
        <v>8712</v>
      </c>
      <c r="E34" s="365">
        <f t="shared" si="0"/>
        <v>1</v>
      </c>
      <c r="F34" s="365" t="s">
        <v>1487</v>
      </c>
      <c r="G34" s="364" t="s">
        <v>1532</v>
      </c>
      <c r="H34" s="364" t="s">
        <v>1531</v>
      </c>
      <c r="I34" s="599"/>
      <c r="J34" s="426" t="s">
        <v>1584</v>
      </c>
      <c r="K34" s="427">
        <f t="shared" si="3"/>
        <v>205</v>
      </c>
      <c r="L34" s="427" t="s">
        <v>1610</v>
      </c>
      <c r="M34" s="427">
        <f t="shared" si="1"/>
        <v>209</v>
      </c>
      <c r="N34" s="427" t="s">
        <v>1636</v>
      </c>
      <c r="O34" s="427">
        <v>5</v>
      </c>
      <c r="P34" s="94" t="s">
        <v>1662</v>
      </c>
      <c r="Y34" s="364" t="s">
        <v>2017</v>
      </c>
    </row>
    <row r="35" spans="2:25" x14ac:dyDescent="0.25">
      <c r="B35" s="364">
        <v>12</v>
      </c>
      <c r="C35" s="365">
        <f>C34+1</f>
        <v>8713</v>
      </c>
      <c r="D35" s="365">
        <f t="shared" si="2"/>
        <v>10112</v>
      </c>
      <c r="E35" s="365">
        <f t="shared" si="0"/>
        <v>1400</v>
      </c>
      <c r="F35" s="365" t="s">
        <v>1488</v>
      </c>
      <c r="G35" s="364" t="s">
        <v>1533</v>
      </c>
      <c r="H35" s="364" t="s">
        <v>1534</v>
      </c>
      <c r="I35" s="599"/>
      <c r="J35" s="426" t="s">
        <v>1585</v>
      </c>
      <c r="K35" s="427">
        <f t="shared" si="3"/>
        <v>210</v>
      </c>
      <c r="L35" s="427" t="s">
        <v>1611</v>
      </c>
      <c r="M35" s="427">
        <f t="shared" si="1"/>
        <v>214</v>
      </c>
      <c r="N35" s="427" t="s">
        <v>1637</v>
      </c>
      <c r="O35" s="427">
        <v>5</v>
      </c>
      <c r="P35" s="94" t="s">
        <v>1663</v>
      </c>
      <c r="Y35" s="364" t="s">
        <v>2017</v>
      </c>
    </row>
    <row r="36" spans="2:25" x14ac:dyDescent="0.25">
      <c r="B36" s="364">
        <v>13</v>
      </c>
      <c r="C36" s="365">
        <f>C35+$C$4*$C$5*2</f>
        <v>10113</v>
      </c>
      <c r="D36" s="365">
        <f t="shared" si="2"/>
        <v>10172</v>
      </c>
      <c r="E36" s="365">
        <f t="shared" si="0"/>
        <v>60</v>
      </c>
      <c r="F36" s="365" t="s">
        <v>1489</v>
      </c>
      <c r="G36" s="364" t="s">
        <v>1535</v>
      </c>
      <c r="H36" s="364" t="s">
        <v>1536</v>
      </c>
      <c r="I36" s="599"/>
      <c r="J36" s="426" t="s">
        <v>1586</v>
      </c>
      <c r="K36" s="427">
        <f t="shared" si="3"/>
        <v>215</v>
      </c>
      <c r="L36" s="427" t="s">
        <v>1612</v>
      </c>
      <c r="M36" s="427">
        <f t="shared" si="1"/>
        <v>219</v>
      </c>
      <c r="N36" s="427" t="s">
        <v>1638</v>
      </c>
      <c r="O36" s="427">
        <v>5</v>
      </c>
      <c r="P36" s="94" t="s">
        <v>1664</v>
      </c>
      <c r="Y36" s="364" t="s">
        <v>2017</v>
      </c>
    </row>
    <row r="37" spans="2:25" x14ac:dyDescent="0.25">
      <c r="B37" s="364">
        <v>14</v>
      </c>
      <c r="C37" s="365">
        <f>C36+$C$7*2</f>
        <v>10173</v>
      </c>
      <c r="D37" s="365">
        <f t="shared" si="2"/>
        <v>10196</v>
      </c>
      <c r="E37" s="365">
        <f t="shared" si="0"/>
        <v>24</v>
      </c>
      <c r="F37" s="365" t="s">
        <v>1490</v>
      </c>
      <c r="G37" s="364" t="s">
        <v>1537</v>
      </c>
      <c r="H37" s="364" t="s">
        <v>1538</v>
      </c>
      <c r="I37" s="599"/>
      <c r="J37" s="426" t="s">
        <v>1587</v>
      </c>
      <c r="K37" s="427">
        <f t="shared" si="3"/>
        <v>220</v>
      </c>
      <c r="L37" s="427" t="s">
        <v>1613</v>
      </c>
      <c r="M37" s="427">
        <f t="shared" si="1"/>
        <v>224</v>
      </c>
      <c r="N37" s="427" t="s">
        <v>1639</v>
      </c>
      <c r="O37" s="427">
        <v>5</v>
      </c>
      <c r="P37" s="94" t="s">
        <v>1665</v>
      </c>
      <c r="Y37" s="364" t="s">
        <v>2017</v>
      </c>
    </row>
    <row r="38" spans="2:25" x14ac:dyDescent="0.25">
      <c r="B38" s="364">
        <v>15</v>
      </c>
      <c r="C38" s="365">
        <f>C37+$C$8</f>
        <v>10197</v>
      </c>
      <c r="D38" s="365">
        <f t="shared" si="2"/>
        <v>10198</v>
      </c>
      <c r="E38" s="365">
        <f t="shared" si="0"/>
        <v>2</v>
      </c>
      <c r="F38" s="365" t="s">
        <v>1491</v>
      </c>
      <c r="G38" s="364" t="s">
        <v>1539</v>
      </c>
      <c r="H38" s="364" t="s">
        <v>1540</v>
      </c>
      <c r="I38" s="599"/>
      <c r="J38" s="426" t="s">
        <v>1588</v>
      </c>
      <c r="K38" s="427">
        <f t="shared" si="3"/>
        <v>225</v>
      </c>
      <c r="L38" s="427" t="s">
        <v>1614</v>
      </c>
      <c r="M38" s="427">
        <f t="shared" si="1"/>
        <v>229</v>
      </c>
      <c r="N38" s="427" t="s">
        <v>1640</v>
      </c>
      <c r="O38" s="427">
        <v>5</v>
      </c>
      <c r="P38" s="94" t="s">
        <v>1666</v>
      </c>
      <c r="Y38" s="364" t="s">
        <v>2017</v>
      </c>
    </row>
    <row r="39" spans="2:25" x14ac:dyDescent="0.25">
      <c r="B39" s="364">
        <v>16</v>
      </c>
      <c r="C39" s="365">
        <f>C38+2</f>
        <v>10199</v>
      </c>
      <c r="D39" s="365">
        <f t="shared" si="2"/>
        <v>12898</v>
      </c>
      <c r="E39" s="365">
        <f t="shared" si="0"/>
        <v>2700</v>
      </c>
      <c r="F39" s="365" t="s">
        <v>1492</v>
      </c>
      <c r="G39" s="364" t="s">
        <v>1541</v>
      </c>
      <c r="H39" s="364" t="s">
        <v>1542</v>
      </c>
      <c r="I39" s="599"/>
      <c r="J39" s="426" t="s">
        <v>1589</v>
      </c>
      <c r="K39" s="427">
        <f t="shared" si="3"/>
        <v>230</v>
      </c>
      <c r="L39" s="427" t="s">
        <v>1615</v>
      </c>
      <c r="M39" s="427">
        <f t="shared" si="1"/>
        <v>234</v>
      </c>
      <c r="N39" s="427" t="s">
        <v>1641</v>
      </c>
      <c r="O39" s="427">
        <v>5</v>
      </c>
      <c r="P39" s="94" t="s">
        <v>1667</v>
      </c>
      <c r="Y39" s="364" t="s">
        <v>2017</v>
      </c>
    </row>
    <row r="40" spans="2:25" x14ac:dyDescent="0.25">
      <c r="B40" s="364">
        <v>17</v>
      </c>
      <c r="C40" s="365">
        <f>C39+$C$9*$C$5*$C$3</f>
        <v>12899</v>
      </c>
      <c r="D40" s="365">
        <f t="shared" si="2"/>
        <v>13510</v>
      </c>
      <c r="E40" s="365">
        <f t="shared" si="0"/>
        <v>612</v>
      </c>
      <c r="F40" s="365" t="s">
        <v>1493</v>
      </c>
      <c r="G40" s="364" t="s">
        <v>1543</v>
      </c>
      <c r="H40" s="364" t="s">
        <v>1544</v>
      </c>
      <c r="I40" s="599"/>
      <c r="J40" s="426" t="s">
        <v>1590</v>
      </c>
      <c r="K40" s="427">
        <f t="shared" si="3"/>
        <v>235</v>
      </c>
      <c r="L40" s="427" t="s">
        <v>1616</v>
      </c>
      <c r="M40" s="427">
        <f t="shared" si="1"/>
        <v>239</v>
      </c>
      <c r="N40" s="427" t="s">
        <v>1642</v>
      </c>
      <c r="O40" s="427">
        <v>5</v>
      </c>
      <c r="P40" s="94" t="s">
        <v>1668</v>
      </c>
      <c r="Y40" s="364" t="s">
        <v>2017</v>
      </c>
    </row>
    <row r="41" spans="2:25" x14ac:dyDescent="0.25">
      <c r="B41" s="364">
        <v>18</v>
      </c>
      <c r="C41" s="365">
        <f>C40+$C$10*2*$C$3</f>
        <v>13511</v>
      </c>
      <c r="D41" s="365">
        <f t="shared" si="2"/>
        <v>13511</v>
      </c>
      <c r="E41" s="365">
        <f t="shared" si="0"/>
        <v>1</v>
      </c>
      <c r="F41" s="365" t="s">
        <v>1494</v>
      </c>
      <c r="G41" s="364" t="s">
        <v>1545</v>
      </c>
      <c r="H41" s="364" t="s">
        <v>1546</v>
      </c>
      <c r="I41" s="599"/>
      <c r="J41" s="426" t="s">
        <v>1591</v>
      </c>
      <c r="K41" s="427">
        <f t="shared" si="3"/>
        <v>240</v>
      </c>
      <c r="L41" s="427" t="s">
        <v>1617</v>
      </c>
      <c r="M41" s="427">
        <f t="shared" si="1"/>
        <v>244</v>
      </c>
      <c r="N41" s="427" t="s">
        <v>1643</v>
      </c>
      <c r="O41" s="427">
        <v>5</v>
      </c>
      <c r="P41" s="94" t="s">
        <v>1669</v>
      </c>
      <c r="Y41" s="364" t="s">
        <v>2017</v>
      </c>
    </row>
    <row r="42" spans="2:25" x14ac:dyDescent="0.25">
      <c r="B42" s="364">
        <v>19</v>
      </c>
      <c r="C42" s="365">
        <f>C41+1</f>
        <v>13512</v>
      </c>
      <c r="D42" s="365">
        <f t="shared" si="2"/>
        <v>13526</v>
      </c>
      <c r="E42" s="365">
        <f t="shared" si="0"/>
        <v>15</v>
      </c>
      <c r="F42" s="365" t="s">
        <v>1495</v>
      </c>
      <c r="G42" s="364" t="s">
        <v>1547</v>
      </c>
      <c r="H42" s="364" t="s">
        <v>1548</v>
      </c>
      <c r="I42" s="599"/>
      <c r="J42" s="426" t="s">
        <v>1592</v>
      </c>
      <c r="K42" s="427">
        <f t="shared" si="3"/>
        <v>245</v>
      </c>
      <c r="L42" s="427" t="s">
        <v>1618</v>
      </c>
      <c r="M42" s="427">
        <f t="shared" si="1"/>
        <v>246</v>
      </c>
      <c r="N42" s="427" t="s">
        <v>1644</v>
      </c>
      <c r="O42" s="427">
        <v>2</v>
      </c>
      <c r="P42" s="94" t="s">
        <v>1670</v>
      </c>
    </row>
    <row r="43" spans="2:25" x14ac:dyDescent="0.25">
      <c r="B43" s="364">
        <v>20</v>
      </c>
      <c r="C43" s="365">
        <f>C42+$C$11</f>
        <v>13527</v>
      </c>
      <c r="D43" s="365">
        <f t="shared" si="2"/>
        <v>13606</v>
      </c>
      <c r="E43" s="365">
        <f t="shared" si="0"/>
        <v>80</v>
      </c>
      <c r="F43" s="365" t="s">
        <v>1496</v>
      </c>
      <c r="G43" s="364" t="s">
        <v>1549</v>
      </c>
      <c r="H43" s="364" t="s">
        <v>1550</v>
      </c>
      <c r="I43" s="599"/>
      <c r="J43" s="426" t="s">
        <v>1593</v>
      </c>
      <c r="K43" s="427">
        <f t="shared" si="3"/>
        <v>247</v>
      </c>
      <c r="L43" s="427" t="s">
        <v>1619</v>
      </c>
      <c r="M43" s="427">
        <f t="shared" si="1"/>
        <v>251</v>
      </c>
      <c r="N43" s="427" t="s">
        <v>1645</v>
      </c>
      <c r="O43" s="427">
        <v>5</v>
      </c>
      <c r="P43" s="94" t="s">
        <v>1671</v>
      </c>
    </row>
    <row r="44" spans="2:25" x14ac:dyDescent="0.25">
      <c r="B44" s="364">
        <v>21</v>
      </c>
      <c r="C44" s="365">
        <f>C43+2*$C$12</f>
        <v>13607</v>
      </c>
      <c r="D44" s="365">
        <f t="shared" si="2"/>
        <v>13607</v>
      </c>
      <c r="E44" s="365">
        <f t="shared" si="0"/>
        <v>1</v>
      </c>
      <c r="F44" s="365" t="s">
        <v>1499</v>
      </c>
      <c r="G44" s="364" t="s">
        <v>1551</v>
      </c>
      <c r="H44" s="364" t="s">
        <v>1552</v>
      </c>
      <c r="I44" s="599"/>
      <c r="J44" s="426" t="s">
        <v>1594</v>
      </c>
      <c r="K44" s="427">
        <f t="shared" si="3"/>
        <v>252</v>
      </c>
      <c r="L44" s="427" t="s">
        <v>1620</v>
      </c>
      <c r="M44" s="427">
        <f t="shared" si="1"/>
        <v>252</v>
      </c>
      <c r="N44" s="427" t="s">
        <v>1646</v>
      </c>
      <c r="O44" s="427">
        <v>1</v>
      </c>
      <c r="P44" s="94" t="s">
        <v>1672</v>
      </c>
    </row>
    <row r="45" spans="2:25" x14ac:dyDescent="0.25">
      <c r="B45" s="364">
        <v>22</v>
      </c>
      <c r="C45" s="365">
        <f>C44+1</f>
        <v>13608</v>
      </c>
      <c r="D45" s="365">
        <f t="shared" si="2"/>
        <v>13608</v>
      </c>
      <c r="E45" s="365">
        <f t="shared" si="0"/>
        <v>1</v>
      </c>
      <c r="F45" s="365" t="s">
        <v>1500</v>
      </c>
      <c r="G45" s="364" t="s">
        <v>1553</v>
      </c>
      <c r="H45" s="364" t="s">
        <v>1554</v>
      </c>
      <c r="I45" s="599"/>
      <c r="J45" s="483" t="s">
        <v>1595</v>
      </c>
      <c r="K45" s="484">
        <f t="shared" si="3"/>
        <v>253</v>
      </c>
      <c r="L45" s="484" t="s">
        <v>1621</v>
      </c>
      <c r="M45" s="484">
        <f t="shared" si="1"/>
        <v>262</v>
      </c>
      <c r="N45" s="484" t="s">
        <v>1647</v>
      </c>
      <c r="O45" s="484">
        <v>10</v>
      </c>
      <c r="P45" s="376" t="s">
        <v>1673</v>
      </c>
      <c r="R45" s="364" t="s">
        <v>2012</v>
      </c>
    </row>
    <row r="46" spans="2:25" x14ac:dyDescent="0.25">
      <c r="B46" s="364">
        <v>23</v>
      </c>
      <c r="C46" s="365">
        <f>C45+1</f>
        <v>13609</v>
      </c>
      <c r="D46" s="365">
        <f t="shared" si="2"/>
        <v>13609</v>
      </c>
      <c r="E46" s="365">
        <f t="shared" si="0"/>
        <v>1</v>
      </c>
      <c r="F46" s="365" t="s">
        <v>1501</v>
      </c>
      <c r="G46" s="364" t="s">
        <v>1555</v>
      </c>
      <c r="H46" s="364" t="s">
        <v>1556</v>
      </c>
      <c r="I46" s="599"/>
      <c r="J46" s="426" t="s">
        <v>1596</v>
      </c>
      <c r="K46" s="427">
        <f t="shared" si="3"/>
        <v>263</v>
      </c>
      <c r="L46" s="427" t="s">
        <v>1622</v>
      </c>
      <c r="M46" s="427">
        <f t="shared" si="1"/>
        <v>272</v>
      </c>
      <c r="N46" s="427" t="s">
        <v>1648</v>
      </c>
      <c r="O46" s="427">
        <v>10</v>
      </c>
      <c r="P46" s="94" t="s">
        <v>1674</v>
      </c>
    </row>
    <row r="47" spans="2:25" x14ac:dyDescent="0.25">
      <c r="B47" s="364">
        <v>24</v>
      </c>
      <c r="C47" s="365">
        <f>C46+1</f>
        <v>13610</v>
      </c>
      <c r="D47" s="365">
        <f t="shared" si="2"/>
        <v>13610</v>
      </c>
      <c r="E47" s="365">
        <f t="shared" si="0"/>
        <v>1</v>
      </c>
      <c r="F47" s="365" t="s">
        <v>1502</v>
      </c>
      <c r="G47" s="364" t="s">
        <v>1557</v>
      </c>
      <c r="H47" s="364" t="s">
        <v>1558</v>
      </c>
      <c r="I47" s="599"/>
      <c r="J47" s="426" t="s">
        <v>1597</v>
      </c>
      <c r="K47" s="427">
        <f t="shared" si="3"/>
        <v>273</v>
      </c>
      <c r="L47" s="427" t="s">
        <v>1623</v>
      </c>
      <c r="M47" s="427">
        <f t="shared" si="1"/>
        <v>278</v>
      </c>
      <c r="N47" s="427" t="s">
        <v>1649</v>
      </c>
      <c r="O47" s="427">
        <v>6</v>
      </c>
      <c r="P47" s="94" t="s">
        <v>1675</v>
      </c>
    </row>
    <row r="48" spans="2:25" x14ac:dyDescent="0.25">
      <c r="B48" s="364">
        <v>25</v>
      </c>
      <c r="C48" s="365">
        <f>C47+1</f>
        <v>13611</v>
      </c>
      <c r="D48" s="365">
        <f>$C$17</f>
        <v>13696</v>
      </c>
      <c r="E48" s="365">
        <f>D48-C48+1</f>
        <v>86</v>
      </c>
      <c r="F48" s="365" t="s">
        <v>1503</v>
      </c>
      <c r="G48" s="364" t="s">
        <v>1559</v>
      </c>
      <c r="H48" s="364" t="s">
        <v>1560</v>
      </c>
      <c r="I48" s="599"/>
      <c r="J48" s="426" t="s">
        <v>1598</v>
      </c>
      <c r="K48" s="427">
        <f t="shared" si="3"/>
        <v>279</v>
      </c>
      <c r="L48" s="427" t="s">
        <v>1624</v>
      </c>
      <c r="M48" s="427">
        <f t="shared" si="1"/>
        <v>282</v>
      </c>
      <c r="N48" s="427" t="s">
        <v>1650</v>
      </c>
      <c r="O48" s="427">
        <v>4</v>
      </c>
      <c r="P48" s="94" t="s">
        <v>1676</v>
      </c>
    </row>
    <row r="49" spans="4:25" x14ac:dyDescent="0.25">
      <c r="D49" s="362" t="s">
        <v>615</v>
      </c>
      <c r="E49" s="230">
        <f>SUM(E24:E48)</f>
        <v>13696</v>
      </c>
      <c r="I49" s="599"/>
      <c r="J49" s="426" t="s">
        <v>1599</v>
      </c>
      <c r="K49" s="427">
        <f t="shared" si="3"/>
        <v>283</v>
      </c>
      <c r="L49" s="427" t="s">
        <v>1625</v>
      </c>
      <c r="M49" s="427">
        <f t="shared" si="1"/>
        <v>283</v>
      </c>
      <c r="N49" s="427" t="s">
        <v>1651</v>
      </c>
      <c r="O49" s="427">
        <v>1</v>
      </c>
      <c r="P49" s="94" t="s">
        <v>1677</v>
      </c>
    </row>
    <row r="50" spans="4:25" x14ac:dyDescent="0.25">
      <c r="I50" s="599"/>
      <c r="J50" s="426" t="s">
        <v>1600</v>
      </c>
      <c r="K50" s="427">
        <f t="shared" si="3"/>
        <v>284</v>
      </c>
      <c r="L50" s="427" t="s">
        <v>1626</v>
      </c>
      <c r="M50" s="427">
        <f t="shared" si="1"/>
        <v>284</v>
      </c>
      <c r="N50" s="427" t="s">
        <v>1652</v>
      </c>
      <c r="O50" s="427">
        <v>1</v>
      </c>
      <c r="P50" s="94" t="s">
        <v>1678</v>
      </c>
    </row>
    <row r="51" spans="4:25" x14ac:dyDescent="0.25">
      <c r="I51" s="599"/>
      <c r="J51" s="426" t="s">
        <v>1601</v>
      </c>
      <c r="K51" s="427">
        <f t="shared" si="3"/>
        <v>285</v>
      </c>
      <c r="L51" s="427" t="s">
        <v>1627</v>
      </c>
      <c r="M51" s="427">
        <f t="shared" si="1"/>
        <v>290</v>
      </c>
      <c r="N51" s="427" t="s">
        <v>1653</v>
      </c>
      <c r="O51" s="427">
        <v>6</v>
      </c>
      <c r="P51" s="94" t="s">
        <v>1679</v>
      </c>
    </row>
    <row r="52" spans="4:25" x14ac:dyDescent="0.25">
      <c r="I52" s="599"/>
      <c r="J52" s="426" t="s">
        <v>1602</v>
      </c>
      <c r="K52" s="427">
        <f t="shared" si="3"/>
        <v>291</v>
      </c>
      <c r="L52" s="427" t="s">
        <v>1628</v>
      </c>
      <c r="M52" s="427">
        <f t="shared" si="1"/>
        <v>296</v>
      </c>
      <c r="N52" s="427" t="s">
        <v>1654</v>
      </c>
      <c r="O52" s="427">
        <v>6</v>
      </c>
      <c r="P52" s="94" t="s">
        <v>1680</v>
      </c>
    </row>
    <row r="53" spans="4:25" x14ac:dyDescent="0.25">
      <c r="I53" s="599"/>
      <c r="J53" s="426" t="s">
        <v>1715</v>
      </c>
      <c r="K53" s="427">
        <f t="shared" si="3"/>
        <v>297</v>
      </c>
      <c r="L53" s="427" t="s">
        <v>1716</v>
      </c>
      <c r="M53" s="427">
        <f t="shared" si="1"/>
        <v>326</v>
      </c>
      <c r="N53" s="427" t="s">
        <v>1681</v>
      </c>
      <c r="O53" s="455">
        <v>30</v>
      </c>
      <c r="P53" s="95" t="s">
        <v>1682</v>
      </c>
      <c r="Q53" s="474" t="s">
        <v>1939</v>
      </c>
    </row>
    <row r="54" spans="4:25" x14ac:dyDescent="0.25">
      <c r="I54" s="599"/>
      <c r="J54" s="426" t="s">
        <v>1707</v>
      </c>
      <c r="K54" s="427">
        <f t="shared" si="3"/>
        <v>327</v>
      </c>
      <c r="L54" s="427" t="s">
        <v>1711</v>
      </c>
      <c r="M54" s="427">
        <f t="shared" si="1"/>
        <v>332</v>
      </c>
      <c r="N54" s="427" t="s">
        <v>1683</v>
      </c>
      <c r="O54" s="455">
        <v>6</v>
      </c>
      <c r="P54" s="95" t="s">
        <v>1684</v>
      </c>
      <c r="Q54" s="474" t="s">
        <v>1939</v>
      </c>
    </row>
    <row r="55" spans="4:25" x14ac:dyDescent="0.25">
      <c r="I55" s="599"/>
      <c r="J55" s="426" t="s">
        <v>1708</v>
      </c>
      <c r="K55" s="427">
        <f t="shared" si="3"/>
        <v>333</v>
      </c>
      <c r="L55" s="427" t="s">
        <v>1712</v>
      </c>
      <c r="M55" s="427">
        <f t="shared" si="1"/>
        <v>338</v>
      </c>
      <c r="N55" s="427" t="s">
        <v>1686</v>
      </c>
      <c r="O55" s="455">
        <v>6</v>
      </c>
      <c r="P55" s="95" t="s">
        <v>1685</v>
      </c>
      <c r="Q55" s="474" t="s">
        <v>1939</v>
      </c>
    </row>
    <row r="56" spans="4:25" x14ac:dyDescent="0.25">
      <c r="I56" s="599"/>
      <c r="J56" s="426" t="s">
        <v>1709</v>
      </c>
      <c r="K56" s="427">
        <f t="shared" si="3"/>
        <v>339</v>
      </c>
      <c r="L56" s="427" t="s">
        <v>1713</v>
      </c>
      <c r="M56" s="427">
        <f t="shared" si="1"/>
        <v>344</v>
      </c>
      <c r="N56" s="427" t="s">
        <v>1687</v>
      </c>
      <c r="O56" s="455">
        <v>6</v>
      </c>
      <c r="P56" s="95" t="s">
        <v>1688</v>
      </c>
      <c r="Q56" s="474" t="s">
        <v>1939</v>
      </c>
    </row>
    <row r="57" spans="4:25" x14ac:dyDescent="0.25">
      <c r="I57" s="599"/>
      <c r="J57" s="426" t="s">
        <v>1710</v>
      </c>
      <c r="K57" s="427">
        <f t="shared" si="3"/>
        <v>345</v>
      </c>
      <c r="L57" s="427" t="s">
        <v>1714</v>
      </c>
      <c r="M57" s="427">
        <f t="shared" si="1"/>
        <v>350</v>
      </c>
      <c r="N57" s="427" t="s">
        <v>1689</v>
      </c>
      <c r="O57" s="455">
        <v>6</v>
      </c>
      <c r="P57" s="95" t="s">
        <v>1690</v>
      </c>
      <c r="Q57" s="474" t="s">
        <v>1939</v>
      </c>
    </row>
    <row r="58" spans="4:25" x14ac:dyDescent="0.25">
      <c r="I58" s="599"/>
      <c r="J58" s="426" t="s">
        <v>1691</v>
      </c>
      <c r="K58" s="427">
        <f t="shared" si="3"/>
        <v>351</v>
      </c>
      <c r="L58" s="427" t="s">
        <v>1703</v>
      </c>
      <c r="M58" s="427">
        <f t="shared" si="1"/>
        <v>356</v>
      </c>
      <c r="N58" s="427" t="s">
        <v>1691</v>
      </c>
      <c r="O58" s="455">
        <v>6</v>
      </c>
      <c r="P58" s="95" t="s">
        <v>1695</v>
      </c>
      <c r="Q58" s="474" t="s">
        <v>1939</v>
      </c>
    </row>
    <row r="59" spans="4:25" x14ac:dyDescent="0.25">
      <c r="I59" s="599"/>
      <c r="J59" s="426" t="s">
        <v>1692</v>
      </c>
      <c r="K59" s="427">
        <f t="shared" si="3"/>
        <v>357</v>
      </c>
      <c r="L59" s="427" t="s">
        <v>1704</v>
      </c>
      <c r="M59" s="427">
        <f t="shared" si="1"/>
        <v>362</v>
      </c>
      <c r="N59" s="427" t="s">
        <v>1692</v>
      </c>
      <c r="O59" s="455">
        <v>6</v>
      </c>
      <c r="P59" s="95" t="s">
        <v>1696</v>
      </c>
      <c r="Q59" s="474" t="s">
        <v>1939</v>
      </c>
    </row>
    <row r="60" spans="4:25" x14ac:dyDescent="0.25">
      <c r="I60" s="599"/>
      <c r="J60" s="426" t="s">
        <v>1693</v>
      </c>
      <c r="K60" s="427">
        <f t="shared" si="3"/>
        <v>363</v>
      </c>
      <c r="L60" s="427" t="s">
        <v>1705</v>
      </c>
      <c r="M60" s="427">
        <f t="shared" si="1"/>
        <v>368</v>
      </c>
      <c r="N60" s="427" t="s">
        <v>1693</v>
      </c>
      <c r="O60" s="455">
        <v>6</v>
      </c>
      <c r="P60" s="95" t="s">
        <v>1697</v>
      </c>
      <c r="Q60" s="474" t="s">
        <v>1939</v>
      </c>
    </row>
    <row r="61" spans="4:25" x14ac:dyDescent="0.25">
      <c r="I61" s="599"/>
      <c r="J61" s="426" t="s">
        <v>1694</v>
      </c>
      <c r="K61" s="427">
        <f t="shared" si="3"/>
        <v>369</v>
      </c>
      <c r="L61" s="427" t="s">
        <v>1706</v>
      </c>
      <c r="M61" s="427">
        <f t="shared" si="1"/>
        <v>374</v>
      </c>
      <c r="N61" s="427" t="s">
        <v>1694</v>
      </c>
      <c r="O61" s="455">
        <v>6</v>
      </c>
      <c r="P61" s="95" t="s">
        <v>1698</v>
      </c>
      <c r="Q61" s="474" t="s">
        <v>1939</v>
      </c>
    </row>
    <row r="62" spans="4:25" ht="15.75" thickBot="1" x14ac:dyDescent="0.3">
      <c r="I62" s="600"/>
      <c r="J62" s="458" t="s">
        <v>1699</v>
      </c>
      <c r="K62" s="459">
        <f t="shared" si="3"/>
        <v>375</v>
      </c>
      <c r="L62" s="459" t="s">
        <v>1702</v>
      </c>
      <c r="M62" s="459">
        <f t="shared" si="1"/>
        <v>380</v>
      </c>
      <c r="N62" s="459" t="s">
        <v>1699</v>
      </c>
      <c r="O62" s="460">
        <v>6</v>
      </c>
      <c r="P62" s="98" t="s">
        <v>1700</v>
      </c>
      <c r="Q62" s="474" t="s">
        <v>1939</v>
      </c>
      <c r="Y62" s="361" t="s">
        <v>2016</v>
      </c>
    </row>
    <row r="63" spans="4:25" x14ac:dyDescent="0.25">
      <c r="I63" s="598" t="s">
        <v>1755</v>
      </c>
      <c r="J63" s="461" t="s">
        <v>1701</v>
      </c>
      <c r="K63" s="462">
        <f t="shared" si="3"/>
        <v>381</v>
      </c>
      <c r="L63" s="462" t="s">
        <v>1726</v>
      </c>
      <c r="M63" s="457">
        <f t="shared" si="1"/>
        <v>382</v>
      </c>
      <c r="N63" s="462" t="s">
        <v>1736</v>
      </c>
      <c r="O63" s="463">
        <v>2</v>
      </c>
      <c r="P63" s="363" t="s">
        <v>1938</v>
      </c>
    </row>
    <row r="64" spans="4:25" x14ac:dyDescent="0.25">
      <c r="I64" s="599"/>
      <c r="J64" s="426" t="s">
        <v>1717</v>
      </c>
      <c r="K64" s="427">
        <f t="shared" si="3"/>
        <v>383</v>
      </c>
      <c r="L64" s="427" t="s">
        <v>1727</v>
      </c>
      <c r="M64" s="427">
        <f t="shared" si="1"/>
        <v>388</v>
      </c>
      <c r="N64" s="427" t="s">
        <v>1737</v>
      </c>
      <c r="O64" s="455">
        <v>6</v>
      </c>
      <c r="P64" s="95" t="s">
        <v>1746</v>
      </c>
    </row>
    <row r="65" spans="9:17" x14ac:dyDescent="0.25">
      <c r="I65" s="599"/>
      <c r="J65" s="426" t="s">
        <v>1718</v>
      </c>
      <c r="K65" s="427">
        <f t="shared" si="3"/>
        <v>389</v>
      </c>
      <c r="L65" s="427" t="s">
        <v>1728</v>
      </c>
      <c r="M65" s="427">
        <f t="shared" si="1"/>
        <v>394</v>
      </c>
      <c r="N65" s="427" t="s">
        <v>1738</v>
      </c>
      <c r="O65" s="455">
        <v>6</v>
      </c>
      <c r="P65" s="95" t="s">
        <v>1747</v>
      </c>
    </row>
    <row r="66" spans="9:17" x14ac:dyDescent="0.25">
      <c r="I66" s="599"/>
      <c r="J66" s="426" t="s">
        <v>1719</v>
      </c>
      <c r="K66" s="427">
        <f t="shared" si="3"/>
        <v>395</v>
      </c>
      <c r="L66" s="427" t="s">
        <v>1729</v>
      </c>
      <c r="M66" s="427">
        <f t="shared" si="1"/>
        <v>400</v>
      </c>
      <c r="N66" s="427" t="s">
        <v>1739</v>
      </c>
      <c r="O66" s="455">
        <v>6</v>
      </c>
      <c r="P66" s="95" t="s">
        <v>1748</v>
      </c>
    </row>
    <row r="67" spans="9:17" x14ac:dyDescent="0.25">
      <c r="I67" s="599"/>
      <c r="J67" s="426" t="s">
        <v>1720</v>
      </c>
      <c r="K67" s="427">
        <f t="shared" si="3"/>
        <v>401</v>
      </c>
      <c r="L67" s="427" t="s">
        <v>1730</v>
      </c>
      <c r="M67" s="427">
        <f t="shared" si="1"/>
        <v>401</v>
      </c>
      <c r="N67" s="427" t="s">
        <v>1740</v>
      </c>
      <c r="O67" s="455">
        <v>1</v>
      </c>
      <c r="P67" s="95" t="s">
        <v>1749</v>
      </c>
    </row>
    <row r="68" spans="9:17" x14ac:dyDescent="0.25">
      <c r="I68" s="599"/>
      <c r="J68" s="426" t="s">
        <v>1721</v>
      </c>
      <c r="K68" s="427">
        <f t="shared" si="3"/>
        <v>402</v>
      </c>
      <c r="L68" s="427" t="s">
        <v>1731</v>
      </c>
      <c r="M68" s="427">
        <f t="shared" si="1"/>
        <v>410</v>
      </c>
      <c r="N68" s="427" t="s">
        <v>1741</v>
      </c>
      <c r="O68" s="455">
        <v>9</v>
      </c>
      <c r="P68" s="95" t="s">
        <v>1750</v>
      </c>
    </row>
    <row r="69" spans="9:17" x14ac:dyDescent="0.25">
      <c r="I69" s="599"/>
      <c r="J69" s="426" t="s">
        <v>1722</v>
      </c>
      <c r="K69" s="427">
        <f t="shared" si="3"/>
        <v>411</v>
      </c>
      <c r="L69" s="427" t="s">
        <v>1732</v>
      </c>
      <c r="M69" s="427">
        <f t="shared" si="1"/>
        <v>419</v>
      </c>
      <c r="N69" s="427" t="s">
        <v>1742</v>
      </c>
      <c r="O69" s="455">
        <v>9</v>
      </c>
      <c r="P69" s="95" t="s">
        <v>1751</v>
      </c>
    </row>
    <row r="70" spans="9:17" x14ac:dyDescent="0.25">
      <c r="I70" s="599"/>
      <c r="J70" s="426" t="s">
        <v>1723</v>
      </c>
      <c r="K70" s="427">
        <f t="shared" si="3"/>
        <v>420</v>
      </c>
      <c r="L70" s="427" t="s">
        <v>1735</v>
      </c>
      <c r="M70" s="427">
        <f t="shared" si="1"/>
        <v>424</v>
      </c>
      <c r="N70" s="427" t="s">
        <v>1745</v>
      </c>
      <c r="O70" s="455">
        <v>5</v>
      </c>
      <c r="P70" s="95" t="s">
        <v>1752</v>
      </c>
    </row>
    <row r="71" spans="9:17" x14ac:dyDescent="0.25">
      <c r="I71" s="599"/>
      <c r="J71" s="426" t="s">
        <v>1724</v>
      </c>
      <c r="K71" s="427">
        <f t="shared" si="3"/>
        <v>425</v>
      </c>
      <c r="L71" s="427" t="s">
        <v>1733</v>
      </c>
      <c r="M71" s="427">
        <f t="shared" si="1"/>
        <v>425</v>
      </c>
      <c r="N71" s="427" t="s">
        <v>1743</v>
      </c>
      <c r="O71" s="455">
        <v>1</v>
      </c>
      <c r="P71" s="95" t="s">
        <v>1753</v>
      </c>
    </row>
    <row r="72" spans="9:17" ht="15.75" thickBot="1" x14ac:dyDescent="0.3">
      <c r="I72" s="600"/>
      <c r="J72" s="458" t="s">
        <v>1725</v>
      </c>
      <c r="K72" s="459">
        <f t="shared" si="3"/>
        <v>426</v>
      </c>
      <c r="L72" s="459" t="s">
        <v>1734</v>
      </c>
      <c r="M72" s="459">
        <f t="shared" si="1"/>
        <v>481</v>
      </c>
      <c r="N72" s="459" t="s">
        <v>1744</v>
      </c>
      <c r="O72" s="460">
        <v>56</v>
      </c>
      <c r="P72" s="98" t="s">
        <v>1754</v>
      </c>
    </row>
    <row r="73" spans="9:17" x14ac:dyDescent="0.25">
      <c r="I73" s="598" t="s">
        <v>1773</v>
      </c>
      <c r="J73" s="461" t="s">
        <v>1757</v>
      </c>
      <c r="K73" s="462">
        <f t="shared" si="3"/>
        <v>482</v>
      </c>
      <c r="L73" s="462" t="s">
        <v>1761</v>
      </c>
      <c r="M73" s="457">
        <f t="shared" si="1"/>
        <v>482</v>
      </c>
      <c r="N73" s="462" t="s">
        <v>1765</v>
      </c>
      <c r="O73" s="463">
        <v>1</v>
      </c>
      <c r="P73" s="363" t="s">
        <v>1769</v>
      </c>
    </row>
    <row r="74" spans="9:17" x14ac:dyDescent="0.25">
      <c r="I74" s="599"/>
      <c r="J74" s="426" t="s">
        <v>1758</v>
      </c>
      <c r="K74" s="427">
        <f t="shared" si="3"/>
        <v>483</v>
      </c>
      <c r="L74" s="427" t="s">
        <v>1762</v>
      </c>
      <c r="M74" s="427">
        <f t="shared" si="1"/>
        <v>483</v>
      </c>
      <c r="N74" s="427" t="s">
        <v>1766</v>
      </c>
      <c r="O74" s="455">
        <v>1</v>
      </c>
      <c r="P74" s="95" t="s">
        <v>1770</v>
      </c>
    </row>
    <row r="75" spans="9:17" x14ac:dyDescent="0.25">
      <c r="I75" s="599"/>
      <c r="J75" s="426" t="s">
        <v>1759</v>
      </c>
      <c r="K75" s="427">
        <f t="shared" si="3"/>
        <v>484</v>
      </c>
      <c r="L75" s="427" t="s">
        <v>1763</v>
      </c>
      <c r="M75" s="427">
        <f t="shared" si="1"/>
        <v>484</v>
      </c>
      <c r="N75" s="427" t="s">
        <v>1767</v>
      </c>
      <c r="O75" s="455">
        <v>1</v>
      </c>
      <c r="P75" s="95" t="s">
        <v>1771</v>
      </c>
    </row>
    <row r="76" spans="9:17" x14ac:dyDescent="0.25">
      <c r="I76" s="599"/>
      <c r="J76" s="426" t="s">
        <v>1760</v>
      </c>
      <c r="K76" s="427">
        <f t="shared" si="3"/>
        <v>485</v>
      </c>
      <c r="L76" s="427" t="s">
        <v>1764</v>
      </c>
      <c r="M76" s="427">
        <f t="shared" si="1"/>
        <v>498</v>
      </c>
      <c r="N76" s="427" t="s">
        <v>1768</v>
      </c>
      <c r="O76" s="455">
        <v>14</v>
      </c>
      <c r="P76" s="95" t="s">
        <v>1772</v>
      </c>
    </row>
    <row r="77" spans="9:17" x14ac:dyDescent="0.25">
      <c r="I77" s="599"/>
      <c r="J77" s="426" t="s">
        <v>1774</v>
      </c>
      <c r="K77" s="427">
        <f t="shared" si="3"/>
        <v>499</v>
      </c>
      <c r="L77" s="427" t="s">
        <v>1778</v>
      </c>
      <c r="M77" s="427">
        <f t="shared" si="1"/>
        <v>519</v>
      </c>
      <c r="N77" s="427" t="s">
        <v>1782</v>
      </c>
      <c r="O77" s="455">
        <v>21</v>
      </c>
      <c r="P77" s="95" t="s">
        <v>1786</v>
      </c>
      <c r="Q77" s="474" t="s">
        <v>1939</v>
      </c>
    </row>
    <row r="78" spans="9:17" x14ac:dyDescent="0.25">
      <c r="I78" s="599"/>
      <c r="J78" s="426" t="s">
        <v>1775</v>
      </c>
      <c r="K78" s="427">
        <f t="shared" si="3"/>
        <v>520</v>
      </c>
      <c r="L78" s="427" t="s">
        <v>1779</v>
      </c>
      <c r="M78" s="427">
        <f t="shared" si="1"/>
        <v>540</v>
      </c>
      <c r="N78" s="427" t="s">
        <v>1783</v>
      </c>
      <c r="O78" s="455">
        <v>21</v>
      </c>
      <c r="P78" s="95" t="s">
        <v>1787</v>
      </c>
      <c r="Q78" s="474" t="s">
        <v>1939</v>
      </c>
    </row>
    <row r="79" spans="9:17" x14ac:dyDescent="0.25">
      <c r="I79" s="599"/>
      <c r="J79" s="426" t="s">
        <v>1776</v>
      </c>
      <c r="K79" s="427">
        <f t="shared" si="3"/>
        <v>541</v>
      </c>
      <c r="L79" s="427" t="s">
        <v>1780</v>
      </c>
      <c r="M79" s="427">
        <f t="shared" si="1"/>
        <v>544</v>
      </c>
      <c r="N79" s="427" t="s">
        <v>1784</v>
      </c>
      <c r="O79" s="455">
        <v>4</v>
      </c>
      <c r="P79" s="95" t="s">
        <v>1788</v>
      </c>
      <c r="Q79" s="474" t="s">
        <v>1939</v>
      </c>
    </row>
    <row r="80" spans="9:17" ht="15.75" thickBot="1" x14ac:dyDescent="0.3">
      <c r="I80" s="600"/>
      <c r="J80" s="458" t="s">
        <v>1777</v>
      </c>
      <c r="K80" s="459">
        <f t="shared" si="3"/>
        <v>545</v>
      </c>
      <c r="L80" s="459" t="s">
        <v>1781</v>
      </c>
      <c r="M80" s="459">
        <f t="shared" si="1"/>
        <v>548</v>
      </c>
      <c r="N80" s="459" t="s">
        <v>1785</v>
      </c>
      <c r="O80" s="460">
        <v>4</v>
      </c>
      <c r="P80" s="98" t="s">
        <v>1789</v>
      </c>
      <c r="Q80" s="474" t="s">
        <v>1939</v>
      </c>
    </row>
    <row r="81" spans="9:25" x14ac:dyDescent="0.25">
      <c r="I81" s="598" t="s">
        <v>1814</v>
      </c>
      <c r="J81" s="461" t="s">
        <v>1790</v>
      </c>
      <c r="K81" s="462">
        <f t="shared" si="3"/>
        <v>549</v>
      </c>
      <c r="L81" s="462" t="s">
        <v>1798</v>
      </c>
      <c r="M81" s="457">
        <f t="shared" si="1"/>
        <v>550</v>
      </c>
      <c r="N81" s="462" t="s">
        <v>1806</v>
      </c>
      <c r="O81" s="463">
        <v>2</v>
      </c>
      <c r="P81" s="363" t="s">
        <v>1815</v>
      </c>
    </row>
    <row r="82" spans="9:25" x14ac:dyDescent="0.25">
      <c r="I82" s="599"/>
      <c r="J82" s="426" t="s">
        <v>1791</v>
      </c>
      <c r="K82" s="427">
        <f t="shared" si="3"/>
        <v>551</v>
      </c>
      <c r="L82" s="427" t="s">
        <v>1799</v>
      </c>
      <c r="M82" s="427">
        <f t="shared" si="1"/>
        <v>556</v>
      </c>
      <c r="N82" s="427" t="s">
        <v>1807</v>
      </c>
      <c r="O82" s="455">
        <v>6</v>
      </c>
      <c r="P82" s="95" t="s">
        <v>1816</v>
      </c>
      <c r="Q82" s="474" t="s">
        <v>1939</v>
      </c>
      <c r="Y82" s="364" t="s">
        <v>2014</v>
      </c>
    </row>
    <row r="83" spans="9:25" x14ac:dyDescent="0.25">
      <c r="I83" s="599"/>
      <c r="J83" s="426" t="s">
        <v>1792</v>
      </c>
      <c r="K83" s="427">
        <f t="shared" si="3"/>
        <v>557</v>
      </c>
      <c r="L83" s="427" t="s">
        <v>1800</v>
      </c>
      <c r="M83" s="427">
        <f t="shared" si="1"/>
        <v>557</v>
      </c>
      <c r="N83" s="427" t="s">
        <v>1808</v>
      </c>
      <c r="O83" s="455">
        <v>1</v>
      </c>
      <c r="P83" s="95" t="s">
        <v>1817</v>
      </c>
    </row>
    <row r="84" spans="9:25" x14ac:dyDescent="0.25">
      <c r="I84" s="599"/>
      <c r="J84" s="426" t="s">
        <v>1793</v>
      </c>
      <c r="K84" s="427">
        <f t="shared" si="3"/>
        <v>558</v>
      </c>
      <c r="L84" s="427" t="s">
        <v>1801</v>
      </c>
      <c r="M84" s="427">
        <f t="shared" si="1"/>
        <v>558</v>
      </c>
      <c r="N84" s="427" t="s">
        <v>1809</v>
      </c>
      <c r="O84" s="455">
        <v>1</v>
      </c>
      <c r="P84" s="95" t="s">
        <v>1818</v>
      </c>
    </row>
    <row r="85" spans="9:25" x14ac:dyDescent="0.25">
      <c r="I85" s="599"/>
      <c r="J85" s="426" t="s">
        <v>1794</v>
      </c>
      <c r="K85" s="427">
        <f t="shared" si="3"/>
        <v>559</v>
      </c>
      <c r="L85" s="427" t="s">
        <v>1802</v>
      </c>
      <c r="M85" s="427">
        <f t="shared" si="1"/>
        <v>563</v>
      </c>
      <c r="N85" s="427" t="s">
        <v>1810</v>
      </c>
      <c r="O85" s="455">
        <v>5</v>
      </c>
      <c r="P85" s="95" t="s">
        <v>1819</v>
      </c>
    </row>
    <row r="86" spans="9:25" x14ac:dyDescent="0.25">
      <c r="I86" s="599"/>
      <c r="J86" s="426" t="s">
        <v>1795</v>
      </c>
      <c r="K86" s="427">
        <f t="shared" si="3"/>
        <v>564</v>
      </c>
      <c r="L86" s="427" t="s">
        <v>1803</v>
      </c>
      <c r="M86" s="427">
        <f t="shared" si="1"/>
        <v>569</v>
      </c>
      <c r="N86" s="427" t="s">
        <v>1811</v>
      </c>
      <c r="O86" s="455">
        <v>6</v>
      </c>
      <c r="P86" s="95" t="s">
        <v>1820</v>
      </c>
    </row>
    <row r="87" spans="9:25" x14ac:dyDescent="0.25">
      <c r="I87" s="599"/>
      <c r="J87" s="426" t="s">
        <v>1796</v>
      </c>
      <c r="K87" s="427">
        <f t="shared" si="3"/>
        <v>570</v>
      </c>
      <c r="L87" s="427" t="s">
        <v>1804</v>
      </c>
      <c r="M87" s="427">
        <f t="shared" si="1"/>
        <v>571</v>
      </c>
      <c r="N87" s="427" t="s">
        <v>1812</v>
      </c>
      <c r="O87" s="455">
        <v>2</v>
      </c>
      <c r="P87" s="95" t="s">
        <v>1821</v>
      </c>
    </row>
    <row r="88" spans="9:25" ht="15.75" thickBot="1" x14ac:dyDescent="0.3">
      <c r="I88" s="600"/>
      <c r="J88" s="458" t="s">
        <v>1797</v>
      </c>
      <c r="K88" s="459">
        <f t="shared" si="3"/>
        <v>572</v>
      </c>
      <c r="L88" s="459" t="s">
        <v>1805</v>
      </c>
      <c r="M88" s="459">
        <f t="shared" si="1"/>
        <v>575</v>
      </c>
      <c r="N88" s="459" t="s">
        <v>1813</v>
      </c>
      <c r="O88" s="460">
        <v>4</v>
      </c>
      <c r="P88" s="98" t="s">
        <v>1822</v>
      </c>
      <c r="Y88" s="364" t="s">
        <v>2016</v>
      </c>
    </row>
    <row r="89" spans="9:25" x14ac:dyDescent="0.25">
      <c r="I89" s="609" t="s">
        <v>1879</v>
      </c>
      <c r="J89" s="426" t="s">
        <v>1823</v>
      </c>
      <c r="K89" s="427">
        <f t="shared" si="3"/>
        <v>576</v>
      </c>
      <c r="L89" s="427" t="s">
        <v>1837</v>
      </c>
      <c r="M89" s="427">
        <f t="shared" si="1"/>
        <v>580</v>
      </c>
      <c r="N89" s="427" t="s">
        <v>1851</v>
      </c>
      <c r="O89" s="455">
        <v>5</v>
      </c>
      <c r="P89" s="95" t="s">
        <v>1865</v>
      </c>
    </row>
    <row r="90" spans="9:25" x14ac:dyDescent="0.25">
      <c r="I90" s="610"/>
      <c r="J90" s="426" t="s">
        <v>1824</v>
      </c>
      <c r="K90" s="427">
        <f t="shared" ref="K90:K116" si="4">M89+1</f>
        <v>581</v>
      </c>
      <c r="L90" s="427" t="s">
        <v>1838</v>
      </c>
      <c r="M90" s="427">
        <f t="shared" ref="M90:M116" si="5">K90+O90-1</f>
        <v>584</v>
      </c>
      <c r="N90" s="427" t="s">
        <v>1852</v>
      </c>
      <c r="O90" s="455">
        <v>4</v>
      </c>
      <c r="P90" s="95" t="s">
        <v>1866</v>
      </c>
    </row>
    <row r="91" spans="9:25" x14ac:dyDescent="0.25">
      <c r="I91" s="610"/>
      <c r="J91" s="426" t="s">
        <v>1825</v>
      </c>
      <c r="K91" s="427">
        <f t="shared" si="4"/>
        <v>585</v>
      </c>
      <c r="L91" s="427" t="s">
        <v>1839</v>
      </c>
      <c r="M91" s="427">
        <f t="shared" si="5"/>
        <v>585</v>
      </c>
      <c r="N91" s="427" t="s">
        <v>1853</v>
      </c>
      <c r="O91" s="455">
        <v>1</v>
      </c>
      <c r="P91" s="95" t="s">
        <v>1867</v>
      </c>
    </row>
    <row r="92" spans="9:25" x14ac:dyDescent="0.25">
      <c r="I92" s="610"/>
      <c r="J92" s="426" t="s">
        <v>1826</v>
      </c>
      <c r="K92" s="427">
        <f t="shared" si="4"/>
        <v>586</v>
      </c>
      <c r="L92" s="427" t="s">
        <v>1840</v>
      </c>
      <c r="M92" s="427">
        <f t="shared" si="5"/>
        <v>586</v>
      </c>
      <c r="N92" s="427" t="s">
        <v>1854</v>
      </c>
      <c r="O92" s="455">
        <v>1</v>
      </c>
      <c r="P92" s="95" t="s">
        <v>1868</v>
      </c>
    </row>
    <row r="93" spans="9:25" x14ac:dyDescent="0.25">
      <c r="I93" s="610"/>
      <c r="J93" s="426" t="s">
        <v>1827</v>
      </c>
      <c r="K93" s="427">
        <f t="shared" si="4"/>
        <v>587</v>
      </c>
      <c r="L93" s="427" t="s">
        <v>1841</v>
      </c>
      <c r="M93" s="427">
        <f t="shared" si="5"/>
        <v>587</v>
      </c>
      <c r="N93" s="427" t="s">
        <v>1855</v>
      </c>
      <c r="O93" s="455">
        <v>1</v>
      </c>
      <c r="P93" s="95" t="s">
        <v>1869</v>
      </c>
    </row>
    <row r="94" spans="9:25" x14ac:dyDescent="0.25">
      <c r="I94" s="610"/>
      <c r="J94" s="426" t="s">
        <v>1828</v>
      </c>
      <c r="K94" s="427">
        <f t="shared" si="4"/>
        <v>588</v>
      </c>
      <c r="L94" s="427" t="s">
        <v>1842</v>
      </c>
      <c r="M94" s="427">
        <f t="shared" si="5"/>
        <v>588</v>
      </c>
      <c r="N94" s="427" t="s">
        <v>1856</v>
      </c>
      <c r="O94" s="455">
        <v>1</v>
      </c>
      <c r="P94" s="95" t="s">
        <v>1870</v>
      </c>
    </row>
    <row r="95" spans="9:25" x14ac:dyDescent="0.25">
      <c r="I95" s="610"/>
      <c r="J95" s="426" t="s">
        <v>1829</v>
      </c>
      <c r="K95" s="427">
        <f t="shared" si="4"/>
        <v>589</v>
      </c>
      <c r="L95" s="427" t="s">
        <v>1843</v>
      </c>
      <c r="M95" s="427">
        <f t="shared" si="5"/>
        <v>589</v>
      </c>
      <c r="N95" s="427" t="s">
        <v>1857</v>
      </c>
      <c r="O95" s="455">
        <v>1</v>
      </c>
      <c r="P95" s="95" t="s">
        <v>1871</v>
      </c>
    </row>
    <row r="96" spans="9:25" x14ac:dyDescent="0.25">
      <c r="I96" s="610"/>
      <c r="J96" s="426" t="s">
        <v>1830</v>
      </c>
      <c r="K96" s="427">
        <f t="shared" si="4"/>
        <v>590</v>
      </c>
      <c r="L96" s="427" t="s">
        <v>1844</v>
      </c>
      <c r="M96" s="427">
        <f t="shared" si="5"/>
        <v>590</v>
      </c>
      <c r="N96" s="427" t="s">
        <v>1858</v>
      </c>
      <c r="O96" s="455">
        <v>1</v>
      </c>
      <c r="P96" s="95" t="s">
        <v>1872</v>
      </c>
    </row>
    <row r="97" spans="9:16" x14ac:dyDescent="0.25">
      <c r="I97" s="610"/>
      <c r="J97" s="426" t="s">
        <v>1831</v>
      </c>
      <c r="K97" s="427">
        <f t="shared" si="4"/>
        <v>591</v>
      </c>
      <c r="L97" s="427" t="s">
        <v>1845</v>
      </c>
      <c r="M97" s="427">
        <f t="shared" si="5"/>
        <v>596</v>
      </c>
      <c r="N97" s="427" t="s">
        <v>1859</v>
      </c>
      <c r="O97" s="455">
        <v>6</v>
      </c>
      <c r="P97" s="95" t="s">
        <v>1873</v>
      </c>
    </row>
    <row r="98" spans="9:16" x14ac:dyDescent="0.25">
      <c r="I98" s="610"/>
      <c r="J98" s="426" t="s">
        <v>1832</v>
      </c>
      <c r="K98" s="427">
        <f t="shared" si="4"/>
        <v>597</v>
      </c>
      <c r="L98" s="427" t="s">
        <v>1846</v>
      </c>
      <c r="M98" s="427">
        <f t="shared" si="5"/>
        <v>606</v>
      </c>
      <c r="N98" s="427" t="s">
        <v>1860</v>
      </c>
      <c r="O98" s="455">
        <v>10</v>
      </c>
      <c r="P98" s="95" t="s">
        <v>1874</v>
      </c>
    </row>
    <row r="99" spans="9:16" x14ac:dyDescent="0.25">
      <c r="I99" s="610"/>
      <c r="J99" s="426" t="s">
        <v>1833</v>
      </c>
      <c r="K99" s="427">
        <f t="shared" si="4"/>
        <v>607</v>
      </c>
      <c r="L99" s="427" t="s">
        <v>1847</v>
      </c>
      <c r="M99" s="427">
        <f t="shared" si="5"/>
        <v>612</v>
      </c>
      <c r="N99" s="427" t="s">
        <v>1861</v>
      </c>
      <c r="O99" s="455">
        <v>6</v>
      </c>
      <c r="P99" s="95" t="s">
        <v>1875</v>
      </c>
    </row>
    <row r="100" spans="9:16" x14ac:dyDescent="0.25">
      <c r="I100" s="610"/>
      <c r="J100" s="426" t="s">
        <v>1834</v>
      </c>
      <c r="K100" s="427">
        <f t="shared" si="4"/>
        <v>613</v>
      </c>
      <c r="L100" s="427" t="s">
        <v>1848</v>
      </c>
      <c r="M100" s="427">
        <f t="shared" si="5"/>
        <v>629</v>
      </c>
      <c r="N100" s="427" t="s">
        <v>1862</v>
      </c>
      <c r="O100" s="455">
        <v>17</v>
      </c>
      <c r="P100" s="95" t="s">
        <v>1876</v>
      </c>
    </row>
    <row r="101" spans="9:16" x14ac:dyDescent="0.25">
      <c r="I101" s="610"/>
      <c r="J101" s="426" t="s">
        <v>1835</v>
      </c>
      <c r="K101" s="427">
        <f t="shared" si="4"/>
        <v>630</v>
      </c>
      <c r="L101" s="427" t="s">
        <v>1849</v>
      </c>
      <c r="M101" s="427">
        <f t="shared" si="5"/>
        <v>631</v>
      </c>
      <c r="N101" s="427" t="s">
        <v>1863</v>
      </c>
      <c r="O101" s="455">
        <v>2</v>
      </c>
      <c r="P101" s="95" t="s">
        <v>1877</v>
      </c>
    </row>
    <row r="102" spans="9:16" ht="15.75" thickBot="1" x14ac:dyDescent="0.3">
      <c r="I102" s="611"/>
      <c r="J102" s="458" t="s">
        <v>1836</v>
      </c>
      <c r="K102" s="459">
        <f t="shared" si="4"/>
        <v>632</v>
      </c>
      <c r="L102" s="459" t="s">
        <v>1850</v>
      </c>
      <c r="M102" s="459">
        <f t="shared" si="5"/>
        <v>634</v>
      </c>
      <c r="N102" s="459" t="s">
        <v>1864</v>
      </c>
      <c r="O102" s="460">
        <v>3</v>
      </c>
      <c r="P102" s="98" t="s">
        <v>1878</v>
      </c>
    </row>
    <row r="103" spans="9:16" x14ac:dyDescent="0.25">
      <c r="I103" s="591" t="s">
        <v>1932</v>
      </c>
      <c r="J103" s="456" t="s">
        <v>1880</v>
      </c>
      <c r="K103" s="457">
        <f t="shared" si="4"/>
        <v>635</v>
      </c>
      <c r="L103" s="457" t="s">
        <v>1885</v>
      </c>
      <c r="M103" s="457">
        <f t="shared" si="5"/>
        <v>636</v>
      </c>
      <c r="N103" s="457" t="s">
        <v>1890</v>
      </c>
      <c r="O103" s="463">
        <v>2</v>
      </c>
      <c r="P103" s="464" t="s">
        <v>1895</v>
      </c>
    </row>
    <row r="104" spans="9:16" x14ac:dyDescent="0.25">
      <c r="I104" s="592"/>
      <c r="J104" s="426" t="s">
        <v>1881</v>
      </c>
      <c r="K104" s="427">
        <f t="shared" si="4"/>
        <v>637</v>
      </c>
      <c r="L104" s="427" t="s">
        <v>1886</v>
      </c>
      <c r="M104" s="427">
        <f t="shared" si="5"/>
        <v>641</v>
      </c>
      <c r="N104" s="427" t="s">
        <v>1891</v>
      </c>
      <c r="O104" s="455">
        <v>5</v>
      </c>
      <c r="P104" s="95" t="s">
        <v>1896</v>
      </c>
    </row>
    <row r="105" spans="9:16" x14ac:dyDescent="0.25">
      <c r="I105" s="592"/>
      <c r="J105" s="426" t="s">
        <v>1882</v>
      </c>
      <c r="K105" s="427">
        <f t="shared" si="4"/>
        <v>642</v>
      </c>
      <c r="L105" s="427" t="s">
        <v>1887</v>
      </c>
      <c r="M105" s="427">
        <f t="shared" si="5"/>
        <v>646</v>
      </c>
      <c r="N105" s="427" t="s">
        <v>1892</v>
      </c>
      <c r="O105" s="455">
        <v>5</v>
      </c>
      <c r="P105" s="95" t="s">
        <v>1897</v>
      </c>
    </row>
    <row r="106" spans="9:16" x14ac:dyDescent="0.25">
      <c r="I106" s="592"/>
      <c r="J106" s="426" t="s">
        <v>1883</v>
      </c>
      <c r="K106" s="427">
        <f t="shared" si="4"/>
        <v>647</v>
      </c>
      <c r="L106" s="427" t="s">
        <v>1888</v>
      </c>
      <c r="M106" s="427">
        <f t="shared" si="5"/>
        <v>648</v>
      </c>
      <c r="N106" s="427" t="s">
        <v>1893</v>
      </c>
      <c r="O106" s="455">
        <v>2</v>
      </c>
      <c r="P106" s="95" t="s">
        <v>1898</v>
      </c>
    </row>
    <row r="107" spans="9:16" x14ac:dyDescent="0.25">
      <c r="I107" s="592"/>
      <c r="J107" s="426" t="s">
        <v>1884</v>
      </c>
      <c r="K107" s="427">
        <f t="shared" si="4"/>
        <v>649</v>
      </c>
      <c r="L107" s="427" t="s">
        <v>1889</v>
      </c>
      <c r="M107" s="427">
        <f t="shared" si="5"/>
        <v>660</v>
      </c>
      <c r="N107" s="427" t="s">
        <v>1894</v>
      </c>
      <c r="O107" s="455">
        <v>12</v>
      </c>
      <c r="P107" s="95" t="s">
        <v>1902</v>
      </c>
    </row>
    <row r="108" spans="9:16" x14ac:dyDescent="0.25">
      <c r="I108" s="592"/>
      <c r="J108" s="426" t="s">
        <v>1899</v>
      </c>
      <c r="K108" s="427">
        <f t="shared" si="4"/>
        <v>661</v>
      </c>
      <c r="L108" s="427" t="s">
        <v>1908</v>
      </c>
      <c r="M108" s="427">
        <f t="shared" si="5"/>
        <v>662</v>
      </c>
      <c r="N108" s="427" t="s">
        <v>1903</v>
      </c>
      <c r="O108" s="455">
        <v>2</v>
      </c>
      <c r="P108" s="95" t="s">
        <v>1929</v>
      </c>
    </row>
    <row r="109" spans="9:16" x14ac:dyDescent="0.25">
      <c r="I109" s="592"/>
      <c r="J109" s="426" t="s">
        <v>1900</v>
      </c>
      <c r="K109" s="427">
        <f t="shared" si="4"/>
        <v>663</v>
      </c>
      <c r="L109" s="427" t="s">
        <v>1909</v>
      </c>
      <c r="M109" s="427">
        <f t="shared" si="5"/>
        <v>674</v>
      </c>
      <c r="N109" s="427" t="s">
        <v>1904</v>
      </c>
      <c r="O109" s="455">
        <v>12</v>
      </c>
      <c r="P109" s="95" t="s">
        <v>1930</v>
      </c>
    </row>
    <row r="110" spans="9:16" x14ac:dyDescent="0.25">
      <c r="I110" s="592"/>
      <c r="J110" s="426" t="s">
        <v>1901</v>
      </c>
      <c r="K110" s="427">
        <f t="shared" si="4"/>
        <v>675</v>
      </c>
      <c r="L110" s="427" t="s">
        <v>1910</v>
      </c>
      <c r="M110" s="427">
        <f t="shared" si="5"/>
        <v>676</v>
      </c>
      <c r="N110" s="427" t="s">
        <v>1905</v>
      </c>
      <c r="O110" s="455">
        <v>2</v>
      </c>
      <c r="P110" s="95" t="s">
        <v>1931</v>
      </c>
    </row>
    <row r="111" spans="9:16" x14ac:dyDescent="0.25">
      <c r="I111" s="592"/>
      <c r="J111" s="426" t="s">
        <v>1911</v>
      </c>
      <c r="K111" s="427">
        <f t="shared" si="4"/>
        <v>677</v>
      </c>
      <c r="L111" s="427" t="s">
        <v>1912</v>
      </c>
      <c r="M111" s="427">
        <f t="shared" si="5"/>
        <v>692</v>
      </c>
      <c r="N111" s="427" t="s">
        <v>1906</v>
      </c>
      <c r="O111" s="455">
        <v>16</v>
      </c>
      <c r="P111" s="95" t="s">
        <v>1927</v>
      </c>
    </row>
    <row r="112" spans="9:16" ht="15.75" thickBot="1" x14ac:dyDescent="0.3">
      <c r="I112" s="593"/>
      <c r="J112" s="458" t="s">
        <v>1913</v>
      </c>
      <c r="K112" s="459">
        <f t="shared" si="4"/>
        <v>693</v>
      </c>
      <c r="L112" s="459" t="s">
        <v>1914</v>
      </c>
      <c r="M112" s="459">
        <f t="shared" si="5"/>
        <v>695</v>
      </c>
      <c r="N112" s="459" t="s">
        <v>1907</v>
      </c>
      <c r="O112" s="460">
        <v>3</v>
      </c>
      <c r="P112" s="98" t="s">
        <v>1928</v>
      </c>
    </row>
    <row r="113" spans="9:25" x14ac:dyDescent="0.25">
      <c r="I113" s="587" t="s">
        <v>1933</v>
      </c>
      <c r="J113" s="456" t="s">
        <v>1915</v>
      </c>
      <c r="K113" s="457">
        <f t="shared" si="4"/>
        <v>696</v>
      </c>
      <c r="L113" s="457" t="s">
        <v>1918</v>
      </c>
      <c r="M113" s="457">
        <f t="shared" si="5"/>
        <v>697</v>
      </c>
      <c r="N113" s="457" t="s">
        <v>1921</v>
      </c>
      <c r="O113" s="463">
        <v>2</v>
      </c>
      <c r="P113" s="464" t="s">
        <v>1924</v>
      </c>
      <c r="Y113" s="364" t="s">
        <v>2018</v>
      </c>
    </row>
    <row r="114" spans="9:25" x14ac:dyDescent="0.25">
      <c r="I114" s="579"/>
      <c r="J114" s="426" t="s">
        <v>1916</v>
      </c>
      <c r="K114" s="427">
        <f t="shared" si="4"/>
        <v>698</v>
      </c>
      <c r="L114" s="427" t="s">
        <v>1919</v>
      </c>
      <c r="M114" s="427">
        <f t="shared" si="5"/>
        <v>704</v>
      </c>
      <c r="N114" s="427" t="s">
        <v>1922</v>
      </c>
      <c r="O114" s="455">
        <v>7</v>
      </c>
      <c r="P114" s="95" t="s">
        <v>1925</v>
      </c>
      <c r="Y114" s="364" t="s">
        <v>2019</v>
      </c>
    </row>
    <row r="115" spans="9:25" ht="15.75" thickBot="1" x14ac:dyDescent="0.3">
      <c r="I115" s="579"/>
      <c r="J115" s="465" t="s">
        <v>1917</v>
      </c>
      <c r="K115" s="466">
        <f t="shared" si="4"/>
        <v>705</v>
      </c>
      <c r="L115" s="466" t="s">
        <v>1920</v>
      </c>
      <c r="M115" s="466">
        <f t="shared" si="5"/>
        <v>705</v>
      </c>
      <c r="N115" s="466" t="s">
        <v>1923</v>
      </c>
      <c r="O115" s="467">
        <v>1</v>
      </c>
      <c r="P115" s="468" t="s">
        <v>1926</v>
      </c>
      <c r="Y115" s="364" t="s">
        <v>2020</v>
      </c>
    </row>
    <row r="116" spans="9:25" ht="15.75" thickBot="1" x14ac:dyDescent="0.3">
      <c r="I116" s="469" t="s">
        <v>1937</v>
      </c>
      <c r="J116" s="470" t="s">
        <v>1934</v>
      </c>
      <c r="K116" s="471">
        <f t="shared" si="4"/>
        <v>706</v>
      </c>
      <c r="L116" s="471" t="s">
        <v>1935</v>
      </c>
      <c r="M116" s="471">
        <f t="shared" si="5"/>
        <v>760</v>
      </c>
      <c r="N116" s="471" t="s">
        <v>1936</v>
      </c>
      <c r="O116" s="472">
        <f>$C$2-M115</f>
        <v>55</v>
      </c>
      <c r="P116" s="473" t="s">
        <v>670</v>
      </c>
    </row>
    <row r="117" spans="9:25" x14ac:dyDescent="0.25">
      <c r="I117" s="594" t="s">
        <v>2011</v>
      </c>
      <c r="J117" s="445" t="s">
        <v>1940</v>
      </c>
      <c r="K117" s="446">
        <f>M116+1</f>
        <v>761</v>
      </c>
      <c r="L117" s="446" t="s">
        <v>1958</v>
      </c>
      <c r="M117" s="446">
        <f>K117+O117-1</f>
        <v>766</v>
      </c>
      <c r="N117" s="446" t="s">
        <v>1976</v>
      </c>
      <c r="O117" s="475">
        <v>6</v>
      </c>
      <c r="P117" s="476" t="s">
        <v>1994</v>
      </c>
    </row>
    <row r="118" spans="9:25" x14ac:dyDescent="0.25">
      <c r="I118" s="595"/>
      <c r="J118" s="431" t="s">
        <v>1941</v>
      </c>
      <c r="K118" s="432">
        <f>M117+1</f>
        <v>767</v>
      </c>
      <c r="L118" s="432" t="s">
        <v>1959</v>
      </c>
      <c r="M118" s="432">
        <f t="shared" ref="M118:M134" si="6">K118+O118-1</f>
        <v>772</v>
      </c>
      <c r="N118" s="432" t="s">
        <v>1977</v>
      </c>
      <c r="O118" s="477">
        <v>6</v>
      </c>
      <c r="P118" s="478" t="s">
        <v>1995</v>
      </c>
    </row>
    <row r="119" spans="9:25" x14ac:dyDescent="0.25">
      <c r="I119" s="595"/>
      <c r="J119" s="431" t="s">
        <v>1942</v>
      </c>
      <c r="K119" s="432">
        <f t="shared" ref="K119:K134" si="7">M117+1</f>
        <v>767</v>
      </c>
      <c r="L119" s="432" t="s">
        <v>1960</v>
      </c>
      <c r="M119" s="432">
        <f t="shared" si="6"/>
        <v>768</v>
      </c>
      <c r="N119" s="432" t="s">
        <v>1978</v>
      </c>
      <c r="O119" s="477">
        <v>2</v>
      </c>
      <c r="P119" s="478" t="s">
        <v>1996</v>
      </c>
    </row>
    <row r="120" spans="9:25" x14ac:dyDescent="0.25">
      <c r="I120" s="595"/>
      <c r="J120" s="431" t="s">
        <v>1943</v>
      </c>
      <c r="K120" s="432">
        <f t="shared" si="7"/>
        <v>773</v>
      </c>
      <c r="L120" s="432" t="s">
        <v>1961</v>
      </c>
      <c r="M120" s="432">
        <f t="shared" si="6"/>
        <v>778</v>
      </c>
      <c r="N120" s="432" t="s">
        <v>1979</v>
      </c>
      <c r="O120" s="477">
        <v>6</v>
      </c>
      <c r="P120" s="478" t="s">
        <v>1997</v>
      </c>
    </row>
    <row r="121" spans="9:25" x14ac:dyDescent="0.25">
      <c r="I121" s="595"/>
      <c r="J121" s="431" t="s">
        <v>1944</v>
      </c>
      <c r="K121" s="432">
        <f t="shared" si="7"/>
        <v>769</v>
      </c>
      <c r="L121" s="432" t="s">
        <v>1962</v>
      </c>
      <c r="M121" s="432">
        <f t="shared" si="6"/>
        <v>774</v>
      </c>
      <c r="N121" s="432" t="s">
        <v>1980</v>
      </c>
      <c r="O121" s="477">
        <v>6</v>
      </c>
      <c r="P121" s="478" t="s">
        <v>1998</v>
      </c>
    </row>
    <row r="122" spans="9:25" x14ac:dyDescent="0.25">
      <c r="I122" s="595"/>
      <c r="J122" s="431" t="s">
        <v>1945</v>
      </c>
      <c r="K122" s="432">
        <f t="shared" si="7"/>
        <v>779</v>
      </c>
      <c r="L122" s="432" t="s">
        <v>1963</v>
      </c>
      <c r="M122" s="432">
        <f t="shared" si="6"/>
        <v>780</v>
      </c>
      <c r="N122" s="432" t="s">
        <v>1981</v>
      </c>
      <c r="O122" s="477">
        <v>2</v>
      </c>
      <c r="P122" s="478" t="s">
        <v>1872</v>
      </c>
    </row>
    <row r="123" spans="9:25" x14ac:dyDescent="0.25">
      <c r="I123" s="595"/>
      <c r="J123" s="431" t="s">
        <v>1946</v>
      </c>
      <c r="K123" s="432">
        <f t="shared" si="7"/>
        <v>775</v>
      </c>
      <c r="L123" s="432" t="s">
        <v>1964</v>
      </c>
      <c r="M123" s="432">
        <f t="shared" si="6"/>
        <v>776</v>
      </c>
      <c r="N123" s="432" t="s">
        <v>1982</v>
      </c>
      <c r="O123" s="477">
        <v>2</v>
      </c>
      <c r="P123" s="478" t="s">
        <v>1999</v>
      </c>
    </row>
    <row r="124" spans="9:25" x14ac:dyDescent="0.25">
      <c r="I124" s="595"/>
      <c r="J124" s="431" t="s">
        <v>1947</v>
      </c>
      <c r="K124" s="432">
        <f t="shared" si="7"/>
        <v>781</v>
      </c>
      <c r="L124" s="432" t="s">
        <v>1965</v>
      </c>
      <c r="M124" s="432">
        <f t="shared" si="6"/>
        <v>786</v>
      </c>
      <c r="N124" s="432" t="s">
        <v>1983</v>
      </c>
      <c r="O124" s="477">
        <v>6</v>
      </c>
      <c r="P124" s="478" t="s">
        <v>2000</v>
      </c>
    </row>
    <row r="125" spans="9:25" x14ac:dyDescent="0.25">
      <c r="I125" s="595"/>
      <c r="J125" s="431" t="s">
        <v>1948</v>
      </c>
      <c r="K125" s="432">
        <f t="shared" si="7"/>
        <v>777</v>
      </c>
      <c r="L125" s="432" t="s">
        <v>1966</v>
      </c>
      <c r="M125" s="432">
        <f t="shared" si="6"/>
        <v>777</v>
      </c>
      <c r="N125" s="432" t="s">
        <v>1984</v>
      </c>
      <c r="O125" s="477">
        <v>1</v>
      </c>
      <c r="P125" s="478" t="s">
        <v>2001</v>
      </c>
    </row>
    <row r="126" spans="9:25" x14ac:dyDescent="0.25">
      <c r="I126" s="595"/>
      <c r="J126" s="431" t="s">
        <v>1949</v>
      </c>
      <c r="K126" s="432">
        <f t="shared" si="7"/>
        <v>787</v>
      </c>
      <c r="L126" s="432" t="s">
        <v>1967</v>
      </c>
      <c r="M126" s="432">
        <f t="shared" si="6"/>
        <v>787</v>
      </c>
      <c r="N126" s="432" t="s">
        <v>1985</v>
      </c>
      <c r="O126" s="477">
        <v>1</v>
      </c>
      <c r="P126" s="478" t="s">
        <v>2002</v>
      </c>
    </row>
    <row r="127" spans="9:25" x14ac:dyDescent="0.25">
      <c r="I127" s="595"/>
      <c r="J127" s="431" t="s">
        <v>1950</v>
      </c>
      <c r="K127" s="432">
        <f t="shared" si="7"/>
        <v>778</v>
      </c>
      <c r="L127" s="432" t="s">
        <v>1968</v>
      </c>
      <c r="M127" s="432">
        <f t="shared" si="6"/>
        <v>783</v>
      </c>
      <c r="N127" s="432" t="s">
        <v>1986</v>
      </c>
      <c r="O127" s="477">
        <v>6</v>
      </c>
      <c r="P127" s="478" t="s">
        <v>2003</v>
      </c>
    </row>
    <row r="128" spans="9:25" x14ac:dyDescent="0.25">
      <c r="I128" s="595"/>
      <c r="J128" s="431" t="s">
        <v>1951</v>
      </c>
      <c r="K128" s="432">
        <f t="shared" si="7"/>
        <v>788</v>
      </c>
      <c r="L128" s="432" t="s">
        <v>1969</v>
      </c>
      <c r="M128" s="432">
        <f t="shared" si="6"/>
        <v>788</v>
      </c>
      <c r="N128" s="432" t="s">
        <v>1987</v>
      </c>
      <c r="O128" s="477">
        <v>1</v>
      </c>
      <c r="P128" s="478" t="s">
        <v>2004</v>
      </c>
    </row>
    <row r="129" spans="9:16" x14ac:dyDescent="0.25">
      <c r="I129" s="595"/>
      <c r="J129" s="431" t="s">
        <v>1952</v>
      </c>
      <c r="K129" s="432">
        <f t="shared" si="7"/>
        <v>784</v>
      </c>
      <c r="L129" s="432" t="s">
        <v>1970</v>
      </c>
      <c r="M129" s="432">
        <f t="shared" si="6"/>
        <v>784</v>
      </c>
      <c r="N129" s="432" t="s">
        <v>1988</v>
      </c>
      <c r="O129" s="477">
        <v>1</v>
      </c>
      <c r="P129" s="478" t="s">
        <v>2005</v>
      </c>
    </row>
    <row r="130" spans="9:16" x14ac:dyDescent="0.25">
      <c r="I130" s="595"/>
      <c r="J130" s="431" t="s">
        <v>1953</v>
      </c>
      <c r="K130" s="432">
        <f t="shared" si="7"/>
        <v>789</v>
      </c>
      <c r="L130" s="432" t="s">
        <v>1971</v>
      </c>
      <c r="M130" s="432">
        <f t="shared" si="6"/>
        <v>818</v>
      </c>
      <c r="N130" s="432" t="s">
        <v>1989</v>
      </c>
      <c r="O130" s="477">
        <v>30</v>
      </c>
      <c r="P130" s="478" t="s">
        <v>2006</v>
      </c>
    </row>
    <row r="131" spans="9:16" x14ac:dyDescent="0.25">
      <c r="I131" s="595"/>
      <c r="J131" s="431" t="s">
        <v>1954</v>
      </c>
      <c r="K131" s="432">
        <f t="shared" si="7"/>
        <v>785</v>
      </c>
      <c r="L131" s="432" t="s">
        <v>1972</v>
      </c>
      <c r="M131" s="432">
        <f t="shared" si="6"/>
        <v>790</v>
      </c>
      <c r="N131" s="432" t="s">
        <v>1990</v>
      </c>
      <c r="O131" s="477">
        <v>6</v>
      </c>
      <c r="P131" s="478" t="s">
        <v>2007</v>
      </c>
    </row>
    <row r="132" spans="9:16" x14ac:dyDescent="0.25">
      <c r="I132" s="595"/>
      <c r="J132" s="431" t="s">
        <v>1955</v>
      </c>
      <c r="K132" s="432">
        <f t="shared" si="7"/>
        <v>819</v>
      </c>
      <c r="L132" s="432" t="s">
        <v>1973</v>
      </c>
      <c r="M132" s="432">
        <f t="shared" si="6"/>
        <v>819</v>
      </c>
      <c r="N132" s="432" t="s">
        <v>1991</v>
      </c>
      <c r="O132" s="477">
        <v>1</v>
      </c>
      <c r="P132" s="478" t="s">
        <v>2008</v>
      </c>
    </row>
    <row r="133" spans="9:16" x14ac:dyDescent="0.25">
      <c r="I133" s="595"/>
      <c r="J133" s="431" t="s">
        <v>1956</v>
      </c>
      <c r="K133" s="432">
        <f t="shared" si="7"/>
        <v>791</v>
      </c>
      <c r="L133" s="432" t="s">
        <v>1974</v>
      </c>
      <c r="M133" s="432">
        <f t="shared" si="6"/>
        <v>791</v>
      </c>
      <c r="N133" s="432" t="s">
        <v>1992</v>
      </c>
      <c r="O133" s="477">
        <v>1</v>
      </c>
      <c r="P133" s="478" t="s">
        <v>2009</v>
      </c>
    </row>
    <row r="134" spans="9:16" ht="15.75" thickBot="1" x14ac:dyDescent="0.3">
      <c r="I134" s="596"/>
      <c r="J134" s="479" t="s">
        <v>1957</v>
      </c>
      <c r="K134" s="480">
        <f t="shared" si="7"/>
        <v>820</v>
      </c>
      <c r="L134" s="480" t="s">
        <v>1975</v>
      </c>
      <c r="M134" s="480">
        <f t="shared" si="6"/>
        <v>849</v>
      </c>
      <c r="N134" s="480" t="s">
        <v>1993</v>
      </c>
      <c r="O134" s="481">
        <v>30</v>
      </c>
      <c r="P134" s="482" t="s">
        <v>2010</v>
      </c>
    </row>
  </sheetData>
  <mergeCells count="20">
    <mergeCell ref="W22:X23"/>
    <mergeCell ref="Y22:Y23"/>
    <mergeCell ref="S23:T23"/>
    <mergeCell ref="U23:V23"/>
    <mergeCell ref="I89:I102"/>
    <mergeCell ref="S22:V22"/>
    <mergeCell ref="P22:P23"/>
    <mergeCell ref="I63:I72"/>
    <mergeCell ref="I24:I62"/>
    <mergeCell ref="I73:I80"/>
    <mergeCell ref="J23:K23"/>
    <mergeCell ref="L23:M23"/>
    <mergeCell ref="J22:M22"/>
    <mergeCell ref="N22:O23"/>
    <mergeCell ref="C22:D22"/>
    <mergeCell ref="I103:I112"/>
    <mergeCell ref="I113:I115"/>
    <mergeCell ref="I117:I134"/>
    <mergeCell ref="J20:P20"/>
    <mergeCell ref="I81:I88"/>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F103"/>
  <sheetViews>
    <sheetView showGridLines="0" zoomScaleNormal="100" workbookViewId="0">
      <selection activeCell="E24" sqref="E24"/>
    </sheetView>
  </sheetViews>
  <sheetFormatPr defaultRowHeight="12" x14ac:dyDescent="0.2"/>
  <cols>
    <col min="1" max="1" width="1.42578125" style="493" customWidth="1"/>
    <col min="2" max="2" width="9.140625" style="494"/>
    <col min="3" max="3" width="130.85546875" style="493" customWidth="1"/>
    <col min="4" max="4" width="7.85546875" style="494" bestFit="1" customWidth="1"/>
    <col min="5" max="5" width="50.7109375" style="493" bestFit="1" customWidth="1"/>
    <col min="6" max="6" width="18.42578125" style="493" bestFit="1" customWidth="1"/>
    <col min="7" max="16384" width="9.140625" style="493"/>
  </cols>
  <sheetData>
    <row r="1" spans="2:6" ht="7.5" customHeight="1" thickBot="1" x14ac:dyDescent="0.25"/>
    <row r="2" spans="2:6" ht="12.75" thickBot="1" x14ac:dyDescent="0.25">
      <c r="B2" s="507" t="s">
        <v>154</v>
      </c>
      <c r="C2" s="508" t="s">
        <v>2026</v>
      </c>
      <c r="D2" s="508" t="s">
        <v>2143</v>
      </c>
      <c r="E2" s="508" t="s">
        <v>311</v>
      </c>
      <c r="F2" s="509" t="s">
        <v>2028</v>
      </c>
    </row>
    <row r="3" spans="2:6" x14ac:dyDescent="0.2">
      <c r="B3" s="497">
        <v>0</v>
      </c>
      <c r="C3" s="510" t="s">
        <v>2027</v>
      </c>
      <c r="D3" s="498"/>
      <c r="E3" s="499" t="s">
        <v>2145</v>
      </c>
      <c r="F3" s="500" t="s">
        <v>2029</v>
      </c>
    </row>
    <row r="4" spans="2:6" x14ac:dyDescent="0.2">
      <c r="B4" s="501">
        <v>1</v>
      </c>
      <c r="C4" s="496" t="s">
        <v>2079</v>
      </c>
      <c r="D4" s="495">
        <v>1</v>
      </c>
      <c r="E4" s="496" t="s">
        <v>2137</v>
      </c>
      <c r="F4" s="502"/>
    </row>
    <row r="5" spans="2:6" x14ac:dyDescent="0.2">
      <c r="B5" s="501">
        <v>2</v>
      </c>
      <c r="C5" s="496" t="s">
        <v>2080</v>
      </c>
      <c r="D5" s="495">
        <v>1</v>
      </c>
      <c r="E5" s="496" t="s">
        <v>2136</v>
      </c>
      <c r="F5" s="502"/>
    </row>
    <row r="6" spans="2:6" x14ac:dyDescent="0.2">
      <c r="B6" s="501">
        <v>3</v>
      </c>
      <c r="C6" s="496" t="s">
        <v>2030</v>
      </c>
      <c r="D6" s="495">
        <f>D4+1</f>
        <v>2</v>
      </c>
      <c r="E6" s="496" t="s">
        <v>2295</v>
      </c>
      <c r="F6" s="502"/>
    </row>
    <row r="7" spans="2:6" x14ac:dyDescent="0.2">
      <c r="B7" s="501">
        <v>4</v>
      </c>
      <c r="C7" s="496" t="s">
        <v>2081</v>
      </c>
      <c r="D7" s="495">
        <f>D5+1</f>
        <v>2</v>
      </c>
      <c r="E7" s="496" t="s">
        <v>2135</v>
      </c>
      <c r="F7" s="502"/>
    </row>
    <row r="8" spans="2:6" x14ac:dyDescent="0.2">
      <c r="B8" s="501">
        <v>5</v>
      </c>
      <c r="C8" s="496" t="s">
        <v>2031</v>
      </c>
      <c r="D8" s="495">
        <f t="shared" ref="D8:D71" si="0">D6+1</f>
        <v>3</v>
      </c>
      <c r="E8" s="496" t="s">
        <v>2296</v>
      </c>
      <c r="F8" s="502"/>
    </row>
    <row r="9" spans="2:6" x14ac:dyDescent="0.2">
      <c r="B9" s="501">
        <v>6</v>
      </c>
      <c r="C9" s="496" t="s">
        <v>2082</v>
      </c>
      <c r="D9" s="495">
        <f t="shared" si="0"/>
        <v>3</v>
      </c>
      <c r="E9" s="496" t="s">
        <v>2134</v>
      </c>
      <c r="F9" s="502"/>
    </row>
    <row r="10" spans="2:6" x14ac:dyDescent="0.2">
      <c r="B10" s="501">
        <v>7</v>
      </c>
      <c r="C10" s="496" t="s">
        <v>2032</v>
      </c>
      <c r="D10" s="495">
        <f t="shared" si="0"/>
        <v>4</v>
      </c>
      <c r="E10" s="496" t="s">
        <v>2133</v>
      </c>
      <c r="F10" s="502"/>
    </row>
    <row r="11" spans="2:6" x14ac:dyDescent="0.2">
      <c r="B11" s="501">
        <v>8</v>
      </c>
      <c r="C11" s="496" t="s">
        <v>2083</v>
      </c>
      <c r="D11" s="495">
        <f t="shared" si="0"/>
        <v>4</v>
      </c>
      <c r="E11" s="496" t="s">
        <v>2132</v>
      </c>
      <c r="F11" s="502"/>
    </row>
    <row r="12" spans="2:6" x14ac:dyDescent="0.2">
      <c r="B12" s="501">
        <v>9</v>
      </c>
      <c r="C12" s="496" t="s">
        <v>2033</v>
      </c>
      <c r="D12" s="495">
        <f t="shared" si="0"/>
        <v>5</v>
      </c>
      <c r="E12" s="496" t="s">
        <v>2131</v>
      </c>
      <c r="F12" s="502"/>
    </row>
    <row r="13" spans="2:6" x14ac:dyDescent="0.2">
      <c r="B13" s="501">
        <v>10</v>
      </c>
      <c r="C13" s="496" t="s">
        <v>2084</v>
      </c>
      <c r="D13" s="495">
        <f t="shared" si="0"/>
        <v>5</v>
      </c>
      <c r="E13" s="496" t="s">
        <v>2130</v>
      </c>
      <c r="F13" s="502"/>
    </row>
    <row r="14" spans="2:6" x14ac:dyDescent="0.2">
      <c r="B14" s="501">
        <v>11</v>
      </c>
      <c r="C14" s="496" t="s">
        <v>2034</v>
      </c>
      <c r="D14" s="495">
        <f t="shared" si="0"/>
        <v>6</v>
      </c>
      <c r="E14" s="496" t="s">
        <v>2297</v>
      </c>
      <c r="F14" s="502"/>
    </row>
    <row r="15" spans="2:6" x14ac:dyDescent="0.2">
      <c r="B15" s="501">
        <v>12</v>
      </c>
      <c r="C15" s="496" t="s">
        <v>2085</v>
      </c>
      <c r="D15" s="495">
        <f t="shared" si="0"/>
        <v>6</v>
      </c>
      <c r="E15" s="496" t="s">
        <v>2138</v>
      </c>
      <c r="F15" s="502"/>
    </row>
    <row r="16" spans="2:6" x14ac:dyDescent="0.2">
      <c r="B16" s="501">
        <v>13</v>
      </c>
      <c r="C16" s="496" t="s">
        <v>2035</v>
      </c>
      <c r="D16" s="495">
        <f t="shared" si="0"/>
        <v>7</v>
      </c>
      <c r="E16" s="496" t="s">
        <v>2298</v>
      </c>
      <c r="F16" s="502"/>
    </row>
    <row r="17" spans="2:6" x14ac:dyDescent="0.2">
      <c r="B17" s="501">
        <v>14</v>
      </c>
      <c r="C17" s="496" t="s">
        <v>2086</v>
      </c>
      <c r="D17" s="495">
        <f t="shared" si="0"/>
        <v>7</v>
      </c>
      <c r="E17" s="496" t="s">
        <v>2139</v>
      </c>
      <c r="F17" s="502"/>
    </row>
    <row r="18" spans="2:6" x14ac:dyDescent="0.2">
      <c r="B18" s="501">
        <v>15</v>
      </c>
      <c r="C18" s="496" t="s">
        <v>2036</v>
      </c>
      <c r="D18" s="495">
        <f t="shared" si="0"/>
        <v>8</v>
      </c>
      <c r="E18" s="496" t="s">
        <v>2299</v>
      </c>
      <c r="F18" s="502"/>
    </row>
    <row r="19" spans="2:6" x14ac:dyDescent="0.2">
      <c r="B19" s="501">
        <v>16</v>
      </c>
      <c r="C19" s="496" t="s">
        <v>2087</v>
      </c>
      <c r="D19" s="495">
        <f t="shared" si="0"/>
        <v>8</v>
      </c>
      <c r="E19" s="496" t="s">
        <v>2140</v>
      </c>
      <c r="F19" s="502"/>
    </row>
    <row r="20" spans="2:6" x14ac:dyDescent="0.2">
      <c r="B20" s="501">
        <v>17</v>
      </c>
      <c r="C20" s="496" t="s">
        <v>2037</v>
      </c>
      <c r="D20" s="495">
        <f t="shared" si="0"/>
        <v>9</v>
      </c>
      <c r="E20" s="496" t="s">
        <v>2300</v>
      </c>
      <c r="F20" s="502"/>
    </row>
    <row r="21" spans="2:6" x14ac:dyDescent="0.2">
      <c r="B21" s="501">
        <v>18</v>
      </c>
      <c r="C21" s="496" t="s">
        <v>2088</v>
      </c>
      <c r="D21" s="495">
        <f t="shared" si="0"/>
        <v>9</v>
      </c>
      <c r="E21" s="496" t="s">
        <v>2141</v>
      </c>
      <c r="F21" s="502"/>
    </row>
    <row r="22" spans="2:6" x14ac:dyDescent="0.2">
      <c r="B22" s="501">
        <v>19</v>
      </c>
      <c r="C22" s="496" t="s">
        <v>2038</v>
      </c>
      <c r="D22" s="495">
        <f t="shared" si="0"/>
        <v>10</v>
      </c>
      <c r="E22" s="496" t="s">
        <v>2301</v>
      </c>
      <c r="F22" s="502"/>
    </row>
    <row r="23" spans="2:6" x14ac:dyDescent="0.2">
      <c r="B23" s="501">
        <v>20</v>
      </c>
      <c r="C23" s="496" t="s">
        <v>2089</v>
      </c>
      <c r="D23" s="495">
        <f t="shared" si="0"/>
        <v>10</v>
      </c>
      <c r="E23" s="496" t="s">
        <v>2142</v>
      </c>
      <c r="F23" s="502"/>
    </row>
    <row r="24" spans="2:6" x14ac:dyDescent="0.2">
      <c r="B24" s="501">
        <v>21</v>
      </c>
      <c r="C24" s="496" t="s">
        <v>2039</v>
      </c>
      <c r="D24" s="495">
        <f t="shared" si="0"/>
        <v>11</v>
      </c>
      <c r="E24" s="496" t="s">
        <v>2144</v>
      </c>
      <c r="F24" s="502"/>
    </row>
    <row r="25" spans="2:6" x14ac:dyDescent="0.2">
      <c r="B25" s="501">
        <v>22</v>
      </c>
      <c r="C25" s="496" t="s">
        <v>2090</v>
      </c>
      <c r="D25" s="495">
        <f t="shared" si="0"/>
        <v>11</v>
      </c>
      <c r="E25" s="496" t="s">
        <v>2144</v>
      </c>
      <c r="F25" s="502"/>
    </row>
    <row r="26" spans="2:6" x14ac:dyDescent="0.2">
      <c r="B26" s="501">
        <v>23</v>
      </c>
      <c r="C26" s="496" t="s">
        <v>2040</v>
      </c>
      <c r="D26" s="495">
        <f t="shared" si="0"/>
        <v>12</v>
      </c>
      <c r="E26" s="496" t="s">
        <v>2144</v>
      </c>
      <c r="F26" s="502"/>
    </row>
    <row r="27" spans="2:6" x14ac:dyDescent="0.2">
      <c r="B27" s="501">
        <v>24</v>
      </c>
      <c r="C27" s="496" t="s">
        <v>2091</v>
      </c>
      <c r="D27" s="495">
        <f t="shared" si="0"/>
        <v>12</v>
      </c>
      <c r="E27" s="496" t="s">
        <v>2144</v>
      </c>
      <c r="F27" s="502"/>
    </row>
    <row r="28" spans="2:6" x14ac:dyDescent="0.2">
      <c r="B28" s="501">
        <v>25</v>
      </c>
      <c r="C28" s="496" t="s">
        <v>2041</v>
      </c>
      <c r="D28" s="495">
        <f t="shared" si="0"/>
        <v>13</v>
      </c>
      <c r="E28" s="496" t="s">
        <v>2144</v>
      </c>
      <c r="F28" s="502"/>
    </row>
    <row r="29" spans="2:6" x14ac:dyDescent="0.2">
      <c r="B29" s="501">
        <v>26</v>
      </c>
      <c r="C29" s="496" t="s">
        <v>2092</v>
      </c>
      <c r="D29" s="495">
        <f t="shared" si="0"/>
        <v>13</v>
      </c>
      <c r="E29" s="496" t="s">
        <v>2144</v>
      </c>
      <c r="F29" s="502"/>
    </row>
    <row r="30" spans="2:6" x14ac:dyDescent="0.2">
      <c r="B30" s="501">
        <v>27</v>
      </c>
      <c r="C30" s="496" t="s">
        <v>2042</v>
      </c>
      <c r="D30" s="495">
        <f t="shared" si="0"/>
        <v>14</v>
      </c>
      <c r="E30" s="496" t="s">
        <v>2144</v>
      </c>
      <c r="F30" s="502"/>
    </row>
    <row r="31" spans="2:6" x14ac:dyDescent="0.2">
      <c r="B31" s="501">
        <v>28</v>
      </c>
      <c r="C31" s="496" t="s">
        <v>2093</v>
      </c>
      <c r="D31" s="495">
        <f t="shared" si="0"/>
        <v>14</v>
      </c>
      <c r="E31" s="496" t="s">
        <v>2144</v>
      </c>
      <c r="F31" s="502"/>
    </row>
    <row r="32" spans="2:6" x14ac:dyDescent="0.2">
      <c r="B32" s="501">
        <v>29</v>
      </c>
      <c r="C32" s="496" t="s">
        <v>2043</v>
      </c>
      <c r="D32" s="495">
        <f t="shared" si="0"/>
        <v>15</v>
      </c>
      <c r="E32" s="496" t="s">
        <v>2144</v>
      </c>
      <c r="F32" s="502"/>
    </row>
    <row r="33" spans="2:6" x14ac:dyDescent="0.2">
      <c r="B33" s="501">
        <v>30</v>
      </c>
      <c r="C33" s="496" t="s">
        <v>2094</v>
      </c>
      <c r="D33" s="495">
        <f t="shared" si="0"/>
        <v>15</v>
      </c>
      <c r="E33" s="496" t="s">
        <v>2144</v>
      </c>
      <c r="F33" s="502"/>
    </row>
    <row r="34" spans="2:6" x14ac:dyDescent="0.2">
      <c r="B34" s="501">
        <v>31</v>
      </c>
      <c r="C34" s="496" t="s">
        <v>2044</v>
      </c>
      <c r="D34" s="495">
        <f t="shared" si="0"/>
        <v>16</v>
      </c>
      <c r="E34" s="496" t="s">
        <v>2144</v>
      </c>
      <c r="F34" s="502"/>
    </row>
    <row r="35" spans="2:6" x14ac:dyDescent="0.2">
      <c r="B35" s="501">
        <v>32</v>
      </c>
      <c r="C35" s="496" t="s">
        <v>2095</v>
      </c>
      <c r="D35" s="495">
        <f t="shared" si="0"/>
        <v>16</v>
      </c>
      <c r="E35" s="496" t="s">
        <v>2144</v>
      </c>
      <c r="F35" s="502"/>
    </row>
    <row r="36" spans="2:6" x14ac:dyDescent="0.2">
      <c r="B36" s="501">
        <v>33</v>
      </c>
      <c r="C36" s="496" t="s">
        <v>2045</v>
      </c>
      <c r="D36" s="495">
        <f t="shared" si="0"/>
        <v>17</v>
      </c>
      <c r="E36" s="496" t="s">
        <v>2144</v>
      </c>
      <c r="F36" s="502"/>
    </row>
    <row r="37" spans="2:6" x14ac:dyDescent="0.2">
      <c r="B37" s="501">
        <v>34</v>
      </c>
      <c r="C37" s="496" t="s">
        <v>2096</v>
      </c>
      <c r="D37" s="495">
        <f t="shared" si="0"/>
        <v>17</v>
      </c>
      <c r="E37" s="496" t="s">
        <v>2144</v>
      </c>
      <c r="F37" s="502"/>
    </row>
    <row r="38" spans="2:6" x14ac:dyDescent="0.2">
      <c r="B38" s="501">
        <v>35</v>
      </c>
      <c r="C38" s="496" t="s">
        <v>2046</v>
      </c>
      <c r="D38" s="495">
        <f t="shared" si="0"/>
        <v>18</v>
      </c>
      <c r="E38" s="496" t="s">
        <v>2144</v>
      </c>
      <c r="F38" s="502"/>
    </row>
    <row r="39" spans="2:6" x14ac:dyDescent="0.2">
      <c r="B39" s="501">
        <v>36</v>
      </c>
      <c r="C39" s="496" t="s">
        <v>2097</v>
      </c>
      <c r="D39" s="495">
        <f t="shared" si="0"/>
        <v>18</v>
      </c>
      <c r="E39" s="496" t="s">
        <v>2144</v>
      </c>
      <c r="F39" s="502"/>
    </row>
    <row r="40" spans="2:6" x14ac:dyDescent="0.2">
      <c r="B40" s="501">
        <v>37</v>
      </c>
      <c r="C40" s="496" t="s">
        <v>2047</v>
      </c>
      <c r="D40" s="495">
        <f t="shared" si="0"/>
        <v>19</v>
      </c>
      <c r="E40" s="496" t="s">
        <v>2144</v>
      </c>
      <c r="F40" s="502"/>
    </row>
    <row r="41" spans="2:6" x14ac:dyDescent="0.2">
      <c r="B41" s="501">
        <v>38</v>
      </c>
      <c r="C41" s="496" t="s">
        <v>2098</v>
      </c>
      <c r="D41" s="495">
        <f t="shared" si="0"/>
        <v>19</v>
      </c>
      <c r="E41" s="496" t="s">
        <v>2144</v>
      </c>
      <c r="F41" s="502"/>
    </row>
    <row r="42" spans="2:6" x14ac:dyDescent="0.2">
      <c r="B42" s="501">
        <v>39</v>
      </c>
      <c r="C42" s="496" t="s">
        <v>2048</v>
      </c>
      <c r="D42" s="495">
        <f t="shared" si="0"/>
        <v>20</v>
      </c>
      <c r="E42" s="496" t="s">
        <v>2144</v>
      </c>
      <c r="F42" s="502"/>
    </row>
    <row r="43" spans="2:6" x14ac:dyDescent="0.2">
      <c r="B43" s="501">
        <v>40</v>
      </c>
      <c r="C43" s="496" t="s">
        <v>2099</v>
      </c>
      <c r="D43" s="495">
        <f t="shared" si="0"/>
        <v>20</v>
      </c>
      <c r="E43" s="496" t="s">
        <v>2144</v>
      </c>
      <c r="F43" s="502"/>
    </row>
    <row r="44" spans="2:6" x14ac:dyDescent="0.2">
      <c r="B44" s="501">
        <v>41</v>
      </c>
      <c r="C44" s="496" t="s">
        <v>2049</v>
      </c>
      <c r="D44" s="495">
        <f t="shared" si="0"/>
        <v>21</v>
      </c>
      <c r="E44" s="496" t="s">
        <v>2144</v>
      </c>
      <c r="F44" s="502"/>
    </row>
    <row r="45" spans="2:6" x14ac:dyDescent="0.2">
      <c r="B45" s="501">
        <v>42</v>
      </c>
      <c r="C45" s="496" t="s">
        <v>2100</v>
      </c>
      <c r="D45" s="495">
        <f t="shared" si="0"/>
        <v>21</v>
      </c>
      <c r="E45" s="496" t="s">
        <v>2144</v>
      </c>
      <c r="F45" s="502"/>
    </row>
    <row r="46" spans="2:6" x14ac:dyDescent="0.2">
      <c r="B46" s="501">
        <v>43</v>
      </c>
      <c r="C46" s="496" t="s">
        <v>2050</v>
      </c>
      <c r="D46" s="495">
        <f t="shared" si="0"/>
        <v>22</v>
      </c>
      <c r="E46" s="496" t="s">
        <v>2144</v>
      </c>
      <c r="F46" s="502"/>
    </row>
    <row r="47" spans="2:6" x14ac:dyDescent="0.2">
      <c r="B47" s="501">
        <v>44</v>
      </c>
      <c r="C47" s="496" t="s">
        <v>2101</v>
      </c>
      <c r="D47" s="495">
        <f t="shared" si="0"/>
        <v>22</v>
      </c>
      <c r="E47" s="496" t="s">
        <v>2144</v>
      </c>
      <c r="F47" s="502"/>
    </row>
    <row r="48" spans="2:6" x14ac:dyDescent="0.2">
      <c r="B48" s="501">
        <v>45</v>
      </c>
      <c r="C48" s="496" t="s">
        <v>2051</v>
      </c>
      <c r="D48" s="495">
        <f t="shared" si="0"/>
        <v>23</v>
      </c>
      <c r="E48" s="496" t="s">
        <v>2144</v>
      </c>
      <c r="F48" s="502"/>
    </row>
    <row r="49" spans="2:6" x14ac:dyDescent="0.2">
      <c r="B49" s="501">
        <v>46</v>
      </c>
      <c r="C49" s="496" t="s">
        <v>2102</v>
      </c>
      <c r="D49" s="495">
        <f t="shared" si="0"/>
        <v>23</v>
      </c>
      <c r="E49" s="496" t="s">
        <v>2144</v>
      </c>
      <c r="F49" s="502"/>
    </row>
    <row r="50" spans="2:6" x14ac:dyDescent="0.2">
      <c r="B50" s="501">
        <v>47</v>
      </c>
      <c r="C50" s="496" t="s">
        <v>2052</v>
      </c>
      <c r="D50" s="495">
        <f t="shared" si="0"/>
        <v>24</v>
      </c>
      <c r="E50" s="496" t="s">
        <v>2144</v>
      </c>
      <c r="F50" s="502"/>
    </row>
    <row r="51" spans="2:6" x14ac:dyDescent="0.2">
      <c r="B51" s="501">
        <v>48</v>
      </c>
      <c r="C51" s="496" t="s">
        <v>2103</v>
      </c>
      <c r="D51" s="495">
        <f t="shared" si="0"/>
        <v>24</v>
      </c>
      <c r="E51" s="496" t="s">
        <v>2144</v>
      </c>
      <c r="F51" s="502"/>
    </row>
    <row r="52" spans="2:6" x14ac:dyDescent="0.2">
      <c r="B52" s="501">
        <v>49</v>
      </c>
      <c r="C52" s="496" t="s">
        <v>2053</v>
      </c>
      <c r="D52" s="495">
        <f t="shared" si="0"/>
        <v>25</v>
      </c>
      <c r="E52" s="496" t="s">
        <v>2144</v>
      </c>
      <c r="F52" s="502"/>
    </row>
    <row r="53" spans="2:6" x14ac:dyDescent="0.2">
      <c r="B53" s="501">
        <v>50</v>
      </c>
      <c r="C53" s="496" t="s">
        <v>2104</v>
      </c>
      <c r="D53" s="495">
        <f t="shared" si="0"/>
        <v>25</v>
      </c>
      <c r="E53" s="496" t="s">
        <v>2144</v>
      </c>
      <c r="F53" s="502"/>
    </row>
    <row r="54" spans="2:6" x14ac:dyDescent="0.2">
      <c r="B54" s="501">
        <v>51</v>
      </c>
      <c r="C54" s="496" t="s">
        <v>2054</v>
      </c>
      <c r="D54" s="495">
        <f t="shared" si="0"/>
        <v>26</v>
      </c>
      <c r="E54" s="496" t="s">
        <v>2144</v>
      </c>
      <c r="F54" s="502"/>
    </row>
    <row r="55" spans="2:6" x14ac:dyDescent="0.2">
      <c r="B55" s="501">
        <v>52</v>
      </c>
      <c r="C55" s="496" t="s">
        <v>2105</v>
      </c>
      <c r="D55" s="495">
        <f t="shared" si="0"/>
        <v>26</v>
      </c>
      <c r="E55" s="496" t="s">
        <v>2144</v>
      </c>
      <c r="F55" s="502"/>
    </row>
    <row r="56" spans="2:6" x14ac:dyDescent="0.2">
      <c r="B56" s="501">
        <v>53</v>
      </c>
      <c r="C56" s="496" t="s">
        <v>2055</v>
      </c>
      <c r="D56" s="495">
        <f t="shared" si="0"/>
        <v>27</v>
      </c>
      <c r="E56" s="496" t="s">
        <v>2144</v>
      </c>
      <c r="F56" s="502"/>
    </row>
    <row r="57" spans="2:6" x14ac:dyDescent="0.2">
      <c r="B57" s="501">
        <v>54</v>
      </c>
      <c r="C57" s="496" t="s">
        <v>2106</v>
      </c>
      <c r="D57" s="495">
        <f t="shared" si="0"/>
        <v>27</v>
      </c>
      <c r="E57" s="496" t="s">
        <v>2144</v>
      </c>
      <c r="F57" s="502"/>
    </row>
    <row r="58" spans="2:6" x14ac:dyDescent="0.2">
      <c r="B58" s="501">
        <v>55</v>
      </c>
      <c r="C58" s="496" t="s">
        <v>2056</v>
      </c>
      <c r="D58" s="495">
        <f t="shared" si="0"/>
        <v>28</v>
      </c>
      <c r="E58" s="496" t="s">
        <v>2144</v>
      </c>
      <c r="F58" s="502"/>
    </row>
    <row r="59" spans="2:6" x14ac:dyDescent="0.2">
      <c r="B59" s="501">
        <v>56</v>
      </c>
      <c r="C59" s="496" t="s">
        <v>2107</v>
      </c>
      <c r="D59" s="495">
        <f t="shared" si="0"/>
        <v>28</v>
      </c>
      <c r="E59" s="496" t="s">
        <v>2144</v>
      </c>
      <c r="F59" s="502"/>
    </row>
    <row r="60" spans="2:6" x14ac:dyDescent="0.2">
      <c r="B60" s="501">
        <v>57</v>
      </c>
      <c r="C60" s="496" t="s">
        <v>2057</v>
      </c>
      <c r="D60" s="495">
        <f t="shared" si="0"/>
        <v>29</v>
      </c>
      <c r="E60" s="496" t="s">
        <v>2144</v>
      </c>
      <c r="F60" s="502"/>
    </row>
    <row r="61" spans="2:6" x14ac:dyDescent="0.2">
      <c r="B61" s="501">
        <v>58</v>
      </c>
      <c r="C61" s="496" t="s">
        <v>2108</v>
      </c>
      <c r="D61" s="495">
        <f t="shared" si="0"/>
        <v>29</v>
      </c>
      <c r="E61" s="496" t="s">
        <v>2144</v>
      </c>
      <c r="F61" s="502"/>
    </row>
    <row r="62" spans="2:6" x14ac:dyDescent="0.2">
      <c r="B62" s="501">
        <v>59</v>
      </c>
      <c r="C62" s="496" t="s">
        <v>2058</v>
      </c>
      <c r="D62" s="495">
        <f t="shared" si="0"/>
        <v>30</v>
      </c>
      <c r="E62" s="496" t="s">
        <v>2144</v>
      </c>
      <c r="F62" s="502"/>
    </row>
    <row r="63" spans="2:6" x14ac:dyDescent="0.2">
      <c r="B63" s="501">
        <v>60</v>
      </c>
      <c r="C63" s="496" t="s">
        <v>2109</v>
      </c>
      <c r="D63" s="495">
        <f t="shared" si="0"/>
        <v>30</v>
      </c>
      <c r="E63" s="496" t="s">
        <v>2144</v>
      </c>
      <c r="F63" s="502"/>
    </row>
    <row r="64" spans="2:6" x14ac:dyDescent="0.2">
      <c r="B64" s="501">
        <v>61</v>
      </c>
      <c r="C64" s="496" t="s">
        <v>2059</v>
      </c>
      <c r="D64" s="495">
        <f t="shared" si="0"/>
        <v>31</v>
      </c>
      <c r="E64" s="496" t="s">
        <v>2144</v>
      </c>
      <c r="F64" s="502"/>
    </row>
    <row r="65" spans="2:6" x14ac:dyDescent="0.2">
      <c r="B65" s="501">
        <v>62</v>
      </c>
      <c r="C65" s="496" t="s">
        <v>2110</v>
      </c>
      <c r="D65" s="495">
        <f t="shared" si="0"/>
        <v>31</v>
      </c>
      <c r="E65" s="496" t="s">
        <v>2144</v>
      </c>
      <c r="F65" s="502"/>
    </row>
    <row r="66" spans="2:6" x14ac:dyDescent="0.2">
      <c r="B66" s="501">
        <v>63</v>
      </c>
      <c r="C66" s="496" t="s">
        <v>2060</v>
      </c>
      <c r="D66" s="495">
        <f t="shared" si="0"/>
        <v>32</v>
      </c>
      <c r="E66" s="496" t="s">
        <v>2144</v>
      </c>
      <c r="F66" s="502"/>
    </row>
    <row r="67" spans="2:6" x14ac:dyDescent="0.2">
      <c r="B67" s="501">
        <v>64</v>
      </c>
      <c r="C67" s="496" t="s">
        <v>2111</v>
      </c>
      <c r="D67" s="495">
        <f t="shared" si="0"/>
        <v>32</v>
      </c>
      <c r="E67" s="496" t="s">
        <v>2144</v>
      </c>
      <c r="F67" s="502"/>
    </row>
    <row r="68" spans="2:6" x14ac:dyDescent="0.2">
      <c r="B68" s="501">
        <v>65</v>
      </c>
      <c r="C68" s="496" t="s">
        <v>2061</v>
      </c>
      <c r="D68" s="495">
        <f t="shared" si="0"/>
        <v>33</v>
      </c>
      <c r="E68" s="496" t="s">
        <v>2144</v>
      </c>
      <c r="F68" s="502"/>
    </row>
    <row r="69" spans="2:6" x14ac:dyDescent="0.2">
      <c r="B69" s="501">
        <v>66</v>
      </c>
      <c r="C69" s="496" t="s">
        <v>2112</v>
      </c>
      <c r="D69" s="495">
        <f t="shared" si="0"/>
        <v>33</v>
      </c>
      <c r="E69" s="496" t="s">
        <v>2144</v>
      </c>
      <c r="F69" s="502"/>
    </row>
    <row r="70" spans="2:6" x14ac:dyDescent="0.2">
      <c r="B70" s="501">
        <v>67</v>
      </c>
      <c r="C70" s="496" t="s">
        <v>2062</v>
      </c>
      <c r="D70" s="495">
        <f t="shared" si="0"/>
        <v>34</v>
      </c>
      <c r="E70" s="496" t="s">
        <v>2144</v>
      </c>
      <c r="F70" s="502"/>
    </row>
    <row r="71" spans="2:6" x14ac:dyDescent="0.2">
      <c r="B71" s="501">
        <v>68</v>
      </c>
      <c r="C71" s="496" t="s">
        <v>2113</v>
      </c>
      <c r="D71" s="495">
        <f t="shared" si="0"/>
        <v>34</v>
      </c>
      <c r="E71" s="496" t="s">
        <v>2144</v>
      </c>
      <c r="F71" s="502"/>
    </row>
    <row r="72" spans="2:6" x14ac:dyDescent="0.2">
      <c r="B72" s="501">
        <v>69</v>
      </c>
      <c r="C72" s="496" t="s">
        <v>2063</v>
      </c>
      <c r="D72" s="495">
        <f t="shared" ref="D72:D103" si="1">D70+1</f>
        <v>35</v>
      </c>
      <c r="E72" s="496" t="s">
        <v>2144</v>
      </c>
      <c r="F72" s="502"/>
    </row>
    <row r="73" spans="2:6" x14ac:dyDescent="0.2">
      <c r="B73" s="501">
        <v>70</v>
      </c>
      <c r="C73" s="496" t="s">
        <v>2114</v>
      </c>
      <c r="D73" s="495">
        <f t="shared" si="1"/>
        <v>35</v>
      </c>
      <c r="E73" s="496" t="s">
        <v>2144</v>
      </c>
      <c r="F73" s="502"/>
    </row>
    <row r="74" spans="2:6" x14ac:dyDescent="0.2">
      <c r="B74" s="501">
        <v>71</v>
      </c>
      <c r="C74" s="496" t="s">
        <v>2064</v>
      </c>
      <c r="D74" s="495">
        <f t="shared" si="1"/>
        <v>36</v>
      </c>
      <c r="E74" s="496" t="s">
        <v>2144</v>
      </c>
      <c r="F74" s="502"/>
    </row>
    <row r="75" spans="2:6" x14ac:dyDescent="0.2">
      <c r="B75" s="501">
        <v>72</v>
      </c>
      <c r="C75" s="496" t="s">
        <v>2115</v>
      </c>
      <c r="D75" s="495">
        <f t="shared" si="1"/>
        <v>36</v>
      </c>
      <c r="E75" s="496" t="s">
        <v>2144</v>
      </c>
      <c r="F75" s="502"/>
    </row>
    <row r="76" spans="2:6" x14ac:dyDescent="0.2">
      <c r="B76" s="501">
        <v>73</v>
      </c>
      <c r="C76" s="496" t="s">
        <v>2065</v>
      </c>
      <c r="D76" s="495">
        <f t="shared" si="1"/>
        <v>37</v>
      </c>
      <c r="E76" s="496" t="s">
        <v>2144</v>
      </c>
      <c r="F76" s="502"/>
    </row>
    <row r="77" spans="2:6" x14ac:dyDescent="0.2">
      <c r="B77" s="501">
        <v>74</v>
      </c>
      <c r="C77" s="496" t="s">
        <v>2116</v>
      </c>
      <c r="D77" s="495">
        <f t="shared" si="1"/>
        <v>37</v>
      </c>
      <c r="E77" s="496" t="s">
        <v>2144</v>
      </c>
      <c r="F77" s="502"/>
    </row>
    <row r="78" spans="2:6" x14ac:dyDescent="0.2">
      <c r="B78" s="501">
        <v>75</v>
      </c>
      <c r="C78" s="496" t="s">
        <v>2066</v>
      </c>
      <c r="D78" s="495">
        <f t="shared" si="1"/>
        <v>38</v>
      </c>
      <c r="E78" s="496" t="s">
        <v>2144</v>
      </c>
      <c r="F78" s="502"/>
    </row>
    <row r="79" spans="2:6" x14ac:dyDescent="0.2">
      <c r="B79" s="501">
        <v>76</v>
      </c>
      <c r="C79" s="496" t="s">
        <v>2117</v>
      </c>
      <c r="D79" s="495">
        <f t="shared" si="1"/>
        <v>38</v>
      </c>
      <c r="E79" s="496" t="s">
        <v>2144</v>
      </c>
      <c r="F79" s="502"/>
    </row>
    <row r="80" spans="2:6" x14ac:dyDescent="0.2">
      <c r="B80" s="501">
        <v>77</v>
      </c>
      <c r="C80" s="496" t="s">
        <v>2067</v>
      </c>
      <c r="D80" s="495">
        <f t="shared" si="1"/>
        <v>39</v>
      </c>
      <c r="E80" s="496" t="s">
        <v>2144</v>
      </c>
      <c r="F80" s="502"/>
    </row>
    <row r="81" spans="2:6" x14ac:dyDescent="0.2">
      <c r="B81" s="501">
        <v>78</v>
      </c>
      <c r="C81" s="496" t="s">
        <v>2118</v>
      </c>
      <c r="D81" s="495">
        <f t="shared" si="1"/>
        <v>39</v>
      </c>
      <c r="E81" s="496" t="s">
        <v>2144</v>
      </c>
      <c r="F81" s="502"/>
    </row>
    <row r="82" spans="2:6" x14ac:dyDescent="0.2">
      <c r="B82" s="501">
        <v>79</v>
      </c>
      <c r="C82" s="496" t="s">
        <v>2068</v>
      </c>
      <c r="D82" s="495">
        <f t="shared" si="1"/>
        <v>40</v>
      </c>
      <c r="E82" s="496" t="s">
        <v>2144</v>
      </c>
      <c r="F82" s="502"/>
    </row>
    <row r="83" spans="2:6" x14ac:dyDescent="0.2">
      <c r="B83" s="501">
        <v>80</v>
      </c>
      <c r="C83" s="496" t="s">
        <v>2119</v>
      </c>
      <c r="D83" s="495">
        <f t="shared" si="1"/>
        <v>40</v>
      </c>
      <c r="E83" s="496" t="s">
        <v>2144</v>
      </c>
      <c r="F83" s="502"/>
    </row>
    <row r="84" spans="2:6" x14ac:dyDescent="0.2">
      <c r="B84" s="501">
        <v>81</v>
      </c>
      <c r="C84" s="496" t="s">
        <v>2069</v>
      </c>
      <c r="D84" s="495">
        <f t="shared" si="1"/>
        <v>41</v>
      </c>
      <c r="E84" s="496" t="s">
        <v>2144</v>
      </c>
      <c r="F84" s="502"/>
    </row>
    <row r="85" spans="2:6" x14ac:dyDescent="0.2">
      <c r="B85" s="501">
        <v>82</v>
      </c>
      <c r="C85" s="496" t="s">
        <v>2120</v>
      </c>
      <c r="D85" s="495">
        <f t="shared" si="1"/>
        <v>41</v>
      </c>
      <c r="E85" s="496" t="s">
        <v>2144</v>
      </c>
      <c r="F85" s="502"/>
    </row>
    <row r="86" spans="2:6" x14ac:dyDescent="0.2">
      <c r="B86" s="501">
        <v>83</v>
      </c>
      <c r="C86" s="496" t="s">
        <v>2070</v>
      </c>
      <c r="D86" s="495">
        <f t="shared" si="1"/>
        <v>42</v>
      </c>
      <c r="E86" s="496" t="s">
        <v>2144</v>
      </c>
      <c r="F86" s="502"/>
    </row>
    <row r="87" spans="2:6" x14ac:dyDescent="0.2">
      <c r="B87" s="501">
        <v>84</v>
      </c>
      <c r="C87" s="496" t="s">
        <v>2121</v>
      </c>
      <c r="D87" s="495">
        <f t="shared" si="1"/>
        <v>42</v>
      </c>
      <c r="E87" s="496" t="s">
        <v>2144</v>
      </c>
      <c r="F87" s="502"/>
    </row>
    <row r="88" spans="2:6" x14ac:dyDescent="0.2">
      <c r="B88" s="501">
        <v>85</v>
      </c>
      <c r="C88" s="496" t="s">
        <v>2071</v>
      </c>
      <c r="D88" s="495">
        <f t="shared" si="1"/>
        <v>43</v>
      </c>
      <c r="E88" s="496" t="s">
        <v>2144</v>
      </c>
      <c r="F88" s="502"/>
    </row>
    <row r="89" spans="2:6" x14ac:dyDescent="0.2">
      <c r="B89" s="501">
        <v>86</v>
      </c>
      <c r="C89" s="496" t="s">
        <v>2122</v>
      </c>
      <c r="D89" s="495">
        <f t="shared" si="1"/>
        <v>43</v>
      </c>
      <c r="E89" s="496" t="s">
        <v>2144</v>
      </c>
      <c r="F89" s="502"/>
    </row>
    <row r="90" spans="2:6" x14ac:dyDescent="0.2">
      <c r="B90" s="501">
        <v>87</v>
      </c>
      <c r="C90" s="496" t="s">
        <v>2072</v>
      </c>
      <c r="D90" s="495">
        <f t="shared" si="1"/>
        <v>44</v>
      </c>
      <c r="E90" s="496" t="s">
        <v>2144</v>
      </c>
      <c r="F90" s="502"/>
    </row>
    <row r="91" spans="2:6" x14ac:dyDescent="0.2">
      <c r="B91" s="501">
        <v>88</v>
      </c>
      <c r="C91" s="496" t="s">
        <v>2123</v>
      </c>
      <c r="D91" s="495">
        <f t="shared" si="1"/>
        <v>44</v>
      </c>
      <c r="E91" s="496" t="s">
        <v>2144</v>
      </c>
      <c r="F91" s="502"/>
    </row>
    <row r="92" spans="2:6" x14ac:dyDescent="0.2">
      <c r="B92" s="501">
        <v>89</v>
      </c>
      <c r="C92" s="496" t="s">
        <v>2073</v>
      </c>
      <c r="D92" s="495">
        <f t="shared" si="1"/>
        <v>45</v>
      </c>
      <c r="E92" s="496" t="s">
        <v>2144</v>
      </c>
      <c r="F92" s="502"/>
    </row>
    <row r="93" spans="2:6" x14ac:dyDescent="0.2">
      <c r="B93" s="501">
        <v>90</v>
      </c>
      <c r="C93" s="496" t="s">
        <v>2124</v>
      </c>
      <c r="D93" s="495">
        <f t="shared" si="1"/>
        <v>45</v>
      </c>
      <c r="E93" s="496" t="s">
        <v>2144</v>
      </c>
      <c r="F93" s="502"/>
    </row>
    <row r="94" spans="2:6" x14ac:dyDescent="0.2">
      <c r="B94" s="501">
        <v>91</v>
      </c>
      <c r="C94" s="496" t="s">
        <v>2074</v>
      </c>
      <c r="D94" s="495">
        <f t="shared" si="1"/>
        <v>46</v>
      </c>
      <c r="E94" s="496" t="s">
        <v>2144</v>
      </c>
      <c r="F94" s="502"/>
    </row>
    <row r="95" spans="2:6" x14ac:dyDescent="0.2">
      <c r="B95" s="501">
        <v>92</v>
      </c>
      <c r="C95" s="496" t="s">
        <v>2125</v>
      </c>
      <c r="D95" s="495">
        <f t="shared" si="1"/>
        <v>46</v>
      </c>
      <c r="E95" s="496" t="s">
        <v>2144</v>
      </c>
      <c r="F95" s="502"/>
    </row>
    <row r="96" spans="2:6" x14ac:dyDescent="0.2">
      <c r="B96" s="501">
        <v>93</v>
      </c>
      <c r="C96" s="496" t="s">
        <v>2075</v>
      </c>
      <c r="D96" s="495">
        <f t="shared" si="1"/>
        <v>47</v>
      </c>
      <c r="E96" s="496" t="s">
        <v>2144</v>
      </c>
      <c r="F96" s="502"/>
    </row>
    <row r="97" spans="2:6" x14ac:dyDescent="0.2">
      <c r="B97" s="501">
        <v>94</v>
      </c>
      <c r="C97" s="496" t="s">
        <v>2126</v>
      </c>
      <c r="D97" s="495">
        <f t="shared" si="1"/>
        <v>47</v>
      </c>
      <c r="E97" s="496" t="s">
        <v>2144</v>
      </c>
      <c r="F97" s="502"/>
    </row>
    <row r="98" spans="2:6" x14ac:dyDescent="0.2">
      <c r="B98" s="501">
        <v>95</v>
      </c>
      <c r="C98" s="496" t="s">
        <v>2076</v>
      </c>
      <c r="D98" s="495">
        <f t="shared" si="1"/>
        <v>48</v>
      </c>
      <c r="E98" s="496" t="s">
        <v>2144</v>
      </c>
      <c r="F98" s="502"/>
    </row>
    <row r="99" spans="2:6" x14ac:dyDescent="0.2">
      <c r="B99" s="501">
        <v>96</v>
      </c>
      <c r="C99" s="496" t="s">
        <v>2127</v>
      </c>
      <c r="D99" s="495">
        <f t="shared" si="1"/>
        <v>48</v>
      </c>
      <c r="E99" s="496" t="s">
        <v>2144</v>
      </c>
      <c r="F99" s="502"/>
    </row>
    <row r="100" spans="2:6" x14ac:dyDescent="0.2">
      <c r="B100" s="501">
        <v>97</v>
      </c>
      <c r="C100" s="496" t="s">
        <v>2077</v>
      </c>
      <c r="D100" s="495">
        <f t="shared" si="1"/>
        <v>49</v>
      </c>
      <c r="E100" s="496" t="s">
        <v>2144</v>
      </c>
      <c r="F100" s="502"/>
    </row>
    <row r="101" spans="2:6" x14ac:dyDescent="0.2">
      <c r="B101" s="501">
        <v>98</v>
      </c>
      <c r="C101" s="496" t="s">
        <v>2128</v>
      </c>
      <c r="D101" s="495">
        <f t="shared" si="1"/>
        <v>49</v>
      </c>
      <c r="E101" s="496" t="s">
        <v>2144</v>
      </c>
      <c r="F101" s="502"/>
    </row>
    <row r="102" spans="2:6" x14ac:dyDescent="0.2">
      <c r="B102" s="501">
        <v>99</v>
      </c>
      <c r="C102" s="496" t="s">
        <v>2078</v>
      </c>
      <c r="D102" s="495">
        <f t="shared" si="1"/>
        <v>50</v>
      </c>
      <c r="E102" s="496" t="s">
        <v>2144</v>
      </c>
      <c r="F102" s="502"/>
    </row>
    <row r="103" spans="2:6" ht="12.75" thickBot="1" x14ac:dyDescent="0.25">
      <c r="B103" s="503">
        <v>100</v>
      </c>
      <c r="C103" s="504" t="s">
        <v>2129</v>
      </c>
      <c r="D103" s="505">
        <f t="shared" si="1"/>
        <v>50</v>
      </c>
      <c r="E103" s="504" t="s">
        <v>2144</v>
      </c>
      <c r="F103" s="506"/>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F510"/>
  <sheetViews>
    <sheetView showGridLines="0" workbookViewId="0"/>
  </sheetViews>
  <sheetFormatPr defaultRowHeight="15" x14ac:dyDescent="0.25"/>
  <cols>
    <col min="1" max="1" width="4" customWidth="1"/>
    <col min="2" max="2" width="22" bestFit="1" customWidth="1"/>
    <col min="3" max="3" width="17.28515625" bestFit="1" customWidth="1"/>
    <col min="5" max="5" width="32.140625" bestFit="1" customWidth="1"/>
    <col min="6" max="6" width="9" bestFit="1" customWidth="1"/>
  </cols>
  <sheetData>
    <row r="2" spans="2:6" s="364" customFormat="1" x14ac:dyDescent="0.25">
      <c r="B2" s="364" t="s">
        <v>2171</v>
      </c>
    </row>
    <row r="3" spans="2:6" ht="15.75" thickBot="1" x14ac:dyDescent="0.3">
      <c r="E3" t="s">
        <v>2172</v>
      </c>
    </row>
    <row r="4" spans="2:6" ht="15.75" thickBot="1" x14ac:dyDescent="0.3">
      <c r="B4" s="507" t="s">
        <v>2146</v>
      </c>
      <c r="C4" s="509" t="s">
        <v>2147</v>
      </c>
      <c r="E4" s="507" t="s">
        <v>2173</v>
      </c>
      <c r="F4" s="509" t="s">
        <v>2174</v>
      </c>
    </row>
    <row r="5" spans="2:6" x14ac:dyDescent="0.25">
      <c r="B5" s="511" t="s">
        <v>2148</v>
      </c>
      <c r="C5" s="512">
        <v>1</v>
      </c>
      <c r="E5" t="s">
        <v>2175</v>
      </c>
      <c r="F5">
        <v>1</v>
      </c>
    </row>
    <row r="6" spans="2:6" x14ac:dyDescent="0.25">
      <c r="B6" s="513" t="s">
        <v>2149</v>
      </c>
      <c r="C6" s="514">
        <v>2</v>
      </c>
      <c r="E6" t="s">
        <v>2176</v>
      </c>
      <c r="F6">
        <v>2</v>
      </c>
    </row>
    <row r="7" spans="2:6" x14ac:dyDescent="0.25">
      <c r="B7" s="513" t="s">
        <v>2150</v>
      </c>
      <c r="C7" s="514">
        <v>3</v>
      </c>
      <c r="E7" t="s">
        <v>2177</v>
      </c>
      <c r="F7" s="364">
        <v>3</v>
      </c>
    </row>
    <row r="8" spans="2:6" x14ac:dyDescent="0.25">
      <c r="B8" s="513" t="s">
        <v>2151</v>
      </c>
      <c r="C8" s="514">
        <v>4</v>
      </c>
      <c r="E8" t="s">
        <v>2178</v>
      </c>
      <c r="F8" s="364">
        <v>4</v>
      </c>
    </row>
    <row r="9" spans="2:6" x14ac:dyDescent="0.25">
      <c r="B9" s="513" t="s">
        <v>2152</v>
      </c>
      <c r="C9" s="514">
        <v>5</v>
      </c>
      <c r="E9" t="s">
        <v>2179</v>
      </c>
      <c r="F9" s="364">
        <v>5</v>
      </c>
    </row>
    <row r="10" spans="2:6" x14ac:dyDescent="0.25">
      <c r="B10" s="513" t="s">
        <v>2153</v>
      </c>
      <c r="C10" s="514">
        <v>6</v>
      </c>
      <c r="E10" t="s">
        <v>2180</v>
      </c>
      <c r="F10" s="364">
        <v>6</v>
      </c>
    </row>
    <row r="11" spans="2:6" x14ac:dyDescent="0.25">
      <c r="B11" s="513" t="s">
        <v>2154</v>
      </c>
      <c r="C11" s="514">
        <v>7</v>
      </c>
      <c r="E11" t="s">
        <v>2181</v>
      </c>
      <c r="F11" s="364">
        <v>7</v>
      </c>
    </row>
    <row r="12" spans="2:6" x14ac:dyDescent="0.25">
      <c r="B12" s="513" t="s">
        <v>2155</v>
      </c>
      <c r="C12" s="514">
        <v>8</v>
      </c>
      <c r="E12" t="s">
        <v>2182</v>
      </c>
      <c r="F12" s="364">
        <v>8</v>
      </c>
    </row>
    <row r="13" spans="2:6" x14ac:dyDescent="0.25">
      <c r="B13" s="513" t="s">
        <v>2156</v>
      </c>
      <c r="C13" s="514">
        <v>9</v>
      </c>
      <c r="E13" s="364" t="s">
        <v>2182</v>
      </c>
      <c r="F13" s="364">
        <v>9</v>
      </c>
    </row>
    <row r="14" spans="2:6" x14ac:dyDescent="0.25">
      <c r="B14" s="513" t="s">
        <v>2157</v>
      </c>
      <c r="C14" s="514">
        <v>10</v>
      </c>
      <c r="E14" s="364" t="s">
        <v>2182</v>
      </c>
      <c r="F14" s="364">
        <v>10</v>
      </c>
    </row>
    <row r="15" spans="2:6" x14ac:dyDescent="0.25">
      <c r="B15" s="513" t="s">
        <v>2158</v>
      </c>
      <c r="C15" s="514">
        <v>11</v>
      </c>
      <c r="E15" t="s">
        <v>2183</v>
      </c>
      <c r="F15" s="364">
        <v>11</v>
      </c>
    </row>
    <row r="16" spans="2:6" x14ac:dyDescent="0.25">
      <c r="B16" s="513" t="s">
        <v>2159</v>
      </c>
      <c r="C16" s="514">
        <v>12</v>
      </c>
      <c r="E16" t="s">
        <v>2184</v>
      </c>
      <c r="F16" s="364">
        <v>12</v>
      </c>
    </row>
    <row r="17" spans="2:6" x14ac:dyDescent="0.25">
      <c r="B17" s="513" t="s">
        <v>2160</v>
      </c>
      <c r="C17" s="514">
        <v>13</v>
      </c>
      <c r="E17" t="s">
        <v>2185</v>
      </c>
      <c r="F17" s="364">
        <v>13</v>
      </c>
    </row>
    <row r="18" spans="2:6" x14ac:dyDescent="0.25">
      <c r="B18" s="513" t="s">
        <v>2161</v>
      </c>
      <c r="C18" s="514">
        <v>14</v>
      </c>
      <c r="E18" t="s">
        <v>2186</v>
      </c>
      <c r="F18" s="364">
        <v>14</v>
      </c>
    </row>
    <row r="19" spans="2:6" x14ac:dyDescent="0.25">
      <c r="B19" s="513" t="s">
        <v>2162</v>
      </c>
      <c r="C19" s="514">
        <v>15</v>
      </c>
      <c r="E19" t="s">
        <v>2187</v>
      </c>
      <c r="F19" s="364">
        <v>15</v>
      </c>
    </row>
    <row r="20" spans="2:6" x14ac:dyDescent="0.25">
      <c r="B20" s="513" t="s">
        <v>2163</v>
      </c>
      <c r="C20" s="514">
        <v>16</v>
      </c>
      <c r="E20" t="s">
        <v>2188</v>
      </c>
      <c r="F20" s="364">
        <v>16</v>
      </c>
    </row>
    <row r="21" spans="2:6" x14ac:dyDescent="0.25">
      <c r="B21" s="513" t="s">
        <v>2164</v>
      </c>
      <c r="C21" s="514">
        <v>17</v>
      </c>
      <c r="E21" t="s">
        <v>2189</v>
      </c>
      <c r="F21" s="364">
        <v>17</v>
      </c>
    </row>
    <row r="22" spans="2:6" x14ac:dyDescent="0.25">
      <c r="B22" s="513" t="s">
        <v>2165</v>
      </c>
      <c r="C22" s="514">
        <v>18</v>
      </c>
      <c r="E22" s="364" t="s">
        <v>2182</v>
      </c>
      <c r="F22" s="364">
        <v>18</v>
      </c>
    </row>
    <row r="23" spans="2:6" x14ac:dyDescent="0.25">
      <c r="B23" s="513" t="s">
        <v>2166</v>
      </c>
      <c r="C23" s="514">
        <v>19</v>
      </c>
      <c r="E23" s="364" t="s">
        <v>2182</v>
      </c>
      <c r="F23" s="364">
        <v>19</v>
      </c>
    </row>
    <row r="24" spans="2:6" x14ac:dyDescent="0.25">
      <c r="B24" s="513" t="s">
        <v>2167</v>
      </c>
      <c r="C24" s="514">
        <v>20</v>
      </c>
      <c r="E24" s="364" t="s">
        <v>2182</v>
      </c>
      <c r="F24" s="364">
        <v>20</v>
      </c>
    </row>
    <row r="25" spans="2:6" x14ac:dyDescent="0.25">
      <c r="B25" s="513" t="s">
        <v>2168</v>
      </c>
      <c r="C25" s="514">
        <v>21</v>
      </c>
      <c r="E25" s="364" t="s">
        <v>2182</v>
      </c>
      <c r="F25" s="364">
        <v>21</v>
      </c>
    </row>
    <row r="26" spans="2:6" x14ac:dyDescent="0.25">
      <c r="B26" s="513" t="s">
        <v>2169</v>
      </c>
      <c r="C26" s="514">
        <v>22</v>
      </c>
      <c r="E26" t="s">
        <v>2190</v>
      </c>
      <c r="F26" s="364">
        <v>22</v>
      </c>
    </row>
    <row r="27" spans="2:6" ht="15.75" thickBot="1" x14ac:dyDescent="0.3">
      <c r="B27" s="515" t="s">
        <v>2170</v>
      </c>
      <c r="C27" s="516">
        <v>23</v>
      </c>
      <c r="E27" t="s">
        <v>2191</v>
      </c>
      <c r="F27" s="364">
        <v>23</v>
      </c>
    </row>
    <row r="28" spans="2:6" x14ac:dyDescent="0.25">
      <c r="E28" t="s">
        <v>2192</v>
      </c>
      <c r="F28" s="364">
        <v>24</v>
      </c>
    </row>
    <row r="29" spans="2:6" x14ac:dyDescent="0.25">
      <c r="E29" s="364" t="s">
        <v>2182</v>
      </c>
      <c r="F29" s="364">
        <v>25</v>
      </c>
    </row>
    <row r="30" spans="2:6" x14ac:dyDescent="0.25">
      <c r="E30" s="364" t="s">
        <v>2182</v>
      </c>
      <c r="F30" s="364">
        <v>26</v>
      </c>
    </row>
    <row r="31" spans="2:6" x14ac:dyDescent="0.25">
      <c r="E31" s="364" t="s">
        <v>2182</v>
      </c>
      <c r="F31" s="364">
        <v>27</v>
      </c>
    </row>
    <row r="32" spans="2:6" x14ac:dyDescent="0.25">
      <c r="E32" s="364" t="s">
        <v>2182</v>
      </c>
      <c r="F32" s="364">
        <v>28</v>
      </c>
    </row>
    <row r="33" spans="5:6" x14ac:dyDescent="0.25">
      <c r="E33" t="s">
        <v>2193</v>
      </c>
      <c r="F33" s="364">
        <v>29</v>
      </c>
    </row>
    <row r="34" spans="5:6" x14ac:dyDescent="0.25">
      <c r="E34" t="s">
        <v>2194</v>
      </c>
      <c r="F34" s="364">
        <v>30</v>
      </c>
    </row>
    <row r="35" spans="5:6" x14ac:dyDescent="0.25">
      <c r="E35" t="s">
        <v>2195</v>
      </c>
      <c r="F35" s="364">
        <v>31</v>
      </c>
    </row>
    <row r="36" spans="5:6" x14ac:dyDescent="0.25">
      <c r="E36" t="s">
        <v>2196</v>
      </c>
      <c r="F36" s="364">
        <v>32</v>
      </c>
    </row>
    <row r="37" spans="5:6" x14ac:dyDescent="0.25">
      <c r="E37" t="s">
        <v>2197</v>
      </c>
      <c r="F37" s="364">
        <v>33</v>
      </c>
    </row>
    <row r="38" spans="5:6" x14ac:dyDescent="0.25">
      <c r="E38" s="364" t="s">
        <v>2182</v>
      </c>
      <c r="F38" s="364">
        <v>34</v>
      </c>
    </row>
    <row r="39" spans="5:6" x14ac:dyDescent="0.25">
      <c r="E39" s="364" t="s">
        <v>2182</v>
      </c>
      <c r="F39" s="364">
        <v>35</v>
      </c>
    </row>
    <row r="40" spans="5:6" x14ac:dyDescent="0.25">
      <c r="E40" s="364" t="s">
        <v>2182</v>
      </c>
      <c r="F40" s="364">
        <v>36</v>
      </c>
    </row>
    <row r="41" spans="5:6" x14ac:dyDescent="0.25">
      <c r="E41" s="364" t="s">
        <v>2182</v>
      </c>
      <c r="F41" s="364">
        <v>37</v>
      </c>
    </row>
    <row r="42" spans="5:6" x14ac:dyDescent="0.25">
      <c r="E42" s="364" t="s">
        <v>2182</v>
      </c>
      <c r="F42" s="364">
        <v>38</v>
      </c>
    </row>
    <row r="43" spans="5:6" x14ac:dyDescent="0.25">
      <c r="E43" s="364" t="s">
        <v>2182</v>
      </c>
      <c r="F43" s="364">
        <v>39</v>
      </c>
    </row>
    <row r="44" spans="5:6" x14ac:dyDescent="0.25">
      <c r="E44" s="364" t="s">
        <v>2182</v>
      </c>
      <c r="F44" s="364">
        <v>40</v>
      </c>
    </row>
    <row r="45" spans="5:6" x14ac:dyDescent="0.25">
      <c r="E45" s="364" t="s">
        <v>2198</v>
      </c>
      <c r="F45" s="364">
        <v>41</v>
      </c>
    </row>
    <row r="46" spans="5:6" x14ac:dyDescent="0.25">
      <c r="E46" t="s">
        <v>2199</v>
      </c>
      <c r="F46" s="364">
        <v>42</v>
      </c>
    </row>
    <row r="47" spans="5:6" x14ac:dyDescent="0.25">
      <c r="E47" t="s">
        <v>2200</v>
      </c>
      <c r="F47" s="364">
        <v>43</v>
      </c>
    </row>
    <row r="48" spans="5:6" x14ac:dyDescent="0.25">
      <c r="E48" s="364" t="s">
        <v>2182</v>
      </c>
      <c r="F48" s="364">
        <v>44</v>
      </c>
    </row>
    <row r="49" spans="5:6" x14ac:dyDescent="0.25">
      <c r="E49" s="364" t="s">
        <v>2182</v>
      </c>
      <c r="F49" s="364">
        <v>45</v>
      </c>
    </row>
    <row r="50" spans="5:6" x14ac:dyDescent="0.25">
      <c r="E50" s="364" t="s">
        <v>2182</v>
      </c>
      <c r="F50" s="364">
        <v>46</v>
      </c>
    </row>
    <row r="51" spans="5:6" x14ac:dyDescent="0.25">
      <c r="E51" t="s">
        <v>2201</v>
      </c>
      <c r="F51" s="364">
        <v>47</v>
      </c>
    </row>
    <row r="52" spans="5:6" x14ac:dyDescent="0.25">
      <c r="E52" t="s">
        <v>2202</v>
      </c>
      <c r="F52" s="364">
        <v>48</v>
      </c>
    </row>
    <row r="53" spans="5:6" x14ac:dyDescent="0.25">
      <c r="E53" t="s">
        <v>2203</v>
      </c>
      <c r="F53" s="364">
        <v>49</v>
      </c>
    </row>
    <row r="54" spans="5:6" x14ac:dyDescent="0.25">
      <c r="E54" t="s">
        <v>2204</v>
      </c>
      <c r="F54" s="364">
        <v>50</v>
      </c>
    </row>
    <row r="55" spans="5:6" x14ac:dyDescent="0.25">
      <c r="E55" t="s">
        <v>2205</v>
      </c>
      <c r="F55" s="364">
        <v>51</v>
      </c>
    </row>
    <row r="56" spans="5:6" x14ac:dyDescent="0.25">
      <c r="E56" t="s">
        <v>2206</v>
      </c>
      <c r="F56" s="364">
        <v>52</v>
      </c>
    </row>
    <row r="57" spans="5:6" x14ac:dyDescent="0.25">
      <c r="E57" t="s">
        <v>2207</v>
      </c>
      <c r="F57" s="364">
        <v>53</v>
      </c>
    </row>
    <row r="58" spans="5:6" x14ac:dyDescent="0.25">
      <c r="E58" t="s">
        <v>2208</v>
      </c>
      <c r="F58" s="364">
        <v>54</v>
      </c>
    </row>
    <row r="59" spans="5:6" x14ac:dyDescent="0.25">
      <c r="E59" s="364" t="s">
        <v>2182</v>
      </c>
      <c r="F59" s="364">
        <v>55</v>
      </c>
    </row>
    <row r="60" spans="5:6" x14ac:dyDescent="0.25">
      <c r="E60" s="364" t="s">
        <v>2182</v>
      </c>
      <c r="F60" s="364">
        <v>56</v>
      </c>
    </row>
    <row r="61" spans="5:6" x14ac:dyDescent="0.25">
      <c r="E61" s="364" t="s">
        <v>2182</v>
      </c>
      <c r="F61" s="364">
        <v>57</v>
      </c>
    </row>
    <row r="62" spans="5:6" x14ac:dyDescent="0.25">
      <c r="E62" t="s">
        <v>2209</v>
      </c>
      <c r="F62" s="364">
        <v>58</v>
      </c>
    </row>
    <row r="63" spans="5:6" x14ac:dyDescent="0.25">
      <c r="E63" s="364" t="s">
        <v>2182</v>
      </c>
      <c r="F63" s="364">
        <v>59</v>
      </c>
    </row>
    <row r="64" spans="5:6" x14ac:dyDescent="0.25">
      <c r="E64" t="s">
        <v>2210</v>
      </c>
      <c r="F64" s="364">
        <v>60</v>
      </c>
    </row>
    <row r="65" spans="5:6" x14ac:dyDescent="0.25">
      <c r="E65" s="364" t="s">
        <v>2182</v>
      </c>
      <c r="F65" s="364">
        <v>61</v>
      </c>
    </row>
    <row r="66" spans="5:6" x14ac:dyDescent="0.25">
      <c r="E66" t="s">
        <v>2211</v>
      </c>
      <c r="F66" s="364">
        <v>62</v>
      </c>
    </row>
    <row r="67" spans="5:6" x14ac:dyDescent="0.25">
      <c r="E67" s="364" t="s">
        <v>2182</v>
      </c>
      <c r="F67" s="364">
        <v>63</v>
      </c>
    </row>
    <row r="68" spans="5:6" x14ac:dyDescent="0.25">
      <c r="E68" t="s">
        <v>2212</v>
      </c>
      <c r="F68" s="364">
        <v>64</v>
      </c>
    </row>
    <row r="69" spans="5:6" x14ac:dyDescent="0.25">
      <c r="E69" s="364" t="s">
        <v>2182</v>
      </c>
      <c r="F69" s="364">
        <v>65</v>
      </c>
    </row>
    <row r="70" spans="5:6" x14ac:dyDescent="0.25">
      <c r="E70" s="517" t="s">
        <v>2182</v>
      </c>
      <c r="F70" s="364">
        <v>66</v>
      </c>
    </row>
    <row r="71" spans="5:6" x14ac:dyDescent="0.25">
      <c r="E71" s="364" t="s">
        <v>2182</v>
      </c>
      <c r="F71" s="364">
        <v>67</v>
      </c>
    </row>
    <row r="72" spans="5:6" x14ac:dyDescent="0.25">
      <c r="E72" s="364" t="s">
        <v>2182</v>
      </c>
      <c r="F72" s="364">
        <v>68</v>
      </c>
    </row>
    <row r="73" spans="5:6" x14ac:dyDescent="0.25">
      <c r="E73" s="364" t="s">
        <v>2182</v>
      </c>
      <c r="F73" s="364">
        <v>69</v>
      </c>
    </row>
    <row r="74" spans="5:6" x14ac:dyDescent="0.25">
      <c r="E74" s="364" t="s">
        <v>2182</v>
      </c>
      <c r="F74" s="364">
        <v>70</v>
      </c>
    </row>
    <row r="75" spans="5:6" x14ac:dyDescent="0.25">
      <c r="E75" s="364" t="s">
        <v>2182</v>
      </c>
      <c r="F75" s="364">
        <v>71</v>
      </c>
    </row>
    <row r="76" spans="5:6" x14ac:dyDescent="0.25">
      <c r="E76" s="364" t="s">
        <v>2182</v>
      </c>
      <c r="F76" s="364">
        <v>72</v>
      </c>
    </row>
    <row r="77" spans="5:6" x14ac:dyDescent="0.25">
      <c r="E77" s="364" t="s">
        <v>2182</v>
      </c>
      <c r="F77" s="364">
        <v>73</v>
      </c>
    </row>
    <row r="78" spans="5:6" x14ac:dyDescent="0.25">
      <c r="E78" s="364" t="s">
        <v>2182</v>
      </c>
      <c r="F78" s="364">
        <v>74</v>
      </c>
    </row>
    <row r="79" spans="5:6" x14ac:dyDescent="0.25">
      <c r="E79" s="364" t="s">
        <v>2182</v>
      </c>
      <c r="F79" s="364">
        <v>75</v>
      </c>
    </row>
    <row r="80" spans="5:6" x14ac:dyDescent="0.25">
      <c r="E80" s="364" t="s">
        <v>2182</v>
      </c>
      <c r="F80" s="364">
        <v>76</v>
      </c>
    </row>
    <row r="81" spans="5:6" x14ac:dyDescent="0.25">
      <c r="E81" s="364" t="s">
        <v>2182</v>
      </c>
      <c r="F81" s="364">
        <v>77</v>
      </c>
    </row>
    <row r="82" spans="5:6" x14ac:dyDescent="0.25">
      <c r="E82" s="364" t="s">
        <v>2182</v>
      </c>
      <c r="F82" s="364">
        <v>78</v>
      </c>
    </row>
    <row r="83" spans="5:6" x14ac:dyDescent="0.25">
      <c r="E83" s="364" t="s">
        <v>2182</v>
      </c>
      <c r="F83" s="364">
        <v>79</v>
      </c>
    </row>
    <row r="84" spans="5:6" x14ac:dyDescent="0.25">
      <c r="E84" s="364" t="s">
        <v>2182</v>
      </c>
      <c r="F84" s="364">
        <v>80</v>
      </c>
    </row>
    <row r="85" spans="5:6" x14ac:dyDescent="0.25">
      <c r="E85" s="364" t="s">
        <v>2182</v>
      </c>
      <c r="F85" s="364">
        <v>81</v>
      </c>
    </row>
    <row r="86" spans="5:6" x14ac:dyDescent="0.25">
      <c r="E86" s="364" t="s">
        <v>2182</v>
      </c>
      <c r="F86" s="364">
        <v>82</v>
      </c>
    </row>
    <row r="87" spans="5:6" x14ac:dyDescent="0.25">
      <c r="E87" s="364" t="s">
        <v>2182</v>
      </c>
      <c r="F87" s="364">
        <v>83</v>
      </c>
    </row>
    <row r="88" spans="5:6" x14ac:dyDescent="0.25">
      <c r="E88" s="364" t="s">
        <v>2182</v>
      </c>
      <c r="F88" s="364">
        <v>84</v>
      </c>
    </row>
    <row r="89" spans="5:6" x14ac:dyDescent="0.25">
      <c r="E89" s="364" t="s">
        <v>2182</v>
      </c>
      <c r="F89" s="364">
        <v>85</v>
      </c>
    </row>
    <row r="90" spans="5:6" x14ac:dyDescent="0.25">
      <c r="E90" s="364" t="s">
        <v>2182</v>
      </c>
      <c r="F90" s="364">
        <v>86</v>
      </c>
    </row>
    <row r="91" spans="5:6" x14ac:dyDescent="0.25">
      <c r="E91" s="364" t="s">
        <v>2182</v>
      </c>
      <c r="F91" s="364">
        <v>87</v>
      </c>
    </row>
    <row r="92" spans="5:6" x14ac:dyDescent="0.25">
      <c r="E92" s="364" t="s">
        <v>2182</v>
      </c>
      <c r="F92" s="364">
        <v>88</v>
      </c>
    </row>
    <row r="93" spans="5:6" x14ac:dyDescent="0.25">
      <c r="E93" s="364" t="s">
        <v>2182</v>
      </c>
      <c r="F93" s="364">
        <v>89</v>
      </c>
    </row>
    <row r="94" spans="5:6" x14ac:dyDescent="0.25">
      <c r="E94" s="364" t="s">
        <v>2182</v>
      </c>
      <c r="F94" s="364">
        <v>90</v>
      </c>
    </row>
    <row r="95" spans="5:6" x14ac:dyDescent="0.25">
      <c r="E95" s="364" t="s">
        <v>2182</v>
      </c>
      <c r="F95" s="364">
        <v>91</v>
      </c>
    </row>
    <row r="96" spans="5:6" x14ac:dyDescent="0.25">
      <c r="E96" s="364" t="s">
        <v>2182</v>
      </c>
      <c r="F96" s="364">
        <v>92</v>
      </c>
    </row>
    <row r="97" spans="5:6" x14ac:dyDescent="0.25">
      <c r="E97" s="364" t="s">
        <v>2182</v>
      </c>
      <c r="F97" s="364">
        <v>93</v>
      </c>
    </row>
    <row r="98" spans="5:6" x14ac:dyDescent="0.25">
      <c r="E98" s="364" t="s">
        <v>2182</v>
      </c>
      <c r="F98" s="364">
        <v>94</v>
      </c>
    </row>
    <row r="99" spans="5:6" x14ac:dyDescent="0.25">
      <c r="E99" s="364" t="s">
        <v>2182</v>
      </c>
      <c r="F99" s="364">
        <v>95</v>
      </c>
    </row>
    <row r="100" spans="5:6" x14ac:dyDescent="0.25">
      <c r="E100" s="364" t="s">
        <v>2182</v>
      </c>
      <c r="F100" s="364">
        <v>96</v>
      </c>
    </row>
    <row r="101" spans="5:6" x14ac:dyDescent="0.25">
      <c r="E101" s="364" t="s">
        <v>2182</v>
      </c>
      <c r="F101" s="364">
        <v>97</v>
      </c>
    </row>
    <row r="102" spans="5:6" x14ac:dyDescent="0.25">
      <c r="E102" s="364" t="s">
        <v>2182</v>
      </c>
      <c r="F102" s="364">
        <v>98</v>
      </c>
    </row>
    <row r="103" spans="5:6" x14ac:dyDescent="0.25">
      <c r="E103" s="364" t="s">
        <v>2182</v>
      </c>
      <c r="F103" s="364">
        <v>99</v>
      </c>
    </row>
    <row r="104" spans="5:6" x14ac:dyDescent="0.25">
      <c r="E104" s="364" t="s">
        <v>2182</v>
      </c>
      <c r="F104" s="364">
        <v>100</v>
      </c>
    </row>
    <row r="105" spans="5:6" x14ac:dyDescent="0.25">
      <c r="E105" s="364" t="s">
        <v>2182</v>
      </c>
      <c r="F105" s="364">
        <v>101</v>
      </c>
    </row>
    <row r="106" spans="5:6" x14ac:dyDescent="0.25">
      <c r="E106" s="364" t="s">
        <v>2182</v>
      </c>
      <c r="F106" s="364">
        <v>102</v>
      </c>
    </row>
    <row r="107" spans="5:6" x14ac:dyDescent="0.25">
      <c r="E107" s="364" t="s">
        <v>2182</v>
      </c>
      <c r="F107" s="364">
        <v>103</v>
      </c>
    </row>
    <row r="108" spans="5:6" x14ac:dyDescent="0.25">
      <c r="E108" s="364" t="s">
        <v>2182</v>
      </c>
      <c r="F108" s="364">
        <v>104</v>
      </c>
    </row>
    <row r="109" spans="5:6" x14ac:dyDescent="0.25">
      <c r="E109" s="364" t="s">
        <v>2182</v>
      </c>
      <c r="F109" s="364">
        <v>105</v>
      </c>
    </row>
    <row r="110" spans="5:6" x14ac:dyDescent="0.25">
      <c r="E110" s="364" t="s">
        <v>2182</v>
      </c>
      <c r="F110" s="364">
        <v>106</v>
      </c>
    </row>
    <row r="111" spans="5:6" x14ac:dyDescent="0.25">
      <c r="E111" s="364" t="s">
        <v>2182</v>
      </c>
      <c r="F111" s="364">
        <v>107</v>
      </c>
    </row>
    <row r="112" spans="5:6" x14ac:dyDescent="0.25">
      <c r="E112" s="364" t="s">
        <v>2182</v>
      </c>
      <c r="F112" s="364">
        <v>108</v>
      </c>
    </row>
    <row r="113" spans="5:6" x14ac:dyDescent="0.25">
      <c r="E113" s="364" t="s">
        <v>2182</v>
      </c>
      <c r="F113" s="364">
        <v>109</v>
      </c>
    </row>
    <row r="114" spans="5:6" x14ac:dyDescent="0.25">
      <c r="E114" s="364" t="s">
        <v>2182</v>
      </c>
      <c r="F114" s="364">
        <v>110</v>
      </c>
    </row>
    <row r="115" spans="5:6" x14ac:dyDescent="0.25">
      <c r="E115" s="364" t="s">
        <v>2182</v>
      </c>
      <c r="F115" s="364">
        <v>111</v>
      </c>
    </row>
    <row r="116" spans="5:6" x14ac:dyDescent="0.25">
      <c r="E116" s="364" t="s">
        <v>2182</v>
      </c>
      <c r="F116" s="364">
        <v>112</v>
      </c>
    </row>
    <row r="117" spans="5:6" x14ac:dyDescent="0.25">
      <c r="E117" s="364" t="s">
        <v>2182</v>
      </c>
      <c r="F117" s="364">
        <v>113</v>
      </c>
    </row>
    <row r="118" spans="5:6" x14ac:dyDescent="0.25">
      <c r="E118" s="364" t="s">
        <v>2182</v>
      </c>
      <c r="F118" s="364">
        <v>114</v>
      </c>
    </row>
    <row r="119" spans="5:6" x14ac:dyDescent="0.25">
      <c r="E119" s="364" t="s">
        <v>2182</v>
      </c>
      <c r="F119" s="364">
        <v>115</v>
      </c>
    </row>
    <row r="120" spans="5:6" x14ac:dyDescent="0.25">
      <c r="E120" s="364" t="s">
        <v>2182</v>
      </c>
      <c r="F120" s="364">
        <v>116</v>
      </c>
    </row>
    <row r="121" spans="5:6" x14ac:dyDescent="0.25">
      <c r="E121" s="364" t="s">
        <v>2182</v>
      </c>
      <c r="F121" s="364">
        <v>117</v>
      </c>
    </row>
    <row r="122" spans="5:6" x14ac:dyDescent="0.25">
      <c r="E122" s="364" t="s">
        <v>2182</v>
      </c>
      <c r="F122" s="364">
        <v>118</v>
      </c>
    </row>
    <row r="123" spans="5:6" x14ac:dyDescent="0.25">
      <c r="E123" s="364" t="s">
        <v>2182</v>
      </c>
      <c r="F123" s="364">
        <v>119</v>
      </c>
    </row>
    <row r="124" spans="5:6" x14ac:dyDescent="0.25">
      <c r="E124" s="364" t="s">
        <v>2182</v>
      </c>
      <c r="F124" s="364">
        <v>120</v>
      </c>
    </row>
    <row r="125" spans="5:6" x14ac:dyDescent="0.25">
      <c r="E125" s="364" t="s">
        <v>2182</v>
      </c>
      <c r="F125" s="364">
        <v>121</v>
      </c>
    </row>
    <row r="126" spans="5:6" x14ac:dyDescent="0.25">
      <c r="E126" s="364" t="s">
        <v>2182</v>
      </c>
      <c r="F126" s="364">
        <v>122</v>
      </c>
    </row>
    <row r="127" spans="5:6" x14ac:dyDescent="0.25">
      <c r="E127" s="364" t="s">
        <v>2182</v>
      </c>
      <c r="F127" s="364">
        <v>123</v>
      </c>
    </row>
    <row r="128" spans="5:6" x14ac:dyDescent="0.25">
      <c r="E128" s="364" t="s">
        <v>2182</v>
      </c>
      <c r="F128" s="364">
        <v>124</v>
      </c>
    </row>
    <row r="129" spans="5:6" x14ac:dyDescent="0.25">
      <c r="E129" s="364" t="s">
        <v>2182</v>
      </c>
      <c r="F129" s="364">
        <v>125</v>
      </c>
    </row>
    <row r="130" spans="5:6" x14ac:dyDescent="0.25">
      <c r="E130" s="364" t="s">
        <v>2182</v>
      </c>
      <c r="F130" s="364">
        <v>126</v>
      </c>
    </row>
    <row r="131" spans="5:6" x14ac:dyDescent="0.25">
      <c r="E131" s="364" t="s">
        <v>2182</v>
      </c>
      <c r="F131" s="364">
        <v>127</v>
      </c>
    </row>
    <row r="132" spans="5:6" x14ac:dyDescent="0.25">
      <c r="E132" s="364" t="s">
        <v>2182</v>
      </c>
      <c r="F132" s="364">
        <v>128</v>
      </c>
    </row>
    <row r="133" spans="5:6" x14ac:dyDescent="0.25">
      <c r="E133" s="364" t="s">
        <v>2182</v>
      </c>
      <c r="F133" s="364">
        <v>129</v>
      </c>
    </row>
    <row r="134" spans="5:6" x14ac:dyDescent="0.25">
      <c r="E134" s="364" t="s">
        <v>2182</v>
      </c>
      <c r="F134" s="364">
        <v>130</v>
      </c>
    </row>
    <row r="135" spans="5:6" x14ac:dyDescent="0.25">
      <c r="E135" s="364" t="s">
        <v>2182</v>
      </c>
      <c r="F135" s="364">
        <v>131</v>
      </c>
    </row>
    <row r="136" spans="5:6" x14ac:dyDescent="0.25">
      <c r="E136" s="364" t="s">
        <v>2182</v>
      </c>
      <c r="F136" s="364">
        <v>132</v>
      </c>
    </row>
    <row r="137" spans="5:6" x14ac:dyDescent="0.25">
      <c r="E137" s="364" t="s">
        <v>2182</v>
      </c>
      <c r="F137" s="364">
        <v>133</v>
      </c>
    </row>
    <row r="138" spans="5:6" x14ac:dyDescent="0.25">
      <c r="E138" s="364" t="s">
        <v>2182</v>
      </c>
      <c r="F138" s="364">
        <v>134</v>
      </c>
    </row>
    <row r="139" spans="5:6" x14ac:dyDescent="0.25">
      <c r="E139" s="364" t="s">
        <v>2182</v>
      </c>
      <c r="F139" s="364">
        <v>135</v>
      </c>
    </row>
    <row r="140" spans="5:6" x14ac:dyDescent="0.25">
      <c r="E140" s="364" t="s">
        <v>2182</v>
      </c>
      <c r="F140" s="364">
        <v>136</v>
      </c>
    </row>
    <row r="141" spans="5:6" x14ac:dyDescent="0.25">
      <c r="E141" s="364" t="s">
        <v>2182</v>
      </c>
      <c r="F141" s="364">
        <v>137</v>
      </c>
    </row>
    <row r="142" spans="5:6" x14ac:dyDescent="0.25">
      <c r="E142" s="364" t="s">
        <v>2182</v>
      </c>
      <c r="F142" s="364">
        <v>138</v>
      </c>
    </row>
    <row r="143" spans="5:6" x14ac:dyDescent="0.25">
      <c r="E143" s="364" t="s">
        <v>2182</v>
      </c>
      <c r="F143" s="364">
        <v>139</v>
      </c>
    </row>
    <row r="144" spans="5:6" x14ac:dyDescent="0.25">
      <c r="E144" s="364" t="s">
        <v>2182</v>
      </c>
      <c r="F144" s="364">
        <v>140</v>
      </c>
    </row>
    <row r="145" spans="5:6" x14ac:dyDescent="0.25">
      <c r="E145" s="364" t="s">
        <v>2182</v>
      </c>
      <c r="F145" s="364">
        <v>141</v>
      </c>
    </row>
    <row r="146" spans="5:6" x14ac:dyDescent="0.25">
      <c r="E146" s="364" t="s">
        <v>2182</v>
      </c>
      <c r="F146" s="364">
        <v>142</v>
      </c>
    </row>
    <row r="147" spans="5:6" x14ac:dyDescent="0.25">
      <c r="E147" s="364" t="s">
        <v>2182</v>
      </c>
      <c r="F147" s="364">
        <v>143</v>
      </c>
    </row>
    <row r="148" spans="5:6" x14ac:dyDescent="0.25">
      <c r="E148" s="364" t="s">
        <v>2182</v>
      </c>
      <c r="F148" s="364">
        <v>144</v>
      </c>
    </row>
    <row r="149" spans="5:6" x14ac:dyDescent="0.25">
      <c r="E149" s="364" t="s">
        <v>2182</v>
      </c>
      <c r="F149" s="364">
        <v>145</v>
      </c>
    </row>
    <row r="150" spans="5:6" x14ac:dyDescent="0.25">
      <c r="E150" s="364" t="s">
        <v>2182</v>
      </c>
      <c r="F150" s="364">
        <v>146</v>
      </c>
    </row>
    <row r="151" spans="5:6" x14ac:dyDescent="0.25">
      <c r="E151" s="364" t="s">
        <v>2182</v>
      </c>
      <c r="F151" s="364">
        <v>147</v>
      </c>
    </row>
    <row r="152" spans="5:6" x14ac:dyDescent="0.25">
      <c r="E152" s="364" t="s">
        <v>2182</v>
      </c>
      <c r="F152" s="364">
        <v>148</v>
      </c>
    </row>
    <row r="153" spans="5:6" x14ac:dyDescent="0.25">
      <c r="E153" s="364" t="s">
        <v>2182</v>
      </c>
      <c r="F153" s="364">
        <v>149</v>
      </c>
    </row>
    <row r="154" spans="5:6" x14ac:dyDescent="0.25">
      <c r="E154" s="364" t="s">
        <v>2182</v>
      </c>
      <c r="F154" s="364">
        <v>150</v>
      </c>
    </row>
    <row r="155" spans="5:6" x14ac:dyDescent="0.25">
      <c r="E155" s="364" t="s">
        <v>2182</v>
      </c>
      <c r="F155" s="364">
        <v>151</v>
      </c>
    </row>
    <row r="156" spans="5:6" x14ac:dyDescent="0.25">
      <c r="E156" s="364" t="s">
        <v>2182</v>
      </c>
      <c r="F156" s="364">
        <v>152</v>
      </c>
    </row>
    <row r="157" spans="5:6" x14ac:dyDescent="0.25">
      <c r="E157" s="364" t="s">
        <v>2182</v>
      </c>
      <c r="F157" s="364">
        <v>153</v>
      </c>
    </row>
    <row r="158" spans="5:6" x14ac:dyDescent="0.25">
      <c r="E158" s="364" t="s">
        <v>2182</v>
      </c>
      <c r="F158" s="364">
        <v>154</v>
      </c>
    </row>
    <row r="159" spans="5:6" x14ac:dyDescent="0.25">
      <c r="E159" s="364" t="s">
        <v>2182</v>
      </c>
      <c r="F159" s="364">
        <v>155</v>
      </c>
    </row>
    <row r="160" spans="5:6" x14ac:dyDescent="0.25">
      <c r="E160" s="364" t="s">
        <v>2182</v>
      </c>
      <c r="F160" s="364">
        <v>156</v>
      </c>
    </row>
    <row r="161" spans="5:6" x14ac:dyDescent="0.25">
      <c r="E161" s="364" t="s">
        <v>2182</v>
      </c>
      <c r="F161" s="364">
        <v>157</v>
      </c>
    </row>
    <row r="162" spans="5:6" x14ac:dyDescent="0.25">
      <c r="E162" s="364" t="s">
        <v>2182</v>
      </c>
      <c r="F162" s="364">
        <v>158</v>
      </c>
    </row>
    <row r="163" spans="5:6" x14ac:dyDescent="0.25">
      <c r="E163" s="364" t="s">
        <v>2182</v>
      </c>
      <c r="F163" s="364">
        <v>159</v>
      </c>
    </row>
    <row r="164" spans="5:6" x14ac:dyDescent="0.25">
      <c r="E164" s="364" t="s">
        <v>2182</v>
      </c>
      <c r="F164" s="364">
        <v>160</v>
      </c>
    </row>
    <row r="165" spans="5:6" x14ac:dyDescent="0.25">
      <c r="E165" s="364" t="s">
        <v>2182</v>
      </c>
      <c r="F165" s="364">
        <v>161</v>
      </c>
    </row>
    <row r="166" spans="5:6" x14ac:dyDescent="0.25">
      <c r="E166" s="364" t="s">
        <v>2182</v>
      </c>
      <c r="F166" s="364">
        <v>162</v>
      </c>
    </row>
    <row r="167" spans="5:6" x14ac:dyDescent="0.25">
      <c r="E167" s="364" t="s">
        <v>2182</v>
      </c>
      <c r="F167" s="364">
        <v>163</v>
      </c>
    </row>
    <row r="168" spans="5:6" x14ac:dyDescent="0.25">
      <c r="E168" s="364" t="s">
        <v>2182</v>
      </c>
      <c r="F168" s="364">
        <v>164</v>
      </c>
    </row>
    <row r="169" spans="5:6" x14ac:dyDescent="0.25">
      <c r="E169" s="364" t="s">
        <v>2182</v>
      </c>
      <c r="F169" s="364">
        <v>165</v>
      </c>
    </row>
    <row r="170" spans="5:6" x14ac:dyDescent="0.25">
      <c r="E170" s="364" t="s">
        <v>2182</v>
      </c>
      <c r="F170" s="364">
        <v>166</v>
      </c>
    </row>
    <row r="171" spans="5:6" x14ac:dyDescent="0.25">
      <c r="E171" s="364" t="s">
        <v>2182</v>
      </c>
      <c r="F171" s="364">
        <v>167</v>
      </c>
    </row>
    <row r="172" spans="5:6" x14ac:dyDescent="0.25">
      <c r="E172" s="364" t="s">
        <v>2182</v>
      </c>
      <c r="F172" s="364">
        <v>168</v>
      </c>
    </row>
    <row r="173" spans="5:6" x14ac:dyDescent="0.25">
      <c r="E173" s="364" t="s">
        <v>2182</v>
      </c>
      <c r="F173" s="364">
        <v>169</v>
      </c>
    </row>
    <row r="174" spans="5:6" x14ac:dyDescent="0.25">
      <c r="E174" s="364" t="s">
        <v>2182</v>
      </c>
      <c r="F174" s="364">
        <v>170</v>
      </c>
    </row>
    <row r="175" spans="5:6" x14ac:dyDescent="0.25">
      <c r="E175" s="364" t="s">
        <v>2182</v>
      </c>
      <c r="F175" s="364">
        <v>171</v>
      </c>
    </row>
    <row r="176" spans="5:6" x14ac:dyDescent="0.25">
      <c r="E176" s="364" t="s">
        <v>2182</v>
      </c>
      <c r="F176" s="364">
        <v>172</v>
      </c>
    </row>
    <row r="177" spans="5:6" x14ac:dyDescent="0.25">
      <c r="E177" s="364" t="s">
        <v>2182</v>
      </c>
      <c r="F177" s="364">
        <v>173</v>
      </c>
    </row>
    <row r="178" spans="5:6" x14ac:dyDescent="0.25">
      <c r="E178" s="364" t="s">
        <v>2182</v>
      </c>
      <c r="F178" s="364">
        <v>174</v>
      </c>
    </row>
    <row r="179" spans="5:6" x14ac:dyDescent="0.25">
      <c r="E179" s="364" t="s">
        <v>2182</v>
      </c>
      <c r="F179" s="364">
        <v>175</v>
      </c>
    </row>
    <row r="180" spans="5:6" x14ac:dyDescent="0.25">
      <c r="E180" s="364" t="s">
        <v>2182</v>
      </c>
      <c r="F180" s="364">
        <v>176</v>
      </c>
    </row>
    <row r="181" spans="5:6" x14ac:dyDescent="0.25">
      <c r="E181" s="364" t="s">
        <v>2182</v>
      </c>
      <c r="F181" s="364">
        <v>177</v>
      </c>
    </row>
    <row r="182" spans="5:6" x14ac:dyDescent="0.25">
      <c r="E182" s="364" t="s">
        <v>2182</v>
      </c>
      <c r="F182" s="364">
        <v>178</v>
      </c>
    </row>
    <row r="183" spans="5:6" x14ac:dyDescent="0.25">
      <c r="E183" s="364" t="s">
        <v>2182</v>
      </c>
      <c r="F183" s="364">
        <v>179</v>
      </c>
    </row>
    <row r="184" spans="5:6" x14ac:dyDescent="0.25">
      <c r="E184" s="364" t="s">
        <v>2182</v>
      </c>
      <c r="F184" s="364">
        <v>180</v>
      </c>
    </row>
    <row r="185" spans="5:6" x14ac:dyDescent="0.25">
      <c r="E185" s="364" t="s">
        <v>2182</v>
      </c>
      <c r="F185" s="364">
        <v>181</v>
      </c>
    </row>
    <row r="186" spans="5:6" x14ac:dyDescent="0.25">
      <c r="E186" s="364" t="s">
        <v>2182</v>
      </c>
      <c r="F186" s="364">
        <v>182</v>
      </c>
    </row>
    <row r="187" spans="5:6" x14ac:dyDescent="0.25">
      <c r="E187" s="364" t="s">
        <v>2182</v>
      </c>
      <c r="F187" s="364">
        <v>183</v>
      </c>
    </row>
    <row r="188" spans="5:6" x14ac:dyDescent="0.25">
      <c r="E188" s="364" t="s">
        <v>2182</v>
      </c>
      <c r="F188" s="364">
        <v>184</v>
      </c>
    </row>
    <row r="189" spans="5:6" x14ac:dyDescent="0.25">
      <c r="E189" s="364" t="s">
        <v>2182</v>
      </c>
      <c r="F189" s="364">
        <v>185</v>
      </c>
    </row>
    <row r="190" spans="5:6" x14ac:dyDescent="0.25">
      <c r="E190" s="364" t="s">
        <v>2182</v>
      </c>
      <c r="F190" s="364">
        <v>186</v>
      </c>
    </row>
    <row r="191" spans="5:6" x14ac:dyDescent="0.25">
      <c r="E191" s="364" t="s">
        <v>2182</v>
      </c>
      <c r="F191" s="364">
        <v>187</v>
      </c>
    </row>
    <row r="192" spans="5:6" x14ac:dyDescent="0.25">
      <c r="E192" s="364" t="s">
        <v>2182</v>
      </c>
      <c r="F192" s="364">
        <v>188</v>
      </c>
    </row>
    <row r="193" spans="5:6" x14ac:dyDescent="0.25">
      <c r="E193" s="364" t="s">
        <v>2182</v>
      </c>
      <c r="F193" s="364">
        <v>189</v>
      </c>
    </row>
    <row r="194" spans="5:6" x14ac:dyDescent="0.25">
      <c r="E194" s="364" t="s">
        <v>2182</v>
      </c>
      <c r="F194" s="364">
        <v>190</v>
      </c>
    </row>
    <row r="195" spans="5:6" x14ac:dyDescent="0.25">
      <c r="E195" s="364" t="s">
        <v>2182</v>
      </c>
      <c r="F195" s="364">
        <v>191</v>
      </c>
    </row>
    <row r="196" spans="5:6" x14ac:dyDescent="0.25">
      <c r="E196" s="364" t="s">
        <v>2182</v>
      </c>
      <c r="F196" s="364">
        <v>192</v>
      </c>
    </row>
    <row r="197" spans="5:6" x14ac:dyDescent="0.25">
      <c r="E197" s="364" t="s">
        <v>2182</v>
      </c>
      <c r="F197" s="364">
        <v>193</v>
      </c>
    </row>
    <row r="198" spans="5:6" x14ac:dyDescent="0.25">
      <c r="E198" s="364" t="s">
        <v>2182</v>
      </c>
      <c r="F198" s="364">
        <v>194</v>
      </c>
    </row>
    <row r="199" spans="5:6" x14ac:dyDescent="0.25">
      <c r="E199" s="364" t="s">
        <v>2182</v>
      </c>
      <c r="F199" s="364">
        <v>195</v>
      </c>
    </row>
    <row r="200" spans="5:6" x14ac:dyDescent="0.25">
      <c r="E200" s="364" t="s">
        <v>2182</v>
      </c>
      <c r="F200" s="364">
        <v>196</v>
      </c>
    </row>
    <row r="201" spans="5:6" x14ac:dyDescent="0.25">
      <c r="E201" s="364" t="s">
        <v>2182</v>
      </c>
      <c r="F201" s="364">
        <v>197</v>
      </c>
    </row>
    <row r="202" spans="5:6" x14ac:dyDescent="0.25">
      <c r="E202" s="364" t="s">
        <v>2182</v>
      </c>
      <c r="F202" s="364">
        <v>198</v>
      </c>
    </row>
    <row r="203" spans="5:6" x14ac:dyDescent="0.25">
      <c r="E203" s="364" t="s">
        <v>2182</v>
      </c>
      <c r="F203" s="364">
        <v>199</v>
      </c>
    </row>
    <row r="204" spans="5:6" x14ac:dyDescent="0.25">
      <c r="E204" s="364" t="s">
        <v>2182</v>
      </c>
      <c r="F204" s="364">
        <v>200</v>
      </c>
    </row>
    <row r="205" spans="5:6" x14ac:dyDescent="0.25">
      <c r="E205" s="364" t="s">
        <v>2182</v>
      </c>
      <c r="F205" s="364">
        <v>201</v>
      </c>
    </row>
    <row r="206" spans="5:6" x14ac:dyDescent="0.25">
      <c r="E206" s="364" t="s">
        <v>2182</v>
      </c>
      <c r="F206" s="364">
        <v>202</v>
      </c>
    </row>
    <row r="207" spans="5:6" x14ac:dyDescent="0.25">
      <c r="E207" s="364" t="s">
        <v>2182</v>
      </c>
      <c r="F207" s="364">
        <v>203</v>
      </c>
    </row>
    <row r="208" spans="5:6" x14ac:dyDescent="0.25">
      <c r="E208" s="364" t="s">
        <v>2182</v>
      </c>
      <c r="F208" s="364">
        <v>204</v>
      </c>
    </row>
    <row r="209" spans="5:6" x14ac:dyDescent="0.25">
      <c r="E209" s="364" t="s">
        <v>2182</v>
      </c>
      <c r="F209" s="364">
        <v>205</v>
      </c>
    </row>
    <row r="210" spans="5:6" x14ac:dyDescent="0.25">
      <c r="E210" s="364" t="s">
        <v>2182</v>
      </c>
      <c r="F210" s="364">
        <v>206</v>
      </c>
    </row>
    <row r="211" spans="5:6" x14ac:dyDescent="0.25">
      <c r="E211" s="364" t="s">
        <v>2182</v>
      </c>
      <c r="F211" s="364">
        <v>207</v>
      </c>
    </row>
    <row r="212" spans="5:6" x14ac:dyDescent="0.25">
      <c r="E212" s="364" t="s">
        <v>2182</v>
      </c>
      <c r="F212" s="364">
        <v>208</v>
      </c>
    </row>
    <row r="213" spans="5:6" x14ac:dyDescent="0.25">
      <c r="E213" s="364" t="s">
        <v>2182</v>
      </c>
      <c r="F213" s="364">
        <v>209</v>
      </c>
    </row>
    <row r="214" spans="5:6" x14ac:dyDescent="0.25">
      <c r="E214" s="364" t="s">
        <v>2182</v>
      </c>
      <c r="F214" s="364">
        <v>210</v>
      </c>
    </row>
    <row r="215" spans="5:6" x14ac:dyDescent="0.25">
      <c r="E215" s="364" t="s">
        <v>2182</v>
      </c>
      <c r="F215" s="364">
        <v>211</v>
      </c>
    </row>
    <row r="216" spans="5:6" x14ac:dyDescent="0.25">
      <c r="E216" s="364" t="s">
        <v>2182</v>
      </c>
      <c r="F216" s="364">
        <v>212</v>
      </c>
    </row>
    <row r="217" spans="5:6" x14ac:dyDescent="0.25">
      <c r="E217" s="364" t="s">
        <v>2182</v>
      </c>
      <c r="F217" s="364">
        <v>213</v>
      </c>
    </row>
    <row r="218" spans="5:6" x14ac:dyDescent="0.25">
      <c r="E218" s="364" t="s">
        <v>2182</v>
      </c>
      <c r="F218" s="364">
        <v>214</v>
      </c>
    </row>
    <row r="219" spans="5:6" x14ac:dyDescent="0.25">
      <c r="E219" s="364" t="s">
        <v>2182</v>
      </c>
      <c r="F219" s="364">
        <v>215</v>
      </c>
    </row>
    <row r="220" spans="5:6" x14ac:dyDescent="0.25">
      <c r="E220" s="364" t="s">
        <v>2182</v>
      </c>
      <c r="F220" s="364">
        <v>216</v>
      </c>
    </row>
    <row r="221" spans="5:6" x14ac:dyDescent="0.25">
      <c r="E221" s="364" t="s">
        <v>2182</v>
      </c>
      <c r="F221" s="364">
        <v>217</v>
      </c>
    </row>
    <row r="222" spans="5:6" x14ac:dyDescent="0.25">
      <c r="E222" s="364" t="s">
        <v>2182</v>
      </c>
      <c r="F222" s="364">
        <v>218</v>
      </c>
    </row>
    <row r="223" spans="5:6" x14ac:dyDescent="0.25">
      <c r="E223" s="364" t="s">
        <v>2182</v>
      </c>
      <c r="F223" s="364">
        <v>219</v>
      </c>
    </row>
    <row r="224" spans="5:6" x14ac:dyDescent="0.25">
      <c r="E224" s="364" t="s">
        <v>2182</v>
      </c>
      <c r="F224" s="364">
        <v>220</v>
      </c>
    </row>
    <row r="225" spans="5:6" x14ac:dyDescent="0.25">
      <c r="E225" s="364" t="s">
        <v>2182</v>
      </c>
      <c r="F225" s="364">
        <v>221</v>
      </c>
    </row>
    <row r="226" spans="5:6" x14ac:dyDescent="0.25">
      <c r="E226" s="364" t="s">
        <v>2182</v>
      </c>
      <c r="F226" s="364">
        <v>222</v>
      </c>
    </row>
    <row r="227" spans="5:6" x14ac:dyDescent="0.25">
      <c r="E227" s="364" t="s">
        <v>2182</v>
      </c>
      <c r="F227" s="364">
        <v>223</v>
      </c>
    </row>
    <row r="228" spans="5:6" x14ac:dyDescent="0.25">
      <c r="E228" s="364" t="s">
        <v>2182</v>
      </c>
      <c r="F228" s="364">
        <v>224</v>
      </c>
    </row>
    <row r="229" spans="5:6" x14ac:dyDescent="0.25">
      <c r="E229" s="364" t="s">
        <v>2182</v>
      </c>
      <c r="F229" s="364">
        <v>225</v>
      </c>
    </row>
    <row r="230" spans="5:6" x14ac:dyDescent="0.25">
      <c r="E230" s="364" t="s">
        <v>2182</v>
      </c>
      <c r="F230" s="364">
        <v>226</v>
      </c>
    </row>
    <row r="231" spans="5:6" x14ac:dyDescent="0.25">
      <c r="E231" s="364" t="s">
        <v>2182</v>
      </c>
      <c r="F231" s="364">
        <v>227</v>
      </c>
    </row>
    <row r="232" spans="5:6" x14ac:dyDescent="0.25">
      <c r="E232" s="364" t="s">
        <v>2182</v>
      </c>
      <c r="F232" s="364">
        <v>228</v>
      </c>
    </row>
    <row r="233" spans="5:6" x14ac:dyDescent="0.25">
      <c r="E233" s="364" t="s">
        <v>2182</v>
      </c>
      <c r="F233" s="364">
        <v>229</v>
      </c>
    </row>
    <row r="234" spans="5:6" x14ac:dyDescent="0.25">
      <c r="E234" s="364" t="s">
        <v>2182</v>
      </c>
      <c r="F234" s="364">
        <v>230</v>
      </c>
    </row>
    <row r="235" spans="5:6" x14ac:dyDescent="0.25">
      <c r="E235" s="364" t="s">
        <v>2182</v>
      </c>
      <c r="F235" s="364">
        <v>231</v>
      </c>
    </row>
    <row r="236" spans="5:6" x14ac:dyDescent="0.25">
      <c r="E236" s="364" t="s">
        <v>2182</v>
      </c>
      <c r="F236" s="364">
        <v>232</v>
      </c>
    </row>
    <row r="237" spans="5:6" x14ac:dyDescent="0.25">
      <c r="E237" s="364" t="s">
        <v>2182</v>
      </c>
      <c r="F237" s="364">
        <v>233</v>
      </c>
    </row>
    <row r="238" spans="5:6" x14ac:dyDescent="0.25">
      <c r="E238" s="364" t="s">
        <v>2182</v>
      </c>
      <c r="F238" s="364">
        <v>234</v>
      </c>
    </row>
    <row r="239" spans="5:6" x14ac:dyDescent="0.25">
      <c r="E239" s="364" t="s">
        <v>2182</v>
      </c>
      <c r="F239" s="364">
        <v>235</v>
      </c>
    </row>
    <row r="240" spans="5:6" x14ac:dyDescent="0.25">
      <c r="E240" s="364" t="s">
        <v>2182</v>
      </c>
      <c r="F240" s="364">
        <v>236</v>
      </c>
    </row>
    <row r="241" spans="5:6" x14ac:dyDescent="0.25">
      <c r="E241" s="364" t="s">
        <v>2182</v>
      </c>
      <c r="F241" s="364">
        <v>237</v>
      </c>
    </row>
    <row r="242" spans="5:6" x14ac:dyDescent="0.25">
      <c r="E242" s="364" t="s">
        <v>2182</v>
      </c>
      <c r="F242" s="364">
        <v>238</v>
      </c>
    </row>
    <row r="243" spans="5:6" x14ac:dyDescent="0.25">
      <c r="E243" s="364" t="s">
        <v>2182</v>
      </c>
      <c r="F243" s="364">
        <v>239</v>
      </c>
    </row>
    <row r="244" spans="5:6" x14ac:dyDescent="0.25">
      <c r="E244" s="364" t="s">
        <v>2182</v>
      </c>
      <c r="F244" s="364">
        <v>240</v>
      </c>
    </row>
    <row r="245" spans="5:6" x14ac:dyDescent="0.25">
      <c r="E245" s="364" t="s">
        <v>2182</v>
      </c>
      <c r="F245" s="364">
        <v>241</v>
      </c>
    </row>
    <row r="246" spans="5:6" x14ac:dyDescent="0.25">
      <c r="E246" s="364" t="s">
        <v>2182</v>
      </c>
      <c r="F246" s="364">
        <v>242</v>
      </c>
    </row>
    <row r="247" spans="5:6" x14ac:dyDescent="0.25">
      <c r="E247" s="364" t="s">
        <v>2182</v>
      </c>
      <c r="F247" s="364">
        <v>243</v>
      </c>
    </row>
    <row r="248" spans="5:6" x14ac:dyDescent="0.25">
      <c r="E248" s="364" t="s">
        <v>2182</v>
      </c>
      <c r="F248" s="364">
        <v>244</v>
      </c>
    </row>
    <row r="249" spans="5:6" x14ac:dyDescent="0.25">
      <c r="E249" s="364" t="s">
        <v>2182</v>
      </c>
      <c r="F249" s="364">
        <v>245</v>
      </c>
    </row>
    <row r="250" spans="5:6" x14ac:dyDescent="0.25">
      <c r="E250" s="364" t="s">
        <v>2182</v>
      </c>
      <c r="F250" s="364">
        <v>246</v>
      </c>
    </row>
    <row r="251" spans="5:6" x14ac:dyDescent="0.25">
      <c r="E251" s="364" t="s">
        <v>2182</v>
      </c>
      <c r="F251" s="364">
        <v>247</v>
      </c>
    </row>
    <row r="252" spans="5:6" x14ac:dyDescent="0.25">
      <c r="E252" s="364" t="s">
        <v>2182</v>
      </c>
      <c r="F252" s="364">
        <v>248</v>
      </c>
    </row>
    <row r="253" spans="5:6" x14ac:dyDescent="0.25">
      <c r="E253" s="364" t="s">
        <v>2182</v>
      </c>
      <c r="F253" s="364">
        <v>249</v>
      </c>
    </row>
    <row r="254" spans="5:6" x14ac:dyDescent="0.25">
      <c r="E254" s="364" t="s">
        <v>2182</v>
      </c>
      <c r="F254" s="364">
        <v>250</v>
      </c>
    </row>
    <row r="255" spans="5:6" x14ac:dyDescent="0.25">
      <c r="E255" s="364" t="s">
        <v>2182</v>
      </c>
      <c r="F255" s="364">
        <v>251</v>
      </c>
    </row>
    <row r="256" spans="5:6" x14ac:dyDescent="0.25">
      <c r="E256" s="364" t="s">
        <v>2182</v>
      </c>
      <c r="F256" s="364">
        <v>252</v>
      </c>
    </row>
    <row r="257" spans="5:6" x14ac:dyDescent="0.25">
      <c r="E257" s="364" t="s">
        <v>2182</v>
      </c>
      <c r="F257" s="364">
        <v>253</v>
      </c>
    </row>
    <row r="258" spans="5:6" x14ac:dyDescent="0.25">
      <c r="E258" s="364" t="s">
        <v>2182</v>
      </c>
      <c r="F258" s="364">
        <v>254</v>
      </c>
    </row>
    <row r="259" spans="5:6" x14ac:dyDescent="0.25">
      <c r="E259" s="364" t="s">
        <v>2182</v>
      </c>
      <c r="F259" s="364">
        <v>255</v>
      </c>
    </row>
    <row r="260" spans="5:6" x14ac:dyDescent="0.25">
      <c r="E260" s="364" t="s">
        <v>2182</v>
      </c>
      <c r="F260" s="364">
        <v>256</v>
      </c>
    </row>
    <row r="261" spans="5:6" x14ac:dyDescent="0.25">
      <c r="E261" s="364" t="s">
        <v>2182</v>
      </c>
      <c r="F261" s="364">
        <v>257</v>
      </c>
    </row>
    <row r="262" spans="5:6" x14ac:dyDescent="0.25">
      <c r="E262" s="364" t="s">
        <v>2182</v>
      </c>
      <c r="F262" s="364">
        <v>258</v>
      </c>
    </row>
    <row r="263" spans="5:6" x14ac:dyDescent="0.25">
      <c r="E263" s="364" t="s">
        <v>2182</v>
      </c>
      <c r="F263" s="364">
        <v>259</v>
      </c>
    </row>
    <row r="264" spans="5:6" x14ac:dyDescent="0.25">
      <c r="E264" s="364" t="s">
        <v>2182</v>
      </c>
      <c r="F264" s="364">
        <v>260</v>
      </c>
    </row>
    <row r="265" spans="5:6" x14ac:dyDescent="0.25">
      <c r="E265" s="364" t="s">
        <v>2182</v>
      </c>
      <c r="F265" s="364">
        <v>261</v>
      </c>
    </row>
    <row r="266" spans="5:6" x14ac:dyDescent="0.25">
      <c r="E266" s="364" t="s">
        <v>2182</v>
      </c>
      <c r="F266" s="364">
        <v>262</v>
      </c>
    </row>
    <row r="267" spans="5:6" x14ac:dyDescent="0.25">
      <c r="E267" s="364" t="s">
        <v>2182</v>
      </c>
      <c r="F267" s="364">
        <v>263</v>
      </c>
    </row>
    <row r="268" spans="5:6" x14ac:dyDescent="0.25">
      <c r="E268" s="364" t="s">
        <v>2182</v>
      </c>
      <c r="F268" s="364">
        <v>264</v>
      </c>
    </row>
    <row r="269" spans="5:6" x14ac:dyDescent="0.25">
      <c r="E269" s="364" t="s">
        <v>2182</v>
      </c>
      <c r="F269" s="364">
        <v>265</v>
      </c>
    </row>
    <row r="270" spans="5:6" x14ac:dyDescent="0.25">
      <c r="E270" s="364" t="s">
        <v>2182</v>
      </c>
      <c r="F270" s="364">
        <v>266</v>
      </c>
    </row>
    <row r="271" spans="5:6" x14ac:dyDescent="0.25">
      <c r="E271" s="364" t="s">
        <v>2182</v>
      </c>
      <c r="F271" s="364">
        <v>267</v>
      </c>
    </row>
    <row r="272" spans="5:6" x14ac:dyDescent="0.25">
      <c r="E272" s="364" t="s">
        <v>2182</v>
      </c>
      <c r="F272" s="364">
        <v>268</v>
      </c>
    </row>
    <row r="273" spans="5:6" x14ac:dyDescent="0.25">
      <c r="E273" s="364" t="s">
        <v>2182</v>
      </c>
      <c r="F273" s="364">
        <v>269</v>
      </c>
    </row>
    <row r="274" spans="5:6" x14ac:dyDescent="0.25">
      <c r="E274" s="364" t="s">
        <v>2182</v>
      </c>
      <c r="F274" s="364">
        <v>270</v>
      </c>
    </row>
    <row r="275" spans="5:6" x14ac:dyDescent="0.25">
      <c r="E275" s="364" t="s">
        <v>2182</v>
      </c>
      <c r="F275" s="364">
        <v>271</v>
      </c>
    </row>
    <row r="276" spans="5:6" x14ac:dyDescent="0.25">
      <c r="E276" s="364" t="s">
        <v>2182</v>
      </c>
      <c r="F276" s="364">
        <v>272</v>
      </c>
    </row>
    <row r="277" spans="5:6" x14ac:dyDescent="0.25">
      <c r="E277" s="364" t="s">
        <v>2182</v>
      </c>
      <c r="F277" s="364">
        <v>273</v>
      </c>
    </row>
    <row r="278" spans="5:6" x14ac:dyDescent="0.25">
      <c r="E278" s="364" t="s">
        <v>2182</v>
      </c>
      <c r="F278" s="364">
        <v>274</v>
      </c>
    </row>
    <row r="279" spans="5:6" x14ac:dyDescent="0.25">
      <c r="E279" s="364" t="s">
        <v>2182</v>
      </c>
      <c r="F279" s="364">
        <v>275</v>
      </c>
    </row>
    <row r="280" spans="5:6" x14ac:dyDescent="0.25">
      <c r="E280" s="364" t="s">
        <v>2182</v>
      </c>
      <c r="F280" s="364">
        <v>276</v>
      </c>
    </row>
    <row r="281" spans="5:6" x14ac:dyDescent="0.25">
      <c r="E281" s="364" t="s">
        <v>2182</v>
      </c>
      <c r="F281" s="364">
        <v>277</v>
      </c>
    </row>
    <row r="282" spans="5:6" x14ac:dyDescent="0.25">
      <c r="E282" s="364" t="s">
        <v>2182</v>
      </c>
      <c r="F282" s="364">
        <v>278</v>
      </c>
    </row>
    <row r="283" spans="5:6" x14ac:dyDescent="0.25">
      <c r="E283" s="364" t="s">
        <v>2182</v>
      </c>
      <c r="F283" s="364">
        <v>279</v>
      </c>
    </row>
    <row r="284" spans="5:6" x14ac:dyDescent="0.25">
      <c r="E284" s="364" t="s">
        <v>2182</v>
      </c>
      <c r="F284" s="364">
        <v>280</v>
      </c>
    </row>
    <row r="285" spans="5:6" x14ac:dyDescent="0.25">
      <c r="E285" s="364" t="s">
        <v>2182</v>
      </c>
      <c r="F285" s="364">
        <v>281</v>
      </c>
    </row>
    <row r="286" spans="5:6" x14ac:dyDescent="0.25">
      <c r="E286" s="364" t="s">
        <v>2182</v>
      </c>
      <c r="F286" s="364">
        <v>282</v>
      </c>
    </row>
    <row r="287" spans="5:6" x14ac:dyDescent="0.25">
      <c r="E287" s="364" t="s">
        <v>2182</v>
      </c>
      <c r="F287" s="364">
        <v>283</v>
      </c>
    </row>
    <row r="288" spans="5:6" x14ac:dyDescent="0.25">
      <c r="E288" s="364" t="s">
        <v>2182</v>
      </c>
      <c r="F288" s="364">
        <v>284</v>
      </c>
    </row>
    <row r="289" spans="5:6" x14ac:dyDescent="0.25">
      <c r="E289" s="364" t="s">
        <v>2182</v>
      </c>
      <c r="F289" s="364">
        <v>285</v>
      </c>
    </row>
    <row r="290" spans="5:6" x14ac:dyDescent="0.25">
      <c r="E290" s="364" t="s">
        <v>2182</v>
      </c>
      <c r="F290" s="364">
        <v>286</v>
      </c>
    </row>
    <row r="291" spans="5:6" x14ac:dyDescent="0.25">
      <c r="E291" s="364" t="s">
        <v>2182</v>
      </c>
      <c r="F291" s="364">
        <v>287</v>
      </c>
    </row>
    <row r="292" spans="5:6" x14ac:dyDescent="0.25">
      <c r="E292" s="364" t="s">
        <v>2182</v>
      </c>
      <c r="F292" s="364">
        <v>288</v>
      </c>
    </row>
    <row r="293" spans="5:6" x14ac:dyDescent="0.25">
      <c r="E293" s="364" t="s">
        <v>2182</v>
      </c>
      <c r="F293" s="364">
        <v>289</v>
      </c>
    </row>
    <row r="294" spans="5:6" x14ac:dyDescent="0.25">
      <c r="E294" s="364" t="s">
        <v>2182</v>
      </c>
      <c r="F294" s="364">
        <v>290</v>
      </c>
    </row>
    <row r="295" spans="5:6" x14ac:dyDescent="0.25">
      <c r="E295" s="364" t="s">
        <v>2182</v>
      </c>
      <c r="F295" s="364">
        <v>291</v>
      </c>
    </row>
    <row r="296" spans="5:6" x14ac:dyDescent="0.25">
      <c r="E296" s="364" t="s">
        <v>2182</v>
      </c>
      <c r="F296" s="364">
        <v>292</v>
      </c>
    </row>
    <row r="297" spans="5:6" x14ac:dyDescent="0.25">
      <c r="E297" s="364" t="s">
        <v>2182</v>
      </c>
      <c r="F297" s="364">
        <v>293</v>
      </c>
    </row>
    <row r="298" spans="5:6" x14ac:dyDescent="0.25">
      <c r="E298" s="364" t="s">
        <v>2182</v>
      </c>
      <c r="F298" s="364">
        <v>294</v>
      </c>
    </row>
    <row r="299" spans="5:6" x14ac:dyDescent="0.25">
      <c r="E299" s="364" t="s">
        <v>2182</v>
      </c>
      <c r="F299" s="364">
        <v>295</v>
      </c>
    </row>
    <row r="300" spans="5:6" x14ac:dyDescent="0.25">
      <c r="E300" s="364" t="s">
        <v>2182</v>
      </c>
      <c r="F300" s="364">
        <v>296</v>
      </c>
    </row>
    <row r="301" spans="5:6" x14ac:dyDescent="0.25">
      <c r="E301" s="364" t="s">
        <v>2182</v>
      </c>
      <c r="F301" s="364">
        <v>297</v>
      </c>
    </row>
    <row r="302" spans="5:6" x14ac:dyDescent="0.25">
      <c r="E302" s="364" t="s">
        <v>2182</v>
      </c>
      <c r="F302" s="364">
        <v>298</v>
      </c>
    </row>
    <row r="303" spans="5:6" x14ac:dyDescent="0.25">
      <c r="E303" s="364" t="s">
        <v>2182</v>
      </c>
      <c r="F303" s="364">
        <v>299</v>
      </c>
    </row>
    <row r="304" spans="5:6" x14ac:dyDescent="0.25">
      <c r="E304" s="364" t="s">
        <v>2182</v>
      </c>
      <c r="F304" s="364">
        <v>300</v>
      </c>
    </row>
    <row r="305" spans="5:6" x14ac:dyDescent="0.25">
      <c r="E305" s="364" t="s">
        <v>2182</v>
      </c>
      <c r="F305" s="364">
        <v>301</v>
      </c>
    </row>
    <row r="306" spans="5:6" x14ac:dyDescent="0.25">
      <c r="E306" s="364" t="s">
        <v>2213</v>
      </c>
      <c r="F306" s="364">
        <v>302</v>
      </c>
    </row>
    <row r="307" spans="5:6" x14ac:dyDescent="0.25">
      <c r="E307" s="364" t="s">
        <v>2214</v>
      </c>
      <c r="F307" s="364">
        <v>303</v>
      </c>
    </row>
    <row r="308" spans="5:6" x14ac:dyDescent="0.25">
      <c r="E308" s="364" t="s">
        <v>2215</v>
      </c>
      <c r="F308" s="364">
        <v>304</v>
      </c>
    </row>
    <row r="309" spans="5:6" x14ac:dyDescent="0.25">
      <c r="E309" s="364" t="s">
        <v>2216</v>
      </c>
      <c r="F309" s="364">
        <v>305</v>
      </c>
    </row>
    <row r="310" spans="5:6" x14ac:dyDescent="0.25">
      <c r="E310" s="364" t="s">
        <v>2217</v>
      </c>
      <c r="F310" s="364">
        <v>306</v>
      </c>
    </row>
    <row r="311" spans="5:6" x14ac:dyDescent="0.25">
      <c r="E311" t="s">
        <v>2218</v>
      </c>
      <c r="F311" s="364">
        <v>307</v>
      </c>
    </row>
    <row r="312" spans="5:6" x14ac:dyDescent="0.25">
      <c r="E312" t="s">
        <v>2219</v>
      </c>
      <c r="F312" s="364">
        <v>308</v>
      </c>
    </row>
    <row r="313" spans="5:6" x14ac:dyDescent="0.25">
      <c r="E313" t="s">
        <v>2220</v>
      </c>
      <c r="F313" s="364">
        <v>309</v>
      </c>
    </row>
    <row r="314" spans="5:6" x14ac:dyDescent="0.25">
      <c r="E314" t="s">
        <v>2221</v>
      </c>
      <c r="F314" s="364">
        <v>310</v>
      </c>
    </row>
    <row r="315" spans="5:6" x14ac:dyDescent="0.25">
      <c r="E315" t="s">
        <v>2222</v>
      </c>
      <c r="F315" s="364">
        <v>311</v>
      </c>
    </row>
    <row r="316" spans="5:6" x14ac:dyDescent="0.25">
      <c r="E316" t="s">
        <v>2223</v>
      </c>
      <c r="F316" s="364">
        <v>312</v>
      </c>
    </row>
    <row r="317" spans="5:6" x14ac:dyDescent="0.25">
      <c r="E317" t="s">
        <v>2224</v>
      </c>
      <c r="F317" s="364">
        <v>313</v>
      </c>
    </row>
    <row r="318" spans="5:6" x14ac:dyDescent="0.25">
      <c r="E318" s="364" t="s">
        <v>2182</v>
      </c>
      <c r="F318" s="364">
        <v>314</v>
      </c>
    </row>
    <row r="319" spans="5:6" x14ac:dyDescent="0.25">
      <c r="E319" t="s">
        <v>2225</v>
      </c>
      <c r="F319" s="364">
        <v>315</v>
      </c>
    </row>
    <row r="320" spans="5:6" x14ac:dyDescent="0.25">
      <c r="E320" t="s">
        <v>2226</v>
      </c>
      <c r="F320" s="364">
        <v>316</v>
      </c>
    </row>
    <row r="321" spans="5:6" x14ac:dyDescent="0.25">
      <c r="E321" s="364" t="s">
        <v>2182</v>
      </c>
      <c r="F321" s="364">
        <v>317</v>
      </c>
    </row>
    <row r="322" spans="5:6" x14ac:dyDescent="0.25">
      <c r="E322" s="364" t="s">
        <v>2182</v>
      </c>
      <c r="F322" s="364">
        <v>318</v>
      </c>
    </row>
    <row r="323" spans="5:6" x14ac:dyDescent="0.25">
      <c r="E323" s="364" t="s">
        <v>2182</v>
      </c>
      <c r="F323" s="364">
        <v>319</v>
      </c>
    </row>
    <row r="324" spans="5:6" x14ac:dyDescent="0.25">
      <c r="E324" s="364" t="s">
        <v>2182</v>
      </c>
      <c r="F324" s="364">
        <v>320</v>
      </c>
    </row>
    <row r="325" spans="5:6" x14ac:dyDescent="0.25">
      <c r="E325" s="364" t="s">
        <v>2182</v>
      </c>
      <c r="F325" s="364">
        <v>321</v>
      </c>
    </row>
    <row r="326" spans="5:6" x14ac:dyDescent="0.25">
      <c r="E326" s="364" t="s">
        <v>2182</v>
      </c>
      <c r="F326" s="364">
        <v>322</v>
      </c>
    </row>
    <row r="327" spans="5:6" x14ac:dyDescent="0.25">
      <c r="E327" s="364" t="s">
        <v>2182</v>
      </c>
      <c r="F327" s="364">
        <v>323</v>
      </c>
    </row>
    <row r="328" spans="5:6" x14ac:dyDescent="0.25">
      <c r="E328" s="364" t="s">
        <v>2182</v>
      </c>
      <c r="F328" s="364">
        <v>324</v>
      </c>
    </row>
    <row r="329" spans="5:6" x14ac:dyDescent="0.25">
      <c r="E329" s="364" t="s">
        <v>2182</v>
      </c>
      <c r="F329" s="364">
        <v>325</v>
      </c>
    </row>
    <row r="330" spans="5:6" x14ac:dyDescent="0.25">
      <c r="E330" s="364" t="s">
        <v>2182</v>
      </c>
      <c r="F330" s="364">
        <v>326</v>
      </c>
    </row>
    <row r="331" spans="5:6" x14ac:dyDescent="0.25">
      <c r="E331" s="364" t="s">
        <v>2182</v>
      </c>
      <c r="F331" s="364">
        <v>327</v>
      </c>
    </row>
    <row r="332" spans="5:6" x14ac:dyDescent="0.25">
      <c r="E332" t="s">
        <v>2227</v>
      </c>
      <c r="F332" s="364">
        <v>328</v>
      </c>
    </row>
    <row r="333" spans="5:6" x14ac:dyDescent="0.25">
      <c r="E333" s="364" t="s">
        <v>2182</v>
      </c>
      <c r="F333" s="364">
        <v>329</v>
      </c>
    </row>
    <row r="334" spans="5:6" x14ac:dyDescent="0.25">
      <c r="E334" s="364" t="s">
        <v>2182</v>
      </c>
      <c r="F334" s="364">
        <v>330</v>
      </c>
    </row>
    <row r="335" spans="5:6" x14ac:dyDescent="0.25">
      <c r="E335" s="364" t="s">
        <v>2182</v>
      </c>
      <c r="F335" s="364">
        <v>331</v>
      </c>
    </row>
    <row r="336" spans="5:6" x14ac:dyDescent="0.25">
      <c r="E336" s="364" t="s">
        <v>2182</v>
      </c>
      <c r="F336" s="364">
        <v>332</v>
      </c>
    </row>
    <row r="337" spans="5:6" x14ac:dyDescent="0.25">
      <c r="E337" s="364" t="s">
        <v>2182</v>
      </c>
      <c r="F337" s="364">
        <v>333</v>
      </c>
    </row>
    <row r="338" spans="5:6" x14ac:dyDescent="0.25">
      <c r="E338" s="364" t="s">
        <v>2182</v>
      </c>
      <c r="F338" s="364">
        <v>334</v>
      </c>
    </row>
    <row r="339" spans="5:6" x14ac:dyDescent="0.25">
      <c r="E339" s="364" t="s">
        <v>2182</v>
      </c>
      <c r="F339" s="364">
        <v>335</v>
      </c>
    </row>
    <row r="340" spans="5:6" x14ac:dyDescent="0.25">
      <c r="E340" s="364" t="s">
        <v>2182</v>
      </c>
      <c r="F340" s="364">
        <v>336</v>
      </c>
    </row>
    <row r="341" spans="5:6" x14ac:dyDescent="0.25">
      <c r="E341" s="364" t="s">
        <v>2182</v>
      </c>
      <c r="F341" s="364">
        <v>337</v>
      </c>
    </row>
    <row r="342" spans="5:6" x14ac:dyDescent="0.25">
      <c r="E342" s="364" t="s">
        <v>2182</v>
      </c>
      <c r="F342" s="364">
        <v>338</v>
      </c>
    </row>
    <row r="343" spans="5:6" x14ac:dyDescent="0.25">
      <c r="E343" s="364" t="s">
        <v>2182</v>
      </c>
      <c r="F343" s="364">
        <v>339</v>
      </c>
    </row>
    <row r="344" spans="5:6" x14ac:dyDescent="0.25">
      <c r="E344" s="364" t="s">
        <v>2182</v>
      </c>
      <c r="F344" s="364">
        <v>340</v>
      </c>
    </row>
    <row r="345" spans="5:6" x14ac:dyDescent="0.25">
      <c r="E345" t="s">
        <v>2228</v>
      </c>
      <c r="F345" s="364">
        <v>341</v>
      </c>
    </row>
    <row r="346" spans="5:6" x14ac:dyDescent="0.25">
      <c r="E346" t="s">
        <v>2229</v>
      </c>
      <c r="F346" s="364">
        <v>342</v>
      </c>
    </row>
    <row r="347" spans="5:6" x14ac:dyDescent="0.25">
      <c r="E347" t="s">
        <v>2230</v>
      </c>
      <c r="F347" s="364">
        <v>343</v>
      </c>
    </row>
    <row r="348" spans="5:6" x14ac:dyDescent="0.25">
      <c r="E348" t="s">
        <v>2231</v>
      </c>
      <c r="F348" s="364">
        <v>344</v>
      </c>
    </row>
    <row r="349" spans="5:6" x14ac:dyDescent="0.25">
      <c r="E349" t="s">
        <v>2232</v>
      </c>
      <c r="F349" s="364">
        <v>345</v>
      </c>
    </row>
    <row r="350" spans="5:6" x14ac:dyDescent="0.25">
      <c r="E350" t="s">
        <v>2233</v>
      </c>
      <c r="F350" s="364">
        <v>346</v>
      </c>
    </row>
    <row r="351" spans="5:6" x14ac:dyDescent="0.25">
      <c r="E351" t="s">
        <v>2234</v>
      </c>
      <c r="F351" s="364">
        <v>347</v>
      </c>
    </row>
    <row r="352" spans="5:6" x14ac:dyDescent="0.25">
      <c r="E352" t="s">
        <v>2235</v>
      </c>
      <c r="F352" s="364">
        <v>348</v>
      </c>
    </row>
    <row r="353" spans="5:6" x14ac:dyDescent="0.25">
      <c r="E353" t="s">
        <v>2236</v>
      </c>
      <c r="F353" s="364">
        <v>349</v>
      </c>
    </row>
    <row r="354" spans="5:6" x14ac:dyDescent="0.25">
      <c r="E354" t="s">
        <v>2237</v>
      </c>
      <c r="F354" s="364">
        <v>350</v>
      </c>
    </row>
    <row r="355" spans="5:6" x14ac:dyDescent="0.25">
      <c r="E355" t="s">
        <v>2238</v>
      </c>
      <c r="F355" s="364">
        <v>351</v>
      </c>
    </row>
    <row r="356" spans="5:6" x14ac:dyDescent="0.25">
      <c r="E356" t="s">
        <v>2239</v>
      </c>
      <c r="F356" s="364">
        <v>352</v>
      </c>
    </row>
    <row r="357" spans="5:6" x14ac:dyDescent="0.25">
      <c r="E357" t="s">
        <v>2240</v>
      </c>
      <c r="F357" s="364">
        <v>353</v>
      </c>
    </row>
    <row r="358" spans="5:6" x14ac:dyDescent="0.25">
      <c r="E358" t="s">
        <v>2241</v>
      </c>
      <c r="F358" s="364">
        <v>354</v>
      </c>
    </row>
    <row r="359" spans="5:6" x14ac:dyDescent="0.25">
      <c r="E359" t="s">
        <v>2242</v>
      </c>
      <c r="F359" s="364">
        <v>355</v>
      </c>
    </row>
    <row r="360" spans="5:6" x14ac:dyDescent="0.25">
      <c r="E360" t="s">
        <v>2243</v>
      </c>
      <c r="F360" s="364">
        <v>356</v>
      </c>
    </row>
    <row r="361" spans="5:6" x14ac:dyDescent="0.25">
      <c r="E361" t="s">
        <v>2244</v>
      </c>
      <c r="F361" s="364">
        <v>357</v>
      </c>
    </row>
    <row r="362" spans="5:6" x14ac:dyDescent="0.25">
      <c r="E362" t="s">
        <v>2245</v>
      </c>
      <c r="F362" s="364">
        <v>358</v>
      </c>
    </row>
    <row r="363" spans="5:6" x14ac:dyDescent="0.25">
      <c r="E363" t="s">
        <v>2246</v>
      </c>
      <c r="F363" s="364">
        <v>359</v>
      </c>
    </row>
    <row r="364" spans="5:6" x14ac:dyDescent="0.25">
      <c r="E364" s="364" t="s">
        <v>2182</v>
      </c>
      <c r="F364" s="364">
        <v>360</v>
      </c>
    </row>
    <row r="365" spans="5:6" x14ac:dyDescent="0.25">
      <c r="E365" s="364" t="s">
        <v>2182</v>
      </c>
      <c r="F365" s="364">
        <v>361</v>
      </c>
    </row>
    <row r="366" spans="5:6" x14ac:dyDescent="0.25">
      <c r="E366" s="364" t="s">
        <v>2182</v>
      </c>
      <c r="F366" s="364">
        <v>362</v>
      </c>
    </row>
    <row r="367" spans="5:6" x14ac:dyDescent="0.25">
      <c r="E367" s="364" t="s">
        <v>2182</v>
      </c>
      <c r="F367" s="364">
        <v>363</v>
      </c>
    </row>
    <row r="368" spans="5:6" x14ac:dyDescent="0.25">
      <c r="E368" s="364" t="s">
        <v>2182</v>
      </c>
      <c r="F368" s="364">
        <v>364</v>
      </c>
    </row>
    <row r="369" spans="5:6" x14ac:dyDescent="0.25">
      <c r="E369" s="364" t="s">
        <v>2182</v>
      </c>
      <c r="F369" s="364">
        <v>365</v>
      </c>
    </row>
    <row r="370" spans="5:6" x14ac:dyDescent="0.25">
      <c r="E370" s="364" t="s">
        <v>2182</v>
      </c>
      <c r="F370" s="364">
        <v>366</v>
      </c>
    </row>
    <row r="371" spans="5:6" x14ac:dyDescent="0.25">
      <c r="E371" t="s">
        <v>2247</v>
      </c>
      <c r="F371" s="364">
        <v>367</v>
      </c>
    </row>
    <row r="372" spans="5:6" x14ac:dyDescent="0.25">
      <c r="E372" t="s">
        <v>2248</v>
      </c>
      <c r="F372" s="364">
        <v>368</v>
      </c>
    </row>
    <row r="373" spans="5:6" x14ac:dyDescent="0.25">
      <c r="E373" t="s">
        <v>2249</v>
      </c>
      <c r="F373" s="364">
        <v>369</v>
      </c>
    </row>
    <row r="374" spans="5:6" x14ac:dyDescent="0.25">
      <c r="E374" t="s">
        <v>2250</v>
      </c>
      <c r="F374" s="364">
        <v>370</v>
      </c>
    </row>
    <row r="375" spans="5:6" x14ac:dyDescent="0.25">
      <c r="E375" t="s">
        <v>2251</v>
      </c>
      <c r="F375" s="364">
        <v>371</v>
      </c>
    </row>
    <row r="376" spans="5:6" x14ac:dyDescent="0.25">
      <c r="E376" t="s">
        <v>2252</v>
      </c>
      <c r="F376" s="364">
        <v>372</v>
      </c>
    </row>
    <row r="377" spans="5:6" x14ac:dyDescent="0.25">
      <c r="E377" s="364" t="s">
        <v>2182</v>
      </c>
      <c r="F377" s="364">
        <v>373</v>
      </c>
    </row>
    <row r="378" spans="5:6" x14ac:dyDescent="0.25">
      <c r="E378" s="364" t="s">
        <v>2182</v>
      </c>
      <c r="F378" s="364">
        <v>374</v>
      </c>
    </row>
    <row r="379" spans="5:6" x14ac:dyDescent="0.25">
      <c r="E379" s="364" t="s">
        <v>2182</v>
      </c>
      <c r="F379" s="364">
        <v>375</v>
      </c>
    </row>
    <row r="380" spans="5:6" x14ac:dyDescent="0.25">
      <c r="E380" s="364" t="s">
        <v>2182</v>
      </c>
      <c r="F380" s="364">
        <v>376</v>
      </c>
    </row>
    <row r="381" spans="5:6" x14ac:dyDescent="0.25">
      <c r="E381" s="364" t="s">
        <v>2182</v>
      </c>
      <c r="F381" s="364">
        <v>377</v>
      </c>
    </row>
    <row r="382" spans="5:6" x14ac:dyDescent="0.25">
      <c r="E382" t="s">
        <v>2253</v>
      </c>
      <c r="F382" s="364">
        <v>378</v>
      </c>
    </row>
    <row r="383" spans="5:6" x14ac:dyDescent="0.25">
      <c r="E383" t="s">
        <v>2254</v>
      </c>
      <c r="F383" s="364">
        <v>379</v>
      </c>
    </row>
    <row r="384" spans="5:6" x14ac:dyDescent="0.25">
      <c r="E384" t="s">
        <v>2255</v>
      </c>
      <c r="F384" s="364">
        <v>380</v>
      </c>
    </row>
    <row r="385" spans="5:6" x14ac:dyDescent="0.25">
      <c r="E385" t="s">
        <v>2256</v>
      </c>
      <c r="F385" s="364">
        <v>381</v>
      </c>
    </row>
    <row r="386" spans="5:6" x14ac:dyDescent="0.25">
      <c r="E386" t="s">
        <v>2257</v>
      </c>
      <c r="F386" s="364">
        <v>382</v>
      </c>
    </row>
    <row r="387" spans="5:6" x14ac:dyDescent="0.25">
      <c r="E387" t="s">
        <v>2258</v>
      </c>
      <c r="F387" s="364">
        <v>383</v>
      </c>
    </row>
    <row r="388" spans="5:6" x14ac:dyDescent="0.25">
      <c r="E388" t="s">
        <v>2259</v>
      </c>
      <c r="F388" s="364">
        <v>384</v>
      </c>
    </row>
    <row r="389" spans="5:6" x14ac:dyDescent="0.25">
      <c r="E389" t="s">
        <v>2260</v>
      </c>
      <c r="F389" s="364">
        <v>385</v>
      </c>
    </row>
    <row r="390" spans="5:6" x14ac:dyDescent="0.25">
      <c r="E390" t="s">
        <v>2261</v>
      </c>
      <c r="F390" s="364">
        <v>386</v>
      </c>
    </row>
    <row r="391" spans="5:6" x14ac:dyDescent="0.25">
      <c r="E391" t="s">
        <v>2262</v>
      </c>
      <c r="F391" s="364">
        <v>387</v>
      </c>
    </row>
    <row r="392" spans="5:6" x14ac:dyDescent="0.25">
      <c r="E392" s="364" t="s">
        <v>2182</v>
      </c>
      <c r="F392" s="364">
        <v>388</v>
      </c>
    </row>
    <row r="393" spans="5:6" x14ac:dyDescent="0.25">
      <c r="E393" s="364" t="s">
        <v>2182</v>
      </c>
      <c r="F393" s="364">
        <v>389</v>
      </c>
    </row>
    <row r="394" spans="5:6" x14ac:dyDescent="0.25">
      <c r="E394" s="364" t="s">
        <v>2182</v>
      </c>
      <c r="F394" s="364">
        <v>390</v>
      </c>
    </row>
    <row r="395" spans="5:6" x14ac:dyDescent="0.25">
      <c r="E395" s="364" t="s">
        <v>2182</v>
      </c>
      <c r="F395" s="364">
        <v>391</v>
      </c>
    </row>
    <row r="396" spans="5:6" x14ac:dyDescent="0.25">
      <c r="E396" s="364" t="s">
        <v>2182</v>
      </c>
      <c r="F396" s="364">
        <v>392</v>
      </c>
    </row>
    <row r="397" spans="5:6" x14ac:dyDescent="0.25">
      <c r="E397" s="364" t="s">
        <v>2182</v>
      </c>
      <c r="F397" s="364">
        <v>393</v>
      </c>
    </row>
    <row r="398" spans="5:6" x14ac:dyDescent="0.25">
      <c r="E398" s="364" t="s">
        <v>2182</v>
      </c>
      <c r="F398" s="364">
        <v>394</v>
      </c>
    </row>
    <row r="399" spans="5:6" x14ac:dyDescent="0.25">
      <c r="E399" s="364" t="s">
        <v>2182</v>
      </c>
      <c r="F399" s="364">
        <v>395</v>
      </c>
    </row>
    <row r="400" spans="5:6" x14ac:dyDescent="0.25">
      <c r="E400" s="364" t="s">
        <v>2182</v>
      </c>
      <c r="F400" s="364">
        <v>396</v>
      </c>
    </row>
    <row r="401" spans="5:6" x14ac:dyDescent="0.25">
      <c r="E401" s="364" t="s">
        <v>2182</v>
      </c>
      <c r="F401" s="364">
        <v>397</v>
      </c>
    </row>
    <row r="402" spans="5:6" x14ac:dyDescent="0.25">
      <c r="E402" s="364" t="s">
        <v>2182</v>
      </c>
      <c r="F402" s="364">
        <v>398</v>
      </c>
    </row>
    <row r="403" spans="5:6" x14ac:dyDescent="0.25">
      <c r="E403" s="364" t="s">
        <v>2182</v>
      </c>
      <c r="F403" s="364">
        <v>399</v>
      </c>
    </row>
    <row r="404" spans="5:6" x14ac:dyDescent="0.25">
      <c r="E404" s="364" t="s">
        <v>2182</v>
      </c>
      <c r="F404" s="364">
        <v>400</v>
      </c>
    </row>
    <row r="405" spans="5:6" x14ac:dyDescent="0.25">
      <c r="E405" s="364" t="s">
        <v>2182</v>
      </c>
      <c r="F405" s="364">
        <v>401</v>
      </c>
    </row>
    <row r="406" spans="5:6" x14ac:dyDescent="0.25">
      <c r="E406" s="364" t="s">
        <v>2182</v>
      </c>
      <c r="F406" s="364">
        <v>402</v>
      </c>
    </row>
    <row r="407" spans="5:6" x14ac:dyDescent="0.25">
      <c r="E407" s="364" t="s">
        <v>2182</v>
      </c>
      <c r="F407" s="364">
        <v>403</v>
      </c>
    </row>
    <row r="408" spans="5:6" x14ac:dyDescent="0.25">
      <c r="E408" s="364" t="s">
        <v>2182</v>
      </c>
      <c r="F408" s="364">
        <v>404</v>
      </c>
    </row>
    <row r="409" spans="5:6" x14ac:dyDescent="0.25">
      <c r="E409" s="364" t="s">
        <v>2182</v>
      </c>
      <c r="F409" s="364">
        <v>405</v>
      </c>
    </row>
    <row r="410" spans="5:6" x14ac:dyDescent="0.25">
      <c r="E410" s="364" t="s">
        <v>2182</v>
      </c>
      <c r="F410" s="364">
        <v>406</v>
      </c>
    </row>
    <row r="411" spans="5:6" x14ac:dyDescent="0.25">
      <c r="E411" s="364" t="s">
        <v>2182</v>
      </c>
      <c r="F411" s="364">
        <v>407</v>
      </c>
    </row>
    <row r="412" spans="5:6" x14ac:dyDescent="0.25">
      <c r="E412" s="364" t="s">
        <v>2182</v>
      </c>
      <c r="F412" s="364">
        <v>408</v>
      </c>
    </row>
    <row r="413" spans="5:6" x14ac:dyDescent="0.25">
      <c r="E413" s="364" t="s">
        <v>2182</v>
      </c>
      <c r="F413" s="364">
        <v>409</v>
      </c>
    </row>
    <row r="414" spans="5:6" x14ac:dyDescent="0.25">
      <c r="E414" s="364" t="s">
        <v>2182</v>
      </c>
      <c r="F414" s="364">
        <v>410</v>
      </c>
    </row>
    <row r="415" spans="5:6" x14ac:dyDescent="0.25">
      <c r="E415" s="364" t="s">
        <v>2182</v>
      </c>
      <c r="F415" s="364">
        <v>411</v>
      </c>
    </row>
    <row r="416" spans="5:6" x14ac:dyDescent="0.25">
      <c r="E416" s="364" t="s">
        <v>2182</v>
      </c>
      <c r="F416" s="364">
        <v>412</v>
      </c>
    </row>
    <row r="417" spans="5:6" x14ac:dyDescent="0.25">
      <c r="E417" s="364" t="s">
        <v>2182</v>
      </c>
      <c r="F417" s="364">
        <v>413</v>
      </c>
    </row>
    <row r="418" spans="5:6" x14ac:dyDescent="0.25">
      <c r="E418" s="364" t="s">
        <v>2182</v>
      </c>
      <c r="F418" s="364">
        <v>414</v>
      </c>
    </row>
    <row r="419" spans="5:6" x14ac:dyDescent="0.25">
      <c r="E419" s="364" t="s">
        <v>2182</v>
      </c>
      <c r="F419" s="364">
        <v>415</v>
      </c>
    </row>
    <row r="420" spans="5:6" x14ac:dyDescent="0.25">
      <c r="E420" s="364" t="s">
        <v>2182</v>
      </c>
      <c r="F420" s="364">
        <v>416</v>
      </c>
    </row>
    <row r="421" spans="5:6" x14ac:dyDescent="0.25">
      <c r="E421" s="364" t="s">
        <v>2182</v>
      </c>
      <c r="F421" s="364">
        <v>417</v>
      </c>
    </row>
    <row r="422" spans="5:6" x14ac:dyDescent="0.25">
      <c r="E422" s="364" t="s">
        <v>2182</v>
      </c>
      <c r="F422" s="364">
        <v>418</v>
      </c>
    </row>
    <row r="423" spans="5:6" x14ac:dyDescent="0.25">
      <c r="E423" s="364" t="s">
        <v>2182</v>
      </c>
      <c r="F423" s="364">
        <v>419</v>
      </c>
    </row>
    <row r="424" spans="5:6" x14ac:dyDescent="0.25">
      <c r="E424" s="364" t="s">
        <v>2182</v>
      </c>
      <c r="F424" s="364">
        <v>420</v>
      </c>
    </row>
    <row r="425" spans="5:6" x14ac:dyDescent="0.25">
      <c r="E425" s="364" t="s">
        <v>2182</v>
      </c>
      <c r="F425" s="364">
        <v>421</v>
      </c>
    </row>
    <row r="426" spans="5:6" x14ac:dyDescent="0.25">
      <c r="E426" s="364" t="s">
        <v>2182</v>
      </c>
      <c r="F426" s="364">
        <v>422</v>
      </c>
    </row>
    <row r="427" spans="5:6" x14ac:dyDescent="0.25">
      <c r="E427" s="364" t="s">
        <v>2182</v>
      </c>
      <c r="F427" s="364">
        <v>423</v>
      </c>
    </row>
    <row r="428" spans="5:6" x14ac:dyDescent="0.25">
      <c r="E428" s="364" t="s">
        <v>2182</v>
      </c>
      <c r="F428" s="364">
        <v>424</v>
      </c>
    </row>
    <row r="429" spans="5:6" x14ac:dyDescent="0.25">
      <c r="E429" s="364" t="s">
        <v>2182</v>
      </c>
      <c r="F429" s="364">
        <v>425</v>
      </c>
    </row>
    <row r="430" spans="5:6" x14ac:dyDescent="0.25">
      <c r="E430" s="364" t="s">
        <v>2182</v>
      </c>
      <c r="F430" s="364">
        <v>426</v>
      </c>
    </row>
    <row r="431" spans="5:6" x14ac:dyDescent="0.25">
      <c r="E431" s="364" t="s">
        <v>2182</v>
      </c>
      <c r="F431" s="364">
        <v>427</v>
      </c>
    </row>
    <row r="432" spans="5:6" x14ac:dyDescent="0.25">
      <c r="E432" s="364" t="s">
        <v>2182</v>
      </c>
      <c r="F432" s="364">
        <v>428</v>
      </c>
    </row>
    <row r="433" spans="5:6" x14ac:dyDescent="0.25">
      <c r="E433" t="s">
        <v>2263</v>
      </c>
      <c r="F433" s="364">
        <v>429</v>
      </c>
    </row>
    <row r="434" spans="5:6" x14ac:dyDescent="0.25">
      <c r="E434" s="364" t="s">
        <v>2182</v>
      </c>
      <c r="F434" s="364">
        <v>430</v>
      </c>
    </row>
    <row r="435" spans="5:6" x14ac:dyDescent="0.25">
      <c r="E435" s="364" t="s">
        <v>2182</v>
      </c>
      <c r="F435" s="364">
        <v>431</v>
      </c>
    </row>
    <row r="436" spans="5:6" x14ac:dyDescent="0.25">
      <c r="E436" s="364" t="s">
        <v>2182</v>
      </c>
      <c r="F436" s="364">
        <v>432</v>
      </c>
    </row>
    <row r="437" spans="5:6" x14ac:dyDescent="0.25">
      <c r="E437" s="364" t="s">
        <v>2182</v>
      </c>
      <c r="F437" s="364">
        <v>433</v>
      </c>
    </row>
    <row r="438" spans="5:6" x14ac:dyDescent="0.25">
      <c r="E438" s="364" t="s">
        <v>2182</v>
      </c>
      <c r="F438" s="364">
        <v>434</v>
      </c>
    </row>
    <row r="439" spans="5:6" x14ac:dyDescent="0.25">
      <c r="E439" s="364" t="s">
        <v>2182</v>
      </c>
      <c r="F439" s="364">
        <v>435</v>
      </c>
    </row>
    <row r="440" spans="5:6" x14ac:dyDescent="0.25">
      <c r="E440" s="364" t="s">
        <v>2182</v>
      </c>
      <c r="F440" s="364">
        <v>436</v>
      </c>
    </row>
    <row r="441" spans="5:6" x14ac:dyDescent="0.25">
      <c r="E441" s="364" t="s">
        <v>2182</v>
      </c>
      <c r="F441" s="364">
        <v>437</v>
      </c>
    </row>
    <row r="442" spans="5:6" x14ac:dyDescent="0.25">
      <c r="E442" s="364" t="s">
        <v>2182</v>
      </c>
      <c r="F442" s="364">
        <v>438</v>
      </c>
    </row>
    <row r="443" spans="5:6" x14ac:dyDescent="0.25">
      <c r="E443" s="364" t="s">
        <v>2182</v>
      </c>
      <c r="F443" s="364">
        <v>439</v>
      </c>
    </row>
    <row r="444" spans="5:6" x14ac:dyDescent="0.25">
      <c r="E444" s="364" t="s">
        <v>2182</v>
      </c>
      <c r="F444" s="364">
        <v>440</v>
      </c>
    </row>
    <row r="445" spans="5:6" x14ac:dyDescent="0.25">
      <c r="E445" s="364" t="s">
        <v>2182</v>
      </c>
      <c r="F445" s="364">
        <v>441</v>
      </c>
    </row>
    <row r="446" spans="5:6" x14ac:dyDescent="0.25">
      <c r="E446" s="364" t="s">
        <v>2182</v>
      </c>
      <c r="F446" s="364">
        <v>442</v>
      </c>
    </row>
    <row r="447" spans="5:6" x14ac:dyDescent="0.25">
      <c r="E447" s="364" t="s">
        <v>2182</v>
      </c>
      <c r="F447" s="364">
        <v>443</v>
      </c>
    </row>
    <row r="448" spans="5:6" x14ac:dyDescent="0.25">
      <c r="E448" s="364" t="s">
        <v>2182</v>
      </c>
      <c r="F448" s="364">
        <v>444</v>
      </c>
    </row>
    <row r="449" spans="5:6" x14ac:dyDescent="0.25">
      <c r="E449" s="364" t="s">
        <v>2182</v>
      </c>
      <c r="F449" s="364">
        <v>445</v>
      </c>
    </row>
    <row r="450" spans="5:6" x14ac:dyDescent="0.25">
      <c r="E450" s="364" t="s">
        <v>2182</v>
      </c>
      <c r="F450" s="364">
        <v>446</v>
      </c>
    </row>
    <row r="451" spans="5:6" x14ac:dyDescent="0.25">
      <c r="E451" s="364" t="s">
        <v>2182</v>
      </c>
      <c r="F451" s="364">
        <v>447</v>
      </c>
    </row>
    <row r="452" spans="5:6" x14ac:dyDescent="0.25">
      <c r="E452" s="364" t="s">
        <v>2182</v>
      </c>
      <c r="F452" s="364">
        <v>448</v>
      </c>
    </row>
    <row r="453" spans="5:6" x14ac:dyDescent="0.25">
      <c r="E453" s="364" t="s">
        <v>2182</v>
      </c>
      <c r="F453" s="364">
        <v>449</v>
      </c>
    </row>
    <row r="454" spans="5:6" x14ac:dyDescent="0.25">
      <c r="E454" s="364" t="s">
        <v>2182</v>
      </c>
      <c r="F454" s="364">
        <v>450</v>
      </c>
    </row>
    <row r="455" spans="5:6" x14ac:dyDescent="0.25">
      <c r="E455" s="364" t="s">
        <v>2182</v>
      </c>
      <c r="F455" s="364">
        <v>451</v>
      </c>
    </row>
    <row r="456" spans="5:6" x14ac:dyDescent="0.25">
      <c r="E456" s="364" t="s">
        <v>2182</v>
      </c>
      <c r="F456" s="364">
        <v>452</v>
      </c>
    </row>
    <row r="457" spans="5:6" x14ac:dyDescent="0.25">
      <c r="E457" s="364" t="s">
        <v>2182</v>
      </c>
      <c r="F457" s="364">
        <v>453</v>
      </c>
    </row>
    <row r="458" spans="5:6" x14ac:dyDescent="0.25">
      <c r="E458" s="364" t="s">
        <v>2182</v>
      </c>
      <c r="F458" s="364">
        <v>454</v>
      </c>
    </row>
    <row r="459" spans="5:6" x14ac:dyDescent="0.25">
      <c r="E459" s="364" t="s">
        <v>2182</v>
      </c>
      <c r="F459" s="364">
        <v>455</v>
      </c>
    </row>
    <row r="460" spans="5:6" x14ac:dyDescent="0.25">
      <c r="E460" s="364" t="s">
        <v>2182</v>
      </c>
      <c r="F460" s="364">
        <v>456</v>
      </c>
    </row>
    <row r="461" spans="5:6" x14ac:dyDescent="0.25">
      <c r="E461" s="364" t="s">
        <v>2182</v>
      </c>
      <c r="F461" s="364">
        <v>457</v>
      </c>
    </row>
    <row r="462" spans="5:6" x14ac:dyDescent="0.25">
      <c r="E462" s="364" t="s">
        <v>2182</v>
      </c>
      <c r="F462" s="364">
        <v>458</v>
      </c>
    </row>
    <row r="463" spans="5:6" x14ac:dyDescent="0.25">
      <c r="E463" s="364" t="s">
        <v>2182</v>
      </c>
      <c r="F463" s="364">
        <v>459</v>
      </c>
    </row>
    <row r="464" spans="5:6" x14ac:dyDescent="0.25">
      <c r="E464" s="364" t="s">
        <v>2182</v>
      </c>
      <c r="F464" s="364">
        <v>460</v>
      </c>
    </row>
    <row r="465" spans="5:6" x14ac:dyDescent="0.25">
      <c r="E465" s="364" t="s">
        <v>2182</v>
      </c>
      <c r="F465" s="364">
        <v>461</v>
      </c>
    </row>
    <row r="466" spans="5:6" x14ac:dyDescent="0.25">
      <c r="E466" s="364" t="s">
        <v>2182</v>
      </c>
      <c r="F466" s="364">
        <v>462</v>
      </c>
    </row>
    <row r="467" spans="5:6" x14ac:dyDescent="0.25">
      <c r="E467" s="364" t="s">
        <v>2182</v>
      </c>
      <c r="F467" s="364">
        <v>463</v>
      </c>
    </row>
    <row r="468" spans="5:6" x14ac:dyDescent="0.25">
      <c r="E468" s="364" t="s">
        <v>2182</v>
      </c>
      <c r="F468" s="364">
        <v>464</v>
      </c>
    </row>
    <row r="469" spans="5:6" x14ac:dyDescent="0.25">
      <c r="E469" s="364" t="s">
        <v>2182</v>
      </c>
      <c r="F469" s="364">
        <v>465</v>
      </c>
    </row>
    <row r="470" spans="5:6" x14ac:dyDescent="0.25">
      <c r="E470" s="364" t="s">
        <v>2182</v>
      </c>
      <c r="F470" s="364">
        <v>466</v>
      </c>
    </row>
    <row r="471" spans="5:6" x14ac:dyDescent="0.25">
      <c r="E471" s="364" t="s">
        <v>2182</v>
      </c>
      <c r="F471" s="364">
        <v>467</v>
      </c>
    </row>
    <row r="472" spans="5:6" x14ac:dyDescent="0.25">
      <c r="E472" s="364" t="s">
        <v>2182</v>
      </c>
      <c r="F472" s="364">
        <v>468</v>
      </c>
    </row>
    <row r="473" spans="5:6" x14ac:dyDescent="0.25">
      <c r="E473" s="364" t="s">
        <v>2182</v>
      </c>
      <c r="F473" s="364">
        <v>469</v>
      </c>
    </row>
    <row r="474" spans="5:6" x14ac:dyDescent="0.25">
      <c r="E474" s="364" t="s">
        <v>2182</v>
      </c>
      <c r="F474" s="364">
        <v>470</v>
      </c>
    </row>
    <row r="475" spans="5:6" x14ac:dyDescent="0.25">
      <c r="E475" s="364" t="s">
        <v>2182</v>
      </c>
      <c r="F475" s="364">
        <v>471</v>
      </c>
    </row>
    <row r="476" spans="5:6" x14ac:dyDescent="0.25">
      <c r="E476" t="s">
        <v>2264</v>
      </c>
      <c r="F476" s="364">
        <v>472</v>
      </c>
    </row>
    <row r="477" spans="5:6" x14ac:dyDescent="0.25">
      <c r="E477" t="s">
        <v>2265</v>
      </c>
      <c r="F477" s="364">
        <v>473</v>
      </c>
    </row>
    <row r="478" spans="5:6" x14ac:dyDescent="0.25">
      <c r="E478" t="s">
        <v>2266</v>
      </c>
      <c r="F478" s="364">
        <v>474</v>
      </c>
    </row>
    <row r="479" spans="5:6" x14ac:dyDescent="0.25">
      <c r="E479" t="s">
        <v>2267</v>
      </c>
      <c r="F479" s="364">
        <v>475</v>
      </c>
    </row>
    <row r="480" spans="5:6" x14ac:dyDescent="0.25">
      <c r="E480" t="s">
        <v>2268</v>
      </c>
      <c r="F480" s="364">
        <v>476</v>
      </c>
    </row>
    <row r="481" spans="5:6" x14ac:dyDescent="0.25">
      <c r="E481" s="364" t="s">
        <v>2182</v>
      </c>
      <c r="F481" s="364">
        <v>477</v>
      </c>
    </row>
    <row r="482" spans="5:6" x14ac:dyDescent="0.25">
      <c r="E482" s="364" t="s">
        <v>2182</v>
      </c>
      <c r="F482" s="364">
        <v>478</v>
      </c>
    </row>
    <row r="483" spans="5:6" x14ac:dyDescent="0.25">
      <c r="E483" s="364" t="s">
        <v>2182</v>
      </c>
      <c r="F483" s="364">
        <v>479</v>
      </c>
    </row>
    <row r="484" spans="5:6" x14ac:dyDescent="0.25">
      <c r="E484" t="s">
        <v>2269</v>
      </c>
      <c r="F484" s="364">
        <v>480</v>
      </c>
    </row>
    <row r="485" spans="5:6" x14ac:dyDescent="0.25">
      <c r="E485" t="s">
        <v>2270</v>
      </c>
      <c r="F485" s="364">
        <v>481</v>
      </c>
    </row>
    <row r="486" spans="5:6" x14ac:dyDescent="0.25">
      <c r="E486" s="364" t="s">
        <v>2182</v>
      </c>
      <c r="F486" s="364">
        <v>482</v>
      </c>
    </row>
    <row r="487" spans="5:6" x14ac:dyDescent="0.25">
      <c r="E487" t="s">
        <v>2271</v>
      </c>
      <c r="F487" s="364">
        <v>483</v>
      </c>
    </row>
    <row r="488" spans="5:6" x14ac:dyDescent="0.25">
      <c r="E488" t="s">
        <v>2272</v>
      </c>
      <c r="F488" s="364">
        <v>484</v>
      </c>
    </row>
    <row r="489" spans="5:6" x14ac:dyDescent="0.25">
      <c r="E489" t="s">
        <v>2273</v>
      </c>
      <c r="F489" s="364">
        <v>485</v>
      </c>
    </row>
    <row r="490" spans="5:6" x14ac:dyDescent="0.25">
      <c r="E490" t="s">
        <v>2274</v>
      </c>
      <c r="F490" s="364">
        <v>486</v>
      </c>
    </row>
    <row r="491" spans="5:6" x14ac:dyDescent="0.25">
      <c r="E491" t="s">
        <v>2275</v>
      </c>
      <c r="F491" s="364">
        <v>487</v>
      </c>
    </row>
    <row r="492" spans="5:6" x14ac:dyDescent="0.25">
      <c r="E492" t="s">
        <v>2276</v>
      </c>
      <c r="F492" s="364">
        <v>488</v>
      </c>
    </row>
    <row r="493" spans="5:6" x14ac:dyDescent="0.25">
      <c r="E493" t="s">
        <v>2277</v>
      </c>
      <c r="F493" s="364">
        <v>489</v>
      </c>
    </row>
    <row r="494" spans="5:6" x14ac:dyDescent="0.25">
      <c r="E494" t="s">
        <v>2278</v>
      </c>
      <c r="F494" s="364">
        <v>490</v>
      </c>
    </row>
    <row r="495" spans="5:6" x14ac:dyDescent="0.25">
      <c r="E495" t="s">
        <v>2279</v>
      </c>
      <c r="F495" s="364">
        <v>491</v>
      </c>
    </row>
    <row r="496" spans="5:6" x14ac:dyDescent="0.25">
      <c r="E496" t="s">
        <v>2280</v>
      </c>
      <c r="F496" s="364">
        <v>492</v>
      </c>
    </row>
    <row r="497" spans="5:6" x14ac:dyDescent="0.25">
      <c r="E497" t="s">
        <v>2281</v>
      </c>
      <c r="F497" s="364">
        <v>493</v>
      </c>
    </row>
    <row r="498" spans="5:6" x14ac:dyDescent="0.25">
      <c r="E498" t="s">
        <v>2282</v>
      </c>
      <c r="F498" s="364">
        <v>494</v>
      </c>
    </row>
    <row r="499" spans="5:6" x14ac:dyDescent="0.25">
      <c r="E499" t="s">
        <v>2283</v>
      </c>
      <c r="F499" s="364">
        <v>495</v>
      </c>
    </row>
    <row r="500" spans="5:6" x14ac:dyDescent="0.25">
      <c r="E500" t="s">
        <v>2284</v>
      </c>
      <c r="F500" s="364">
        <v>496</v>
      </c>
    </row>
    <row r="501" spans="5:6" x14ac:dyDescent="0.25">
      <c r="E501" t="s">
        <v>2285</v>
      </c>
      <c r="F501" s="364">
        <v>497</v>
      </c>
    </row>
    <row r="502" spans="5:6" x14ac:dyDescent="0.25">
      <c r="E502" t="s">
        <v>2286</v>
      </c>
      <c r="F502" s="364">
        <v>498</v>
      </c>
    </row>
    <row r="503" spans="5:6" x14ac:dyDescent="0.25">
      <c r="E503" t="s">
        <v>2287</v>
      </c>
      <c r="F503" s="364">
        <v>499</v>
      </c>
    </row>
    <row r="504" spans="5:6" x14ac:dyDescent="0.25">
      <c r="E504" t="s">
        <v>2288</v>
      </c>
      <c r="F504" s="364">
        <v>500</v>
      </c>
    </row>
    <row r="505" spans="5:6" x14ac:dyDescent="0.25">
      <c r="E505" t="s">
        <v>2289</v>
      </c>
      <c r="F505" s="364">
        <v>501</v>
      </c>
    </row>
    <row r="506" spans="5:6" x14ac:dyDescent="0.25">
      <c r="E506" t="s">
        <v>2290</v>
      </c>
      <c r="F506" s="364">
        <v>502</v>
      </c>
    </row>
    <row r="507" spans="5:6" x14ac:dyDescent="0.25">
      <c r="E507" t="s">
        <v>2291</v>
      </c>
      <c r="F507" s="364">
        <v>503</v>
      </c>
    </row>
    <row r="508" spans="5:6" x14ac:dyDescent="0.25">
      <c r="E508" t="s">
        <v>2292</v>
      </c>
      <c r="F508" s="364">
        <v>504</v>
      </c>
    </row>
    <row r="509" spans="5:6" x14ac:dyDescent="0.25">
      <c r="E509" t="s">
        <v>2293</v>
      </c>
      <c r="F509" s="364">
        <v>505</v>
      </c>
    </row>
    <row r="510" spans="5:6" x14ac:dyDescent="0.25">
      <c r="E510" t="s">
        <v>2294</v>
      </c>
      <c r="F510" s="364">
        <v>506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8"/>
  <sheetViews>
    <sheetView showGridLines="0" workbookViewId="0">
      <selection activeCell="D13" sqref="D13"/>
    </sheetView>
  </sheetViews>
  <sheetFormatPr defaultRowHeight="15" x14ac:dyDescent="0.25"/>
  <cols>
    <col min="1" max="1" width="3.5703125" customWidth="1"/>
    <col min="2" max="2" width="33" bestFit="1" customWidth="1"/>
    <col min="3" max="3" width="12" bestFit="1" customWidth="1"/>
    <col min="4" max="4" width="11.140625" customWidth="1"/>
    <col min="5" max="5" width="2.85546875" customWidth="1"/>
    <col min="6" max="6" width="27.85546875" bestFit="1" customWidth="1"/>
  </cols>
  <sheetData>
    <row r="1" spans="2:6" ht="19.5" thickBot="1" x14ac:dyDescent="0.35">
      <c r="B1" s="53" t="s">
        <v>57</v>
      </c>
    </row>
    <row r="2" spans="2:6" ht="15.75" thickBot="1" x14ac:dyDescent="0.3">
      <c r="B2" s="41" t="s">
        <v>46</v>
      </c>
      <c r="C2" s="74" t="s">
        <v>27</v>
      </c>
      <c r="D2" s="79" t="s">
        <v>136</v>
      </c>
      <c r="E2" s="55"/>
      <c r="F2" s="39" t="s">
        <v>45</v>
      </c>
    </row>
    <row r="3" spans="2:6" x14ac:dyDescent="0.25">
      <c r="B3" s="45" t="s">
        <v>25</v>
      </c>
      <c r="C3" s="75">
        <f>192*2048</f>
        <v>393216</v>
      </c>
      <c r="D3" s="80">
        <f>C3*4</f>
        <v>1572864</v>
      </c>
      <c r="E3" s="56"/>
      <c r="F3" s="44" t="s">
        <v>37</v>
      </c>
    </row>
    <row r="4" spans="2:6" x14ac:dyDescent="0.25">
      <c r="B4" s="46" t="s">
        <v>26</v>
      </c>
      <c r="C4" s="76">
        <v>1</v>
      </c>
      <c r="D4" s="78">
        <f t="shared" ref="D4:D10" si="0">C4*4</f>
        <v>4</v>
      </c>
      <c r="E4" s="56"/>
      <c r="F4" s="44" t="s">
        <v>38</v>
      </c>
    </row>
    <row r="5" spans="2:6" x14ac:dyDescent="0.25">
      <c r="B5" s="46" t="s">
        <v>32</v>
      </c>
      <c r="C5" s="76">
        <f>2048+16</f>
        <v>2064</v>
      </c>
      <c r="D5" s="78">
        <f t="shared" si="0"/>
        <v>8256</v>
      </c>
      <c r="E5" s="56"/>
      <c r="F5" s="44" t="s">
        <v>39</v>
      </c>
    </row>
    <row r="6" spans="2:6" x14ac:dyDescent="0.25">
      <c r="B6" s="46" t="s">
        <v>28</v>
      </c>
      <c r="C6" s="76">
        <v>1</v>
      </c>
      <c r="D6" s="78">
        <f t="shared" si="0"/>
        <v>4</v>
      </c>
      <c r="E6" s="56"/>
      <c r="F6" s="44" t="s">
        <v>43</v>
      </c>
    </row>
    <row r="7" spans="2:6" x14ac:dyDescent="0.25">
      <c r="B7" s="46" t="s">
        <v>31</v>
      </c>
      <c r="C7" s="76">
        <f>2048+16</f>
        <v>2064</v>
      </c>
      <c r="D7" s="78">
        <f t="shared" si="0"/>
        <v>8256</v>
      </c>
      <c r="E7" s="56"/>
      <c r="F7" s="44" t="s">
        <v>40</v>
      </c>
    </row>
    <row r="8" spans="2:6" x14ac:dyDescent="0.25">
      <c r="B8" s="46" t="s">
        <v>29</v>
      </c>
      <c r="C8" s="76">
        <v>1</v>
      </c>
      <c r="D8" s="78">
        <f t="shared" si="0"/>
        <v>4</v>
      </c>
      <c r="E8" s="56"/>
      <c r="F8" s="44" t="s">
        <v>41</v>
      </c>
    </row>
    <row r="9" spans="2:6" x14ac:dyDescent="0.25">
      <c r="B9" s="46" t="s">
        <v>30</v>
      </c>
      <c r="C9" s="76">
        <f>20+16</f>
        <v>36</v>
      </c>
      <c r="D9" s="78">
        <f t="shared" si="0"/>
        <v>144</v>
      </c>
      <c r="E9" s="56"/>
      <c r="F9" s="44" t="s">
        <v>44</v>
      </c>
    </row>
    <row r="10" spans="2:6" ht="15.75" thickBot="1" x14ac:dyDescent="0.3">
      <c r="B10" s="47" t="s">
        <v>33</v>
      </c>
      <c r="C10" s="77">
        <f>2048+16</f>
        <v>2064</v>
      </c>
      <c r="D10" s="81">
        <f t="shared" si="0"/>
        <v>8256</v>
      </c>
      <c r="E10" s="56"/>
      <c r="F10" s="44" t="s">
        <v>42</v>
      </c>
    </row>
    <row r="11" spans="2:6" ht="15.75" thickBot="1" x14ac:dyDescent="0.3">
      <c r="B11" s="38" t="s">
        <v>36</v>
      </c>
      <c r="C11" s="51">
        <f>SUM(C3:C10)</f>
        <v>399447</v>
      </c>
      <c r="D11" s="51">
        <f>C11*4</f>
        <v>1597788</v>
      </c>
      <c r="E11" s="51"/>
    </row>
    <row r="12" spans="2:6" ht="15.75" thickBot="1" x14ac:dyDescent="0.3">
      <c r="B12" s="42" t="s">
        <v>35</v>
      </c>
      <c r="C12" s="52">
        <f>2048-(C11-(INT(C11/2048))*2048)</f>
        <v>1961</v>
      </c>
      <c r="D12" s="82">
        <f>C12*4</f>
        <v>7844</v>
      </c>
      <c r="E12" s="56"/>
      <c r="F12" s="54" t="s">
        <v>47</v>
      </c>
    </row>
    <row r="13" spans="2:6" x14ac:dyDescent="0.25">
      <c r="B13" s="38" t="s">
        <v>34</v>
      </c>
      <c r="C13" s="51">
        <f>C11+C12</f>
        <v>401408</v>
      </c>
      <c r="D13" s="51">
        <f>D11+D12</f>
        <v>1605632</v>
      </c>
      <c r="E13" s="51"/>
      <c r="F13" s="54" t="s">
        <v>48</v>
      </c>
    </row>
    <row r="16" spans="2:6" x14ac:dyDescent="0.25">
      <c r="B16" s="57" t="s">
        <v>54</v>
      </c>
      <c r="C16" s="43">
        <v>2048</v>
      </c>
    </row>
    <row r="17" spans="2:3" x14ac:dyDescent="0.25">
      <c r="B17" t="s">
        <v>55</v>
      </c>
      <c r="C17" s="43">
        <v>16</v>
      </c>
    </row>
    <row r="18" spans="2:3" x14ac:dyDescent="0.25">
      <c r="B18" t="s">
        <v>62</v>
      </c>
      <c r="C18">
        <v>20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1"/>
  <sheetViews>
    <sheetView showGridLines="0" workbookViewId="0">
      <selection activeCell="B26" sqref="B26"/>
    </sheetView>
  </sheetViews>
  <sheetFormatPr defaultRowHeight="15" x14ac:dyDescent="0.25"/>
  <cols>
    <col min="1" max="1" width="3.5703125" customWidth="1"/>
    <col min="2" max="2" width="39" bestFit="1" customWidth="1"/>
    <col min="3" max="3" width="12" bestFit="1" customWidth="1"/>
    <col min="4" max="4" width="2" customWidth="1"/>
    <col min="5" max="5" width="27.85546875" bestFit="1" customWidth="1"/>
  </cols>
  <sheetData>
    <row r="1" spans="2:5" ht="19.5" thickBot="1" x14ac:dyDescent="0.35">
      <c r="B1" s="53" t="s">
        <v>56</v>
      </c>
    </row>
    <row r="2" spans="2:5" ht="15.75" thickBot="1" x14ac:dyDescent="0.3">
      <c r="B2" s="41" t="s">
        <v>46</v>
      </c>
      <c r="C2" s="40" t="s">
        <v>27</v>
      </c>
      <c r="D2" s="55"/>
      <c r="E2" s="39" t="s">
        <v>45</v>
      </c>
    </row>
    <row r="3" spans="2:5" x14ac:dyDescent="0.25">
      <c r="B3" s="45" t="s">
        <v>50</v>
      </c>
      <c r="C3" s="48">
        <f>(2048+16)*32</f>
        <v>66048</v>
      </c>
      <c r="D3" s="56"/>
      <c r="E3" s="44" t="s">
        <v>60</v>
      </c>
    </row>
    <row r="4" spans="2:5" x14ac:dyDescent="0.25">
      <c r="B4" s="46" t="s">
        <v>51</v>
      </c>
      <c r="C4" s="49">
        <f>10000+16</f>
        <v>10016</v>
      </c>
      <c r="D4" s="56"/>
      <c r="E4" s="44" t="s">
        <v>58</v>
      </c>
    </row>
    <row r="5" spans="2:5" ht="15.75" thickBot="1" x14ac:dyDescent="0.3">
      <c r="B5" s="47" t="s">
        <v>52</v>
      </c>
      <c r="C5" s="50">
        <f>(10000+16)*2</f>
        <v>20032</v>
      </c>
      <c r="D5" s="56"/>
      <c r="E5" s="44" t="s">
        <v>59</v>
      </c>
    </row>
    <row r="6" spans="2:5" x14ac:dyDescent="0.25">
      <c r="B6" s="38" t="s">
        <v>34</v>
      </c>
      <c r="C6" s="51">
        <f>SUM(C3:C5)</f>
        <v>96096</v>
      </c>
      <c r="D6" s="51"/>
    </row>
    <row r="8" spans="2:5" x14ac:dyDescent="0.25">
      <c r="B8" s="57" t="s">
        <v>54</v>
      </c>
      <c r="C8" s="43">
        <v>2048</v>
      </c>
    </row>
    <row r="9" spans="2:5" x14ac:dyDescent="0.25">
      <c r="B9" t="s">
        <v>55</v>
      </c>
      <c r="C9" s="43">
        <v>16</v>
      </c>
    </row>
    <row r="10" spans="2:5" x14ac:dyDescent="0.25">
      <c r="B10" t="s">
        <v>53</v>
      </c>
      <c r="C10" s="43">
        <v>32</v>
      </c>
    </row>
    <row r="11" spans="2:5" x14ac:dyDescent="0.25">
      <c r="B11" t="s">
        <v>61</v>
      </c>
      <c r="C11" s="43">
        <v>10000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43"/>
  <sheetViews>
    <sheetView showGridLines="0" workbookViewId="0">
      <selection activeCell="M20" sqref="H20:M20"/>
    </sheetView>
  </sheetViews>
  <sheetFormatPr defaultRowHeight="15" x14ac:dyDescent="0.25"/>
  <cols>
    <col min="1" max="1" width="3.5703125" customWidth="1"/>
    <col min="2" max="2" width="39" bestFit="1" customWidth="1"/>
    <col min="3" max="3" width="12" bestFit="1" customWidth="1"/>
    <col min="4" max="4" width="2" customWidth="1"/>
    <col min="5" max="5" width="33.5703125" bestFit="1" customWidth="1"/>
    <col min="8" max="13" width="5.140625" customWidth="1"/>
  </cols>
  <sheetData>
    <row r="1" spans="2:13" ht="19.5" thickBot="1" x14ac:dyDescent="0.35">
      <c r="B1" s="53" t="s">
        <v>97</v>
      </c>
    </row>
    <row r="2" spans="2:13" ht="15.75" thickBot="1" x14ac:dyDescent="0.3">
      <c r="B2" s="41" t="s">
        <v>46</v>
      </c>
      <c r="C2" s="40" t="s">
        <v>27</v>
      </c>
      <c r="D2" s="55"/>
      <c r="E2" s="39" t="s">
        <v>45</v>
      </c>
    </row>
    <row r="3" spans="2:13" x14ac:dyDescent="0.25">
      <c r="B3" s="45" t="s">
        <v>98</v>
      </c>
      <c r="C3" s="48">
        <v>1</v>
      </c>
      <c r="D3" s="56"/>
      <c r="E3" s="44" t="s">
        <v>101</v>
      </c>
    </row>
    <row r="4" spans="2:13" x14ac:dyDescent="0.25">
      <c r="B4" s="46" t="s">
        <v>99</v>
      </c>
      <c r="C4" s="49">
        <v>1</v>
      </c>
      <c r="D4" s="56"/>
      <c r="E4" s="44" t="s">
        <v>102</v>
      </c>
    </row>
    <row r="5" spans="2:13" x14ac:dyDescent="0.25">
      <c r="B5" s="46" t="s">
        <v>100</v>
      </c>
      <c r="C5" s="49">
        <f>2054*16</f>
        <v>32864</v>
      </c>
      <c r="D5" s="56"/>
      <c r="E5" s="44" t="s">
        <v>103</v>
      </c>
    </row>
    <row r="6" spans="2:13" x14ac:dyDescent="0.25">
      <c r="B6" s="46" t="s">
        <v>104</v>
      </c>
      <c r="C6" s="49">
        <v>1</v>
      </c>
      <c r="D6" s="51"/>
      <c r="E6" s="44" t="s">
        <v>111</v>
      </c>
    </row>
    <row r="7" spans="2:13" x14ac:dyDescent="0.25">
      <c r="B7" s="46" t="s">
        <v>105</v>
      </c>
      <c r="C7" s="49">
        <v>1</v>
      </c>
      <c r="E7" s="44" t="s">
        <v>112</v>
      </c>
    </row>
    <row r="8" spans="2:13" x14ac:dyDescent="0.25">
      <c r="B8" s="46" t="s">
        <v>106</v>
      </c>
      <c r="C8" s="49">
        <v>1</v>
      </c>
      <c r="E8" s="44" t="s">
        <v>113</v>
      </c>
    </row>
    <row r="9" spans="2:13" x14ac:dyDescent="0.25">
      <c r="B9" s="46" t="s">
        <v>107</v>
      </c>
      <c r="C9" s="49">
        <v>1</v>
      </c>
      <c r="E9" s="44" t="s">
        <v>114</v>
      </c>
    </row>
    <row r="10" spans="2:13" x14ac:dyDescent="0.25">
      <c r="B10" s="46" t="s">
        <v>108</v>
      </c>
      <c r="C10" s="49">
        <v>1</v>
      </c>
      <c r="E10" s="44" t="s">
        <v>115</v>
      </c>
      <c r="H10" t="s">
        <v>511</v>
      </c>
    </row>
    <row r="11" spans="2:13" x14ac:dyDescent="0.25">
      <c r="B11" s="46" t="s">
        <v>109</v>
      </c>
      <c r="C11" s="49">
        <v>1</v>
      </c>
      <c r="E11" s="44" t="s">
        <v>116</v>
      </c>
      <c r="H11" s="170">
        <v>1</v>
      </c>
      <c r="I11" s="171"/>
      <c r="J11" s="521" t="s">
        <v>507</v>
      </c>
      <c r="K11" s="522"/>
      <c r="L11" s="171"/>
      <c r="M11" s="170">
        <v>2048</v>
      </c>
    </row>
    <row r="12" spans="2:13" ht="15.75" thickBot="1" x14ac:dyDescent="0.3">
      <c r="B12" s="47" t="s">
        <v>110</v>
      </c>
      <c r="C12" s="50">
        <v>1944</v>
      </c>
      <c r="E12" s="44" t="s">
        <v>117</v>
      </c>
    </row>
    <row r="13" spans="2:13" x14ac:dyDescent="0.25">
      <c r="B13" s="38" t="s">
        <v>34</v>
      </c>
      <c r="C13" s="43">
        <f>SUM(C3:C12)</f>
        <v>34816</v>
      </c>
      <c r="H13" t="s">
        <v>508</v>
      </c>
    </row>
    <row r="14" spans="2:13" x14ac:dyDescent="0.25">
      <c r="H14" s="170">
        <v>1</v>
      </c>
      <c r="I14" s="171"/>
      <c r="J14" s="521" t="s">
        <v>507</v>
      </c>
      <c r="K14" s="522"/>
      <c r="L14" s="171"/>
      <c r="M14" s="170">
        <v>125</v>
      </c>
    </row>
    <row r="15" spans="2:13" x14ac:dyDescent="0.25">
      <c r="B15" s="57" t="s">
        <v>118</v>
      </c>
      <c r="C15" s="71">
        <v>2054</v>
      </c>
    </row>
    <row r="16" spans="2:13" x14ac:dyDescent="0.25">
      <c r="B16" s="57" t="s">
        <v>119</v>
      </c>
      <c r="C16" s="71">
        <v>16</v>
      </c>
    </row>
    <row r="17" spans="2:13" x14ac:dyDescent="0.25">
      <c r="B17" s="57" t="s">
        <v>172</v>
      </c>
      <c r="C17" s="71"/>
      <c r="H17" t="s">
        <v>509</v>
      </c>
    </row>
    <row r="18" spans="2:13" x14ac:dyDescent="0.25">
      <c r="B18" t="s">
        <v>157</v>
      </c>
      <c r="C18" s="71">
        <v>1</v>
      </c>
      <c r="E18" t="s">
        <v>158</v>
      </c>
      <c r="H18" s="170">
        <v>1</v>
      </c>
      <c r="I18" s="171"/>
      <c r="J18" s="521" t="s">
        <v>507</v>
      </c>
      <c r="K18" s="522"/>
      <c r="L18" s="171"/>
      <c r="M18" s="170">
        <v>16</v>
      </c>
    </row>
    <row r="19" spans="2:13" x14ac:dyDescent="0.25">
      <c r="B19" t="s">
        <v>159</v>
      </c>
      <c r="C19" s="71">
        <v>2</v>
      </c>
      <c r="E19" t="s">
        <v>162</v>
      </c>
      <c r="H19" t="s">
        <v>510</v>
      </c>
    </row>
    <row r="20" spans="2:13" x14ac:dyDescent="0.25">
      <c r="B20" t="s">
        <v>160</v>
      </c>
      <c r="C20" s="71">
        <v>3</v>
      </c>
      <c r="E20" t="s">
        <v>163</v>
      </c>
      <c r="H20" s="170">
        <v>1</v>
      </c>
      <c r="I20" s="171"/>
      <c r="J20" s="521" t="s">
        <v>507</v>
      </c>
      <c r="K20" s="522"/>
      <c r="L20" s="171"/>
      <c r="M20" s="170">
        <v>64</v>
      </c>
    </row>
    <row r="21" spans="2:13" x14ac:dyDescent="0.25">
      <c r="B21" t="s">
        <v>161</v>
      </c>
      <c r="C21" s="71">
        <v>4</v>
      </c>
      <c r="E21" t="s">
        <v>164</v>
      </c>
    </row>
    <row r="23" spans="2:13" x14ac:dyDescent="0.25">
      <c r="B23" t="s">
        <v>165</v>
      </c>
      <c r="C23" s="71">
        <v>5</v>
      </c>
      <c r="E23" t="s">
        <v>169</v>
      </c>
    </row>
    <row r="24" spans="2:13" x14ac:dyDescent="0.25">
      <c r="B24" t="s">
        <v>166</v>
      </c>
      <c r="C24" s="71">
        <v>6</v>
      </c>
      <c r="E24" t="s">
        <v>169</v>
      </c>
    </row>
    <row r="25" spans="2:13" x14ac:dyDescent="0.25">
      <c r="B25" t="s">
        <v>167</v>
      </c>
      <c r="C25" s="71">
        <v>7</v>
      </c>
      <c r="E25" t="s">
        <v>170</v>
      </c>
    </row>
    <row r="26" spans="2:13" x14ac:dyDescent="0.25">
      <c r="B26" t="s">
        <v>168</v>
      </c>
      <c r="C26" s="71">
        <v>7</v>
      </c>
      <c r="E26" t="s">
        <v>171</v>
      </c>
    </row>
    <row r="27" spans="2:13" x14ac:dyDescent="0.25">
      <c r="C27" s="71"/>
    </row>
    <row r="28" spans="2:13" x14ac:dyDescent="0.25">
      <c r="B28" t="s">
        <v>173</v>
      </c>
    </row>
    <row r="29" spans="2:13" x14ac:dyDescent="0.25">
      <c r="B29" t="s">
        <v>174</v>
      </c>
      <c r="C29" s="71">
        <v>7</v>
      </c>
      <c r="E29" t="s">
        <v>178</v>
      </c>
    </row>
    <row r="30" spans="2:13" x14ac:dyDescent="0.25">
      <c r="B30" t="s">
        <v>175</v>
      </c>
      <c r="C30" s="71">
        <v>8</v>
      </c>
      <c r="E30" t="s">
        <v>179</v>
      </c>
    </row>
    <row r="31" spans="2:13" x14ac:dyDescent="0.25">
      <c r="B31" t="s">
        <v>176</v>
      </c>
      <c r="C31" s="71">
        <v>9</v>
      </c>
      <c r="E31" t="s">
        <v>180</v>
      </c>
    </row>
    <row r="32" spans="2:13" x14ac:dyDescent="0.25">
      <c r="B32" t="s">
        <v>177</v>
      </c>
      <c r="C32" s="71">
        <v>10</v>
      </c>
      <c r="E32" t="s">
        <v>181</v>
      </c>
    </row>
    <row r="33" spans="2:5" x14ac:dyDescent="0.25">
      <c r="C33" s="71"/>
    </row>
    <row r="34" spans="2:5" x14ac:dyDescent="0.25">
      <c r="B34" t="s">
        <v>186</v>
      </c>
    </row>
    <row r="35" spans="2:5" x14ac:dyDescent="0.25">
      <c r="B35" t="s">
        <v>182</v>
      </c>
      <c r="C35" s="71">
        <v>0</v>
      </c>
      <c r="E35" t="s">
        <v>187</v>
      </c>
    </row>
    <row r="36" spans="2:5" x14ac:dyDescent="0.25">
      <c r="B36" t="s">
        <v>183</v>
      </c>
      <c r="C36" s="71">
        <v>1</v>
      </c>
      <c r="E36" t="s">
        <v>188</v>
      </c>
    </row>
    <row r="37" spans="2:5" x14ac:dyDescent="0.25">
      <c r="B37" t="s">
        <v>184</v>
      </c>
      <c r="C37" s="71">
        <v>2</v>
      </c>
      <c r="E37" t="s">
        <v>189</v>
      </c>
    </row>
    <row r="38" spans="2:5" x14ac:dyDescent="0.25">
      <c r="B38" t="s">
        <v>185</v>
      </c>
      <c r="C38" s="71">
        <v>3</v>
      </c>
      <c r="E38" t="s">
        <v>190</v>
      </c>
    </row>
    <row r="39" spans="2:5" x14ac:dyDescent="0.25">
      <c r="B39" t="s">
        <v>191</v>
      </c>
      <c r="C39" s="71">
        <v>4</v>
      </c>
      <c r="E39" t="s">
        <v>198</v>
      </c>
    </row>
    <row r="40" spans="2:5" x14ac:dyDescent="0.25">
      <c r="B40" t="s">
        <v>192</v>
      </c>
      <c r="C40" s="71">
        <v>5</v>
      </c>
      <c r="E40" t="s">
        <v>196</v>
      </c>
    </row>
    <row r="41" spans="2:5" x14ac:dyDescent="0.25">
      <c r="B41" t="s">
        <v>193</v>
      </c>
      <c r="C41" s="71">
        <v>6</v>
      </c>
      <c r="E41" t="s">
        <v>197</v>
      </c>
    </row>
    <row r="42" spans="2:5" x14ac:dyDescent="0.25">
      <c r="B42" t="s">
        <v>194</v>
      </c>
      <c r="C42" s="71">
        <v>7</v>
      </c>
      <c r="E42" t="s">
        <v>199</v>
      </c>
    </row>
    <row r="43" spans="2:5" x14ac:dyDescent="0.25">
      <c r="B43" t="s">
        <v>195</v>
      </c>
      <c r="C43" s="71">
        <v>8</v>
      </c>
      <c r="E43" t="s">
        <v>200</v>
      </c>
    </row>
  </sheetData>
  <mergeCells count="4">
    <mergeCell ref="J14:K14"/>
    <mergeCell ref="J18:K18"/>
    <mergeCell ref="J20:K20"/>
    <mergeCell ref="J11:K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10"/>
  <sheetViews>
    <sheetView showGridLines="0" workbookViewId="0">
      <selection activeCell="B3" sqref="B3"/>
    </sheetView>
  </sheetViews>
  <sheetFormatPr defaultRowHeight="15" x14ac:dyDescent="0.25"/>
  <cols>
    <col min="1" max="1" width="3.5703125" customWidth="1"/>
    <col min="2" max="2" width="39" bestFit="1" customWidth="1"/>
    <col min="3" max="3" width="12" bestFit="1" customWidth="1"/>
    <col min="4" max="4" width="2" customWidth="1"/>
    <col min="5" max="5" width="33.5703125" bestFit="1" customWidth="1"/>
  </cols>
  <sheetData>
    <row r="1" spans="2:6" ht="19.5" thickBot="1" x14ac:dyDescent="0.35">
      <c r="B1" s="53" t="s">
        <v>124</v>
      </c>
    </row>
    <row r="2" spans="2:6" ht="15.75" thickBot="1" x14ac:dyDescent="0.3">
      <c r="B2" s="41" t="s">
        <v>46</v>
      </c>
      <c r="C2" s="40" t="s">
        <v>27</v>
      </c>
      <c r="D2" s="55"/>
      <c r="E2" s="39" t="s">
        <v>45</v>
      </c>
    </row>
    <row r="3" spans="2:6" x14ac:dyDescent="0.25">
      <c r="B3" s="45" t="s">
        <v>120</v>
      </c>
      <c r="C3" s="48">
        <f>(48+1)*2048</f>
        <v>100352</v>
      </c>
      <c r="D3" s="56"/>
      <c r="E3" s="44" t="s">
        <v>129</v>
      </c>
      <c r="F3" t="s">
        <v>130</v>
      </c>
    </row>
    <row r="4" spans="2:6" ht="15.75" thickBot="1" x14ac:dyDescent="0.3">
      <c r="B4" s="47" t="s">
        <v>122</v>
      </c>
      <c r="C4" s="50">
        <v>1</v>
      </c>
      <c r="E4" s="44"/>
    </row>
    <row r="5" spans="2:6" x14ac:dyDescent="0.25">
      <c r="B5" s="38" t="s">
        <v>34</v>
      </c>
      <c r="C5" s="43">
        <f>SUM(C3:C4)</f>
        <v>100353</v>
      </c>
    </row>
    <row r="7" spans="2:6" x14ac:dyDescent="0.25">
      <c r="B7" s="57" t="s">
        <v>121</v>
      </c>
      <c r="C7" s="71" t="s">
        <v>126</v>
      </c>
      <c r="E7" t="s">
        <v>127</v>
      </c>
    </row>
    <row r="8" spans="2:6" x14ac:dyDescent="0.25">
      <c r="B8" s="57" t="s">
        <v>54</v>
      </c>
      <c r="C8" s="71">
        <v>2048</v>
      </c>
      <c r="E8" t="s">
        <v>128</v>
      </c>
    </row>
    <row r="9" spans="2:6" x14ac:dyDescent="0.25">
      <c r="B9" s="57"/>
    </row>
    <row r="10" spans="2:6" x14ac:dyDescent="0.25">
      <c r="B10" s="57" t="s">
        <v>123</v>
      </c>
      <c r="C10" t="s">
        <v>125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67"/>
  <sheetViews>
    <sheetView showGridLines="0" topLeftCell="A16" zoomScaleNormal="100" workbookViewId="0">
      <selection activeCell="B16" sqref="B16"/>
    </sheetView>
  </sheetViews>
  <sheetFormatPr defaultRowHeight="15" x14ac:dyDescent="0.25"/>
  <cols>
    <col min="1" max="1" width="3.5703125" style="364" customWidth="1"/>
    <col min="2" max="2" width="39" style="364" bestFit="1" customWidth="1"/>
    <col min="3" max="3" width="12" style="364" bestFit="1" customWidth="1"/>
    <col min="4" max="4" width="10.140625" style="364" bestFit="1" customWidth="1"/>
    <col min="5" max="5" width="2" style="364" customWidth="1"/>
    <col min="6" max="6" width="27.85546875" style="364" bestFit="1" customWidth="1"/>
    <col min="8" max="8" width="3" style="364" bestFit="1" customWidth="1"/>
    <col min="9" max="12" width="7.140625" bestFit="1" customWidth="1"/>
    <col min="13" max="13" width="3" customWidth="1"/>
    <col min="14" max="14" width="3" bestFit="1" customWidth="1"/>
    <col min="15" max="15" width="7.42578125" style="364" bestFit="1" customWidth="1"/>
    <col min="16" max="16" width="6.85546875" style="364" bestFit="1" customWidth="1"/>
    <col min="17" max="17" width="6.5703125" style="364" bestFit="1" customWidth="1"/>
    <col min="18" max="19" width="6.28515625" style="364" bestFit="1" customWidth="1"/>
    <col min="20" max="20" width="6" bestFit="1" customWidth="1"/>
    <col min="21" max="21" width="6.5703125" bestFit="1" customWidth="1"/>
    <col min="22" max="22" width="7.140625" bestFit="1" customWidth="1"/>
    <col min="23" max="23" width="7" bestFit="1" customWidth="1"/>
    <col min="24" max="24" width="6.7109375" bestFit="1" customWidth="1"/>
    <col min="25" max="25" width="7" bestFit="1" customWidth="1"/>
    <col min="26" max="26" width="6.5703125" bestFit="1" customWidth="1"/>
    <col min="27" max="27" width="6.42578125" bestFit="1" customWidth="1"/>
    <col min="28" max="29" width="6.85546875" bestFit="1" customWidth="1"/>
    <col min="30" max="30" width="7.28515625" bestFit="1" customWidth="1"/>
    <col min="31" max="31" width="6.42578125" bestFit="1" customWidth="1"/>
    <col min="32" max="32" width="7" bestFit="1" customWidth="1"/>
    <col min="33" max="33" width="6.5703125" bestFit="1" customWidth="1"/>
    <col min="34" max="34" width="6.85546875" bestFit="1" customWidth="1"/>
    <col min="35" max="35" width="7.140625" bestFit="1" customWidth="1"/>
    <col min="36" max="36" width="6.5703125" bestFit="1" customWidth="1"/>
    <col min="37" max="37" width="6.28515625" bestFit="1" customWidth="1"/>
    <col min="38" max="38" width="6.7109375" bestFit="1" customWidth="1"/>
    <col min="39" max="39" width="7.140625" bestFit="1" customWidth="1"/>
    <col min="40" max="40" width="6.5703125" bestFit="1" customWidth="1"/>
    <col min="41" max="41" width="6.42578125" bestFit="1" customWidth="1"/>
    <col min="42" max="43" width="6.7109375" bestFit="1" customWidth="1"/>
    <col min="44" max="44" width="6.5703125" bestFit="1" customWidth="1"/>
  </cols>
  <sheetData>
    <row r="1" spans="2:44" ht="19.5" thickBot="1" x14ac:dyDescent="0.35">
      <c r="B1" s="53" t="s">
        <v>1406</v>
      </c>
    </row>
    <row r="2" spans="2:44" ht="15.75" thickBot="1" x14ac:dyDescent="0.3">
      <c r="B2" s="367" t="s">
        <v>46</v>
      </c>
      <c r="C2" s="74" t="s">
        <v>27</v>
      </c>
      <c r="D2" s="423" t="s">
        <v>136</v>
      </c>
      <c r="E2" s="55"/>
      <c r="F2" s="362" t="s">
        <v>45</v>
      </c>
      <c r="I2" s="193" t="s">
        <v>1430</v>
      </c>
      <c r="O2" s="193" t="s">
        <v>1436</v>
      </c>
    </row>
    <row r="3" spans="2:44" ht="15.75" thickBot="1" x14ac:dyDescent="0.3">
      <c r="B3" s="45" t="s">
        <v>1407</v>
      </c>
      <c r="C3" s="75">
        <f>$C$16*$C$15*$C$14</f>
        <v>8601600</v>
      </c>
      <c r="D3" s="424">
        <f>C3*4</f>
        <v>34406400</v>
      </c>
      <c r="E3" s="56"/>
      <c r="F3" s="44" t="s">
        <v>1422</v>
      </c>
      <c r="I3" s="523" t="s">
        <v>1469</v>
      </c>
      <c r="J3" s="523"/>
      <c r="K3" s="523"/>
      <c r="L3" s="523"/>
      <c r="O3" s="437" t="s">
        <v>1470</v>
      </c>
      <c r="P3" s="437"/>
      <c r="Q3" s="437"/>
      <c r="R3" s="437"/>
      <c r="T3" s="364"/>
    </row>
    <row r="4" spans="2:44" x14ac:dyDescent="0.25">
      <c r="B4" s="46" t="s">
        <v>1408</v>
      </c>
      <c r="C4" s="76">
        <f>$C$17*$C$14</f>
        <v>675840</v>
      </c>
      <c r="D4" s="424">
        <f t="shared" ref="D4:D11" si="0">C4*4</f>
        <v>2703360</v>
      </c>
      <c r="E4" s="56"/>
      <c r="F4" s="44" t="s">
        <v>1423</v>
      </c>
      <c r="H4" s="433">
        <v>1</v>
      </c>
      <c r="I4" s="528" t="s">
        <v>1158</v>
      </c>
      <c r="J4" s="529"/>
      <c r="K4" s="529"/>
      <c r="L4" s="530"/>
      <c r="N4" s="364">
        <v>1</v>
      </c>
      <c r="O4" s="547" t="s">
        <v>1129</v>
      </c>
      <c r="P4" s="548"/>
      <c r="Q4" s="548"/>
      <c r="R4" s="549"/>
      <c r="S4" s="439"/>
      <c r="T4" s="439"/>
      <c r="U4" s="439"/>
      <c r="W4" s="439"/>
      <c r="X4" s="439"/>
      <c r="Y4" s="439"/>
      <c r="Z4" s="439"/>
      <c r="AA4" s="439"/>
      <c r="AB4" s="439"/>
      <c r="AC4" s="439"/>
      <c r="AD4" s="439"/>
      <c r="AE4" s="439"/>
      <c r="AF4" s="439"/>
      <c r="AG4" s="439"/>
      <c r="AH4" s="439"/>
      <c r="AI4" s="439"/>
      <c r="AJ4" s="439"/>
      <c r="AK4" s="439"/>
      <c r="AL4" s="439"/>
      <c r="AM4" s="439"/>
      <c r="AN4" s="439"/>
      <c r="AO4" s="439"/>
      <c r="AP4" s="439"/>
      <c r="AQ4" s="439"/>
      <c r="AR4" s="439"/>
    </row>
    <row r="5" spans="2:44" s="364" customFormat="1" x14ac:dyDescent="0.25">
      <c r="B5" s="46" t="s">
        <v>1409</v>
      </c>
      <c r="C5" s="76">
        <f>$C$18*$C$15*$C$14</f>
        <v>3686400</v>
      </c>
      <c r="D5" s="424">
        <f t="shared" si="0"/>
        <v>14745600</v>
      </c>
      <c r="E5" s="56"/>
      <c r="F5" s="44" t="s">
        <v>1415</v>
      </c>
      <c r="H5" s="433">
        <v>2</v>
      </c>
      <c r="I5" s="541"/>
      <c r="J5" s="542"/>
      <c r="K5" s="542"/>
      <c r="L5" s="543"/>
      <c r="N5" s="364">
        <v>2</v>
      </c>
      <c r="O5" s="550" t="s">
        <v>1130</v>
      </c>
      <c r="P5" s="551"/>
      <c r="Q5" s="551"/>
      <c r="R5" s="552"/>
    </row>
    <row r="6" spans="2:44" s="364" customFormat="1" x14ac:dyDescent="0.25">
      <c r="B6" s="420" t="s">
        <v>1410</v>
      </c>
      <c r="C6" s="421">
        <f>$C$19*$C$20*$C$14</f>
        <v>835584</v>
      </c>
      <c r="D6" s="424">
        <f t="shared" si="0"/>
        <v>3342336</v>
      </c>
      <c r="E6" s="56"/>
      <c r="F6" s="44" t="s">
        <v>1416</v>
      </c>
      <c r="H6" s="433">
        <v>3</v>
      </c>
      <c r="I6" s="541"/>
      <c r="J6" s="542"/>
      <c r="K6" s="542"/>
      <c r="L6" s="543"/>
      <c r="N6" s="364">
        <v>3</v>
      </c>
      <c r="O6" s="550" t="s">
        <v>1131</v>
      </c>
      <c r="P6" s="551"/>
      <c r="Q6" s="551"/>
      <c r="R6" s="552"/>
    </row>
    <row r="7" spans="2:44" s="364" customFormat="1" x14ac:dyDescent="0.25">
      <c r="B7" s="419" t="s">
        <v>1411</v>
      </c>
      <c r="C7" s="422">
        <f>$C$14</f>
        <v>12288</v>
      </c>
      <c r="D7" s="424">
        <f t="shared" si="0"/>
        <v>49152</v>
      </c>
      <c r="E7" s="56"/>
      <c r="F7" s="44" t="s">
        <v>1417</v>
      </c>
      <c r="H7" s="433">
        <v>4</v>
      </c>
      <c r="I7" s="541"/>
      <c r="J7" s="542"/>
      <c r="K7" s="542"/>
      <c r="L7" s="543"/>
      <c r="N7" s="364">
        <v>4</v>
      </c>
      <c r="O7" s="550" t="s">
        <v>1132</v>
      </c>
      <c r="P7" s="551"/>
      <c r="Q7" s="551"/>
      <c r="R7" s="552"/>
    </row>
    <row r="8" spans="2:44" s="364" customFormat="1" x14ac:dyDescent="0.25">
      <c r="B8" s="419" t="s">
        <v>1412</v>
      </c>
      <c r="C8" s="422">
        <f>$C$14</f>
        <v>12288</v>
      </c>
      <c r="D8" s="424">
        <f t="shared" si="0"/>
        <v>49152</v>
      </c>
      <c r="E8" s="56"/>
      <c r="F8" s="44" t="s">
        <v>1418</v>
      </c>
      <c r="H8" s="433">
        <v>5</v>
      </c>
      <c r="I8" s="541"/>
      <c r="J8" s="542"/>
      <c r="K8" s="542"/>
      <c r="L8" s="543"/>
      <c r="N8" s="364">
        <v>5</v>
      </c>
      <c r="O8" s="550" t="s">
        <v>1133</v>
      </c>
      <c r="P8" s="551"/>
      <c r="Q8" s="551"/>
      <c r="R8" s="552"/>
    </row>
    <row r="9" spans="2:44" s="364" customFormat="1" x14ac:dyDescent="0.25">
      <c r="B9" s="419" t="s">
        <v>1413</v>
      </c>
      <c r="C9" s="422">
        <f>$C$14</f>
        <v>12288</v>
      </c>
      <c r="D9" s="424">
        <f t="shared" si="0"/>
        <v>49152</v>
      </c>
      <c r="E9" s="56"/>
      <c r="F9" s="44" t="s">
        <v>1419</v>
      </c>
      <c r="H9" s="433">
        <v>6</v>
      </c>
      <c r="I9" s="541"/>
      <c r="J9" s="542"/>
      <c r="K9" s="542"/>
      <c r="L9" s="543"/>
      <c r="N9" s="364">
        <v>6</v>
      </c>
      <c r="O9" s="550" t="s">
        <v>1134</v>
      </c>
      <c r="P9" s="551"/>
      <c r="Q9" s="551"/>
      <c r="R9" s="552"/>
    </row>
    <row r="10" spans="2:44" s="364" customFormat="1" x14ac:dyDescent="0.25">
      <c r="B10" s="419" t="s">
        <v>1122</v>
      </c>
      <c r="C10" s="422">
        <f>1</f>
        <v>1</v>
      </c>
      <c r="D10" s="424">
        <f t="shared" si="0"/>
        <v>4</v>
      </c>
      <c r="E10" s="56"/>
      <c r="F10" s="44" t="s">
        <v>1420</v>
      </c>
      <c r="H10" s="433">
        <v>7</v>
      </c>
      <c r="I10" s="541"/>
      <c r="J10" s="542"/>
      <c r="K10" s="542"/>
      <c r="L10" s="543"/>
      <c r="N10" s="364">
        <v>7</v>
      </c>
      <c r="O10" s="550" t="s">
        <v>1138</v>
      </c>
      <c r="P10" s="551"/>
      <c r="Q10" s="551"/>
      <c r="R10" s="552"/>
    </row>
    <row r="11" spans="2:44" ht="15.75" thickBot="1" x14ac:dyDescent="0.3">
      <c r="B11" s="47" t="s">
        <v>1414</v>
      </c>
      <c r="C11" s="77">
        <f>$C$14</f>
        <v>12288</v>
      </c>
      <c r="D11" s="425">
        <f t="shared" si="0"/>
        <v>49152</v>
      </c>
      <c r="E11" s="56"/>
      <c r="F11" s="44" t="s">
        <v>1421</v>
      </c>
      <c r="H11" s="433">
        <v>8</v>
      </c>
      <c r="I11" s="544"/>
      <c r="J11" s="545"/>
      <c r="K11" s="545"/>
      <c r="L11" s="546"/>
      <c r="N11" s="364">
        <v>8</v>
      </c>
      <c r="O11" s="550" t="s">
        <v>1139</v>
      </c>
      <c r="P11" s="551"/>
      <c r="Q11" s="551"/>
      <c r="R11" s="552"/>
    </row>
    <row r="12" spans="2:44" x14ac:dyDescent="0.25">
      <c r="B12" s="38" t="s">
        <v>34</v>
      </c>
      <c r="C12" s="51">
        <f>SUM(C3:C11)</f>
        <v>13848577</v>
      </c>
      <c r="D12" s="51">
        <f>SUM(D3:D11)</f>
        <v>55394308</v>
      </c>
      <c r="E12" s="51"/>
      <c r="H12" s="433">
        <v>9</v>
      </c>
      <c r="I12" s="531" t="s">
        <v>1160</v>
      </c>
      <c r="J12" s="532"/>
      <c r="K12" s="532"/>
      <c r="L12" s="533"/>
      <c r="N12" s="364">
        <v>9</v>
      </c>
      <c r="O12" s="550" t="s">
        <v>1145</v>
      </c>
      <c r="P12" s="551"/>
      <c r="Q12" s="551"/>
      <c r="R12" s="552"/>
    </row>
    <row r="13" spans="2:44" x14ac:dyDescent="0.25">
      <c r="H13" s="433">
        <v>10</v>
      </c>
      <c r="I13" s="531" t="s">
        <v>1162</v>
      </c>
      <c r="J13" s="532"/>
      <c r="K13" s="532"/>
      <c r="L13" s="533"/>
      <c r="N13" s="364">
        <v>10</v>
      </c>
      <c r="O13" s="550" t="s">
        <v>1146</v>
      </c>
      <c r="P13" s="551"/>
      <c r="Q13" s="551"/>
      <c r="R13" s="552"/>
    </row>
    <row r="14" spans="2:44" s="364" customFormat="1" x14ac:dyDescent="0.25">
      <c r="B14" s="57" t="s">
        <v>1091</v>
      </c>
      <c r="C14" s="364">
        <v>12288</v>
      </c>
      <c r="F14" s="44" t="s">
        <v>1424</v>
      </c>
      <c r="H14" s="433">
        <v>11</v>
      </c>
      <c r="I14" s="531" t="s">
        <v>1163</v>
      </c>
      <c r="J14" s="532"/>
      <c r="K14" s="532"/>
      <c r="L14" s="533"/>
      <c r="N14" s="364">
        <v>11</v>
      </c>
      <c r="O14" s="550" t="s">
        <v>1147</v>
      </c>
      <c r="P14" s="551"/>
      <c r="Q14" s="551"/>
      <c r="R14" s="552"/>
    </row>
    <row r="15" spans="2:44" x14ac:dyDescent="0.25">
      <c r="B15" s="364" t="s">
        <v>1385</v>
      </c>
      <c r="C15" s="43">
        <v>50</v>
      </c>
      <c r="D15" s="43"/>
      <c r="F15" s="44" t="s">
        <v>1424</v>
      </c>
      <c r="H15" s="433">
        <v>12</v>
      </c>
      <c r="I15" s="531" t="s">
        <v>1165</v>
      </c>
      <c r="J15" s="532"/>
      <c r="K15" s="532"/>
      <c r="L15" s="533"/>
      <c r="N15" s="364">
        <v>12</v>
      </c>
      <c r="O15" s="550" t="s">
        <v>1148</v>
      </c>
      <c r="P15" s="551"/>
      <c r="Q15" s="551"/>
      <c r="R15" s="552"/>
    </row>
    <row r="16" spans="2:44" ht="15.75" thickBot="1" x14ac:dyDescent="0.3">
      <c r="B16" s="57" t="s">
        <v>1096</v>
      </c>
      <c r="C16" s="43">
        <v>14</v>
      </c>
      <c r="D16" s="43"/>
      <c r="F16" s="44" t="s">
        <v>1425</v>
      </c>
      <c r="H16" s="433">
        <v>13</v>
      </c>
      <c r="I16" s="531" t="s">
        <v>1164</v>
      </c>
      <c r="J16" s="532" t="s">
        <v>1164</v>
      </c>
      <c r="K16" s="532" t="s">
        <v>1164</v>
      </c>
      <c r="L16" s="533" t="s">
        <v>1164</v>
      </c>
      <c r="N16" s="364">
        <v>13</v>
      </c>
      <c r="O16" s="553" t="s">
        <v>1153</v>
      </c>
      <c r="P16" s="554"/>
      <c r="Q16" s="554"/>
      <c r="R16" s="555"/>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row>
    <row r="17" spans="2:45" ht="15.75" thickBot="1" x14ac:dyDescent="0.3">
      <c r="B17" s="364" t="s">
        <v>1097</v>
      </c>
      <c r="C17" s="43">
        <v>55</v>
      </c>
      <c r="D17" s="43"/>
      <c r="F17" s="44" t="s">
        <v>1425</v>
      </c>
      <c r="H17" s="433">
        <v>14</v>
      </c>
      <c r="I17" s="531" t="s">
        <v>1170</v>
      </c>
      <c r="J17" s="532" t="s">
        <v>1170</v>
      </c>
      <c r="K17" s="532" t="s">
        <v>1170</v>
      </c>
      <c r="L17" s="533" t="s">
        <v>1170</v>
      </c>
      <c r="N17" s="559">
        <v>14</v>
      </c>
      <c r="O17" s="556" t="s">
        <v>1154</v>
      </c>
      <c r="P17" s="557"/>
      <c r="Q17" s="557"/>
      <c r="R17" s="558"/>
      <c r="S17" s="438"/>
      <c r="T17" s="438"/>
      <c r="U17" s="438"/>
      <c r="V17" s="438"/>
      <c r="W17" s="438"/>
      <c r="X17" s="438"/>
      <c r="Y17" s="438"/>
      <c r="Z17" s="438"/>
      <c r="AA17" s="438"/>
      <c r="AB17" s="438"/>
      <c r="AC17" s="438"/>
      <c r="AD17" s="438"/>
      <c r="AE17" s="438"/>
      <c r="AF17" s="438"/>
      <c r="AG17" s="438"/>
      <c r="AH17" s="438"/>
      <c r="AI17" s="438"/>
      <c r="AJ17" s="438"/>
      <c r="AK17" s="438"/>
      <c r="AL17" s="438"/>
      <c r="AM17" s="438"/>
      <c r="AN17" s="438"/>
      <c r="AO17" s="438"/>
      <c r="AP17" s="438"/>
      <c r="AQ17" s="438"/>
      <c r="AR17" s="438"/>
      <c r="AS17" s="182"/>
    </row>
    <row r="18" spans="2:45" x14ac:dyDescent="0.25">
      <c r="B18" s="364" t="s">
        <v>1100</v>
      </c>
      <c r="C18" s="43">
        <v>6</v>
      </c>
      <c r="D18" s="43"/>
      <c r="F18" s="44" t="s">
        <v>1425</v>
      </c>
      <c r="H18" s="433">
        <v>15</v>
      </c>
      <c r="I18" s="531" t="s">
        <v>1173</v>
      </c>
      <c r="J18" s="532" t="s">
        <v>1173</v>
      </c>
      <c r="K18" s="532" t="s">
        <v>1173</v>
      </c>
      <c r="L18" s="533" t="s">
        <v>1173</v>
      </c>
      <c r="N18" s="559"/>
      <c r="O18" s="443" t="s">
        <v>1176</v>
      </c>
      <c r="P18" s="444" t="s">
        <v>1178</v>
      </c>
      <c r="Q18" s="444" t="s">
        <v>1180</v>
      </c>
      <c r="R18" s="444" t="s">
        <v>1182</v>
      </c>
      <c r="S18" s="446" t="s">
        <v>1184</v>
      </c>
      <c r="T18" s="446" t="s">
        <v>1186</v>
      </c>
      <c r="U18" s="446" t="s">
        <v>1187</v>
      </c>
      <c r="V18" s="446" t="s">
        <v>1188</v>
      </c>
      <c r="W18" s="446" t="s">
        <v>1189</v>
      </c>
      <c r="X18" s="446" t="s">
        <v>1190</v>
      </c>
      <c r="Y18" s="446" t="s">
        <v>1192</v>
      </c>
      <c r="Z18" s="446" t="s">
        <v>1193</v>
      </c>
      <c r="AA18" s="446" t="s">
        <v>1194</v>
      </c>
      <c r="AB18" s="446" t="s">
        <v>1195</v>
      </c>
      <c r="AC18" s="446" t="s">
        <v>1197</v>
      </c>
      <c r="AD18" s="446" t="s">
        <v>1198</v>
      </c>
      <c r="AE18" s="446" t="s">
        <v>1199</v>
      </c>
      <c r="AF18" s="446" t="s">
        <v>1200</v>
      </c>
      <c r="AG18" s="446" t="s">
        <v>1201</v>
      </c>
      <c r="AH18" s="446" t="s">
        <v>1202</v>
      </c>
      <c r="AI18" s="446" t="s">
        <v>1203</v>
      </c>
      <c r="AJ18" s="446" t="s">
        <v>1204</v>
      </c>
      <c r="AK18" s="446" t="s">
        <v>1205</v>
      </c>
      <c r="AL18" s="446" t="s">
        <v>1206</v>
      </c>
      <c r="AM18" s="446" t="s">
        <v>1207</v>
      </c>
      <c r="AN18" s="446" t="s">
        <v>1208</v>
      </c>
      <c r="AO18" s="446" t="s">
        <v>1209</v>
      </c>
      <c r="AP18" s="446" t="s">
        <v>1210</v>
      </c>
      <c r="AQ18" s="446" t="s">
        <v>1211</v>
      </c>
      <c r="AR18" s="447" t="s">
        <v>1212</v>
      </c>
    </row>
    <row r="19" spans="2:45" ht="15.75" thickBot="1" x14ac:dyDescent="0.3">
      <c r="B19" s="364" t="s">
        <v>1106</v>
      </c>
      <c r="C19" s="43">
        <v>34</v>
      </c>
      <c r="D19" s="43"/>
      <c r="F19" s="44" t="s">
        <v>1426</v>
      </c>
      <c r="H19" s="433">
        <v>16</v>
      </c>
      <c r="I19" s="531" t="s">
        <v>1174</v>
      </c>
      <c r="J19" s="532" t="s">
        <v>1174</v>
      </c>
      <c r="K19" s="532" t="s">
        <v>1174</v>
      </c>
      <c r="L19" s="533" t="s">
        <v>1174</v>
      </c>
      <c r="N19" s="559"/>
      <c r="O19" s="440" t="s">
        <v>1437</v>
      </c>
      <c r="P19" s="441" t="s">
        <v>1438</v>
      </c>
      <c r="Q19" s="441" t="s">
        <v>1439</v>
      </c>
      <c r="R19" s="441" t="s">
        <v>1440</v>
      </c>
      <c r="S19" s="441" t="s">
        <v>1441</v>
      </c>
      <c r="T19" s="441" t="s">
        <v>1442</v>
      </c>
      <c r="U19" s="441" t="s">
        <v>1443</v>
      </c>
      <c r="V19" s="441" t="s">
        <v>1444</v>
      </c>
      <c r="W19" s="441" t="s">
        <v>1445</v>
      </c>
      <c r="X19" s="441" t="s">
        <v>1446</v>
      </c>
      <c r="Y19" s="441" t="s">
        <v>1447</v>
      </c>
      <c r="Z19" s="441" t="s">
        <v>1448</v>
      </c>
      <c r="AA19" s="441" t="s">
        <v>1449</v>
      </c>
      <c r="AB19" s="441" t="s">
        <v>1450</v>
      </c>
      <c r="AC19" s="441" t="s">
        <v>1451</v>
      </c>
      <c r="AD19" s="441" t="s">
        <v>1452</v>
      </c>
      <c r="AE19" s="441" t="s">
        <v>1453</v>
      </c>
      <c r="AF19" s="441" t="s">
        <v>1454</v>
      </c>
      <c r="AG19" s="441" t="s">
        <v>1455</v>
      </c>
      <c r="AH19" s="441" t="s">
        <v>1456</v>
      </c>
      <c r="AI19" s="441" t="s">
        <v>1457</v>
      </c>
      <c r="AJ19" s="441" t="s">
        <v>1458</v>
      </c>
      <c r="AK19" s="441" t="s">
        <v>1459</v>
      </c>
      <c r="AL19" s="441" t="s">
        <v>1460</v>
      </c>
      <c r="AM19" s="441" t="s">
        <v>1461</v>
      </c>
      <c r="AN19" s="441" t="s">
        <v>1462</v>
      </c>
      <c r="AO19" s="441" t="s">
        <v>1463</v>
      </c>
      <c r="AP19" s="441" t="s">
        <v>1464</v>
      </c>
      <c r="AQ19" s="441" t="s">
        <v>1465</v>
      </c>
      <c r="AR19" s="442" t="s">
        <v>1466</v>
      </c>
    </row>
    <row r="20" spans="2:45" x14ac:dyDescent="0.25">
      <c r="B20" s="364" t="s">
        <v>1399</v>
      </c>
      <c r="C20" s="43">
        <v>2</v>
      </c>
      <c r="D20" s="43"/>
      <c r="F20" s="44" t="s">
        <v>1424</v>
      </c>
      <c r="H20" s="433">
        <v>17</v>
      </c>
      <c r="I20" s="531" t="s">
        <v>1215</v>
      </c>
      <c r="J20" s="532" t="s">
        <v>1215</v>
      </c>
      <c r="K20" s="532" t="s">
        <v>1215</v>
      </c>
      <c r="L20" s="533" t="s">
        <v>1215</v>
      </c>
    </row>
    <row r="21" spans="2:45" x14ac:dyDescent="0.25">
      <c r="H21" s="433">
        <v>18</v>
      </c>
      <c r="I21" s="531" t="s">
        <v>1216</v>
      </c>
      <c r="J21" s="532" t="s">
        <v>1216</v>
      </c>
      <c r="K21" s="532" t="s">
        <v>1216</v>
      </c>
      <c r="L21" s="533" t="s">
        <v>1216</v>
      </c>
    </row>
    <row r="22" spans="2:45" x14ac:dyDescent="0.25">
      <c r="H22" s="433">
        <v>19</v>
      </c>
      <c r="I22" s="531" t="s">
        <v>1217</v>
      </c>
      <c r="J22" s="532" t="s">
        <v>1217</v>
      </c>
      <c r="K22" s="532" t="s">
        <v>1217</v>
      </c>
      <c r="L22" s="533" t="s">
        <v>1217</v>
      </c>
      <c r="N22" s="364"/>
      <c r="O22" s="193" t="s">
        <v>1467</v>
      </c>
    </row>
    <row r="23" spans="2:45" ht="15.75" thickBot="1" x14ac:dyDescent="0.3">
      <c r="B23" s="364" t="s">
        <v>1427</v>
      </c>
      <c r="C23" s="364" t="s">
        <v>1432</v>
      </c>
      <c r="H23" s="433">
        <v>20</v>
      </c>
      <c r="I23" s="531" t="s">
        <v>1218</v>
      </c>
      <c r="J23" s="532" t="s">
        <v>1218</v>
      </c>
      <c r="K23" s="532" t="s">
        <v>1218</v>
      </c>
      <c r="L23" s="533" t="s">
        <v>1218</v>
      </c>
      <c r="N23" s="364"/>
      <c r="O23" s="448" t="s">
        <v>1470</v>
      </c>
      <c r="P23" s="448"/>
      <c r="Q23" s="448"/>
      <c r="R23" s="448"/>
      <c r="S23" s="397"/>
    </row>
    <row r="24" spans="2:45" x14ac:dyDescent="0.25">
      <c r="B24" s="364" t="s">
        <v>1428</v>
      </c>
      <c r="C24" s="364" t="s">
        <v>1433</v>
      </c>
      <c r="H24" s="433">
        <v>21</v>
      </c>
      <c r="I24" s="531" t="s">
        <v>1219</v>
      </c>
      <c r="J24" s="532" t="s">
        <v>1219</v>
      </c>
      <c r="K24" s="532" t="s">
        <v>1219</v>
      </c>
      <c r="L24" s="533" t="s">
        <v>1219</v>
      </c>
      <c r="N24" s="364">
        <v>1</v>
      </c>
      <c r="O24" s="547"/>
      <c r="P24" s="548"/>
      <c r="Q24" s="548"/>
      <c r="R24" s="549"/>
    </row>
    <row r="25" spans="2:45" x14ac:dyDescent="0.25">
      <c r="B25" s="364" t="s">
        <v>1431</v>
      </c>
      <c r="C25" s="364" t="s">
        <v>1434</v>
      </c>
      <c r="H25" s="433">
        <v>22</v>
      </c>
      <c r="I25" s="531" t="s">
        <v>1220</v>
      </c>
      <c r="J25" s="532" t="s">
        <v>1220</v>
      </c>
      <c r="K25" s="532" t="s">
        <v>1220</v>
      </c>
      <c r="L25" s="533" t="s">
        <v>1220</v>
      </c>
      <c r="N25" s="364">
        <v>2</v>
      </c>
      <c r="O25" s="550"/>
      <c r="P25" s="551"/>
      <c r="Q25" s="551"/>
      <c r="R25" s="552"/>
    </row>
    <row r="26" spans="2:45" x14ac:dyDescent="0.25">
      <c r="H26" s="433">
        <v>23</v>
      </c>
      <c r="I26" s="531" t="s">
        <v>1221</v>
      </c>
      <c r="J26" s="532" t="s">
        <v>1221</v>
      </c>
      <c r="K26" s="532" t="s">
        <v>1221</v>
      </c>
      <c r="L26" s="533" t="s">
        <v>1221</v>
      </c>
      <c r="N26" s="364">
        <v>3</v>
      </c>
      <c r="O26" s="550"/>
      <c r="P26" s="551"/>
      <c r="Q26" s="551"/>
      <c r="R26" s="552"/>
    </row>
    <row r="27" spans="2:45" x14ac:dyDescent="0.25">
      <c r="H27" s="433">
        <v>24</v>
      </c>
      <c r="I27" s="531" t="s">
        <v>1222</v>
      </c>
      <c r="J27" s="532" t="s">
        <v>1222</v>
      </c>
      <c r="K27" s="532" t="s">
        <v>1222</v>
      </c>
      <c r="L27" s="533" t="s">
        <v>1222</v>
      </c>
      <c r="N27" s="364">
        <v>4</v>
      </c>
      <c r="O27" s="550"/>
      <c r="P27" s="551"/>
      <c r="Q27" s="551"/>
      <c r="R27" s="552"/>
    </row>
    <row r="28" spans="2:45" x14ac:dyDescent="0.25">
      <c r="H28" s="433">
        <v>25</v>
      </c>
      <c r="I28" s="531" t="s">
        <v>1231</v>
      </c>
      <c r="J28" s="532" t="s">
        <v>1231</v>
      </c>
      <c r="K28" s="532" t="s">
        <v>1231</v>
      </c>
      <c r="L28" s="533" t="s">
        <v>1231</v>
      </c>
      <c r="N28" s="364">
        <v>5</v>
      </c>
      <c r="O28" s="550"/>
      <c r="P28" s="551"/>
      <c r="Q28" s="551"/>
      <c r="R28" s="552"/>
    </row>
    <row r="29" spans="2:45" ht="15.75" thickBot="1" x14ac:dyDescent="0.3">
      <c r="H29" s="433">
        <v>26</v>
      </c>
      <c r="I29" s="531" t="s">
        <v>1234</v>
      </c>
      <c r="J29" s="532" t="s">
        <v>1234</v>
      </c>
      <c r="K29" s="532" t="s">
        <v>1234</v>
      </c>
      <c r="L29" s="533" t="s">
        <v>1234</v>
      </c>
      <c r="N29" s="364">
        <v>6</v>
      </c>
      <c r="O29" s="553"/>
      <c r="P29" s="554"/>
      <c r="Q29" s="554"/>
      <c r="R29" s="555"/>
    </row>
    <row r="30" spans="2:45" x14ac:dyDescent="0.25">
      <c r="H30" s="433">
        <v>27</v>
      </c>
      <c r="I30" s="524" t="s">
        <v>1235</v>
      </c>
      <c r="J30" s="525"/>
      <c r="K30" s="526" t="s">
        <v>1238</v>
      </c>
      <c r="L30" s="527"/>
      <c r="N30" s="364"/>
    </row>
    <row r="31" spans="2:45" x14ac:dyDescent="0.25">
      <c r="H31" s="433">
        <v>28</v>
      </c>
      <c r="I31" s="524" t="s">
        <v>1241</v>
      </c>
      <c r="J31" s="525"/>
      <c r="K31" s="526" t="s">
        <v>1280</v>
      </c>
      <c r="L31" s="527"/>
      <c r="N31" s="364"/>
    </row>
    <row r="32" spans="2:45" x14ac:dyDescent="0.25">
      <c r="H32" s="433">
        <v>29</v>
      </c>
      <c r="I32" s="524" t="s">
        <v>1281</v>
      </c>
      <c r="J32" s="525"/>
      <c r="K32" s="526" t="s">
        <v>1282</v>
      </c>
      <c r="L32" s="527"/>
      <c r="N32" s="364"/>
      <c r="O32" s="193" t="s">
        <v>1468</v>
      </c>
    </row>
    <row r="33" spans="8:18" ht="15.75" thickBot="1" x14ac:dyDescent="0.3">
      <c r="H33" s="433">
        <v>30</v>
      </c>
      <c r="I33" s="524" t="s">
        <v>1283</v>
      </c>
      <c r="J33" s="525"/>
      <c r="K33" s="526" t="s">
        <v>1284</v>
      </c>
      <c r="L33" s="527"/>
      <c r="N33" s="364"/>
      <c r="O33" s="437" t="s">
        <v>1471</v>
      </c>
      <c r="P33" s="437"/>
      <c r="Q33" s="437"/>
      <c r="R33" s="437"/>
    </row>
    <row r="34" spans="8:18" x14ac:dyDescent="0.25">
      <c r="H34" s="433">
        <v>31</v>
      </c>
      <c r="I34" s="534" t="s">
        <v>1285</v>
      </c>
      <c r="J34" s="535"/>
      <c r="K34" s="536" t="s">
        <v>1286</v>
      </c>
      <c r="L34" s="537"/>
      <c r="N34" s="364">
        <v>1</v>
      </c>
      <c r="O34" s="547"/>
      <c r="P34" s="548"/>
      <c r="Q34" s="548"/>
      <c r="R34" s="549"/>
    </row>
    <row r="35" spans="8:18" x14ac:dyDescent="0.25">
      <c r="H35" s="433">
        <v>32</v>
      </c>
      <c r="I35" s="534" t="s">
        <v>1301</v>
      </c>
      <c r="J35" s="535"/>
      <c r="K35" s="536" t="s">
        <v>1302</v>
      </c>
      <c r="L35" s="537"/>
      <c r="N35" s="364">
        <v>2</v>
      </c>
      <c r="O35" s="550"/>
      <c r="P35" s="551"/>
      <c r="Q35" s="551"/>
      <c r="R35" s="552"/>
    </row>
    <row r="36" spans="8:18" x14ac:dyDescent="0.25">
      <c r="H36" s="433">
        <v>33</v>
      </c>
      <c r="I36" s="534" t="s">
        <v>1303</v>
      </c>
      <c r="J36" s="535"/>
      <c r="K36" s="536" t="s">
        <v>1308</v>
      </c>
      <c r="L36" s="537"/>
      <c r="N36" s="364">
        <v>3</v>
      </c>
      <c r="O36" s="550"/>
      <c r="P36" s="551"/>
      <c r="Q36" s="551"/>
      <c r="R36" s="552"/>
    </row>
    <row r="37" spans="8:18" x14ac:dyDescent="0.25">
      <c r="H37" s="433">
        <v>34</v>
      </c>
      <c r="I37" s="534" t="s">
        <v>1309</v>
      </c>
      <c r="J37" s="535"/>
      <c r="K37" s="536" t="s">
        <v>1310</v>
      </c>
      <c r="L37" s="537"/>
      <c r="N37" s="364">
        <v>4</v>
      </c>
      <c r="O37" s="550"/>
      <c r="P37" s="551"/>
      <c r="Q37" s="551"/>
      <c r="R37" s="552"/>
    </row>
    <row r="38" spans="8:18" x14ac:dyDescent="0.25">
      <c r="H38" s="433">
        <v>35</v>
      </c>
      <c r="I38" s="534" t="s">
        <v>1321</v>
      </c>
      <c r="J38" s="535"/>
      <c r="K38" s="536" t="s">
        <v>1322</v>
      </c>
      <c r="L38" s="537"/>
      <c r="N38" s="364">
        <v>5</v>
      </c>
      <c r="O38" s="550"/>
      <c r="P38" s="551"/>
      <c r="Q38" s="551"/>
      <c r="R38" s="552"/>
    </row>
    <row r="39" spans="8:18" x14ac:dyDescent="0.25">
      <c r="H39" s="433">
        <v>36</v>
      </c>
      <c r="I39" s="534" t="s">
        <v>1319</v>
      </c>
      <c r="J39" s="535"/>
      <c r="K39" s="536" t="s">
        <v>1320</v>
      </c>
      <c r="L39" s="537"/>
      <c r="N39" s="364">
        <v>6</v>
      </c>
      <c r="O39" s="550"/>
      <c r="P39" s="551"/>
      <c r="Q39" s="551"/>
      <c r="R39" s="552"/>
    </row>
    <row r="40" spans="8:18" x14ac:dyDescent="0.25">
      <c r="H40" s="433">
        <v>37</v>
      </c>
      <c r="I40" s="434" t="s">
        <v>1435</v>
      </c>
      <c r="J40" s="435" t="s">
        <v>1435</v>
      </c>
      <c r="K40" s="435" t="s">
        <v>1435</v>
      </c>
      <c r="L40" s="436" t="s">
        <v>1435</v>
      </c>
      <c r="N40" s="364">
        <v>7</v>
      </c>
      <c r="O40" s="550"/>
      <c r="P40" s="551"/>
      <c r="Q40" s="551"/>
      <c r="R40" s="552"/>
    </row>
    <row r="41" spans="8:18" x14ac:dyDescent="0.25">
      <c r="H41" s="433">
        <v>38</v>
      </c>
      <c r="I41" s="434" t="s">
        <v>1435</v>
      </c>
      <c r="J41" s="435" t="s">
        <v>1435</v>
      </c>
      <c r="K41" s="435" t="s">
        <v>1435</v>
      </c>
      <c r="L41" s="436" t="s">
        <v>1435</v>
      </c>
      <c r="N41" s="364">
        <v>8</v>
      </c>
      <c r="O41" s="550"/>
      <c r="P41" s="551"/>
      <c r="Q41" s="551"/>
      <c r="R41" s="552"/>
    </row>
    <row r="42" spans="8:18" x14ac:dyDescent="0.25">
      <c r="H42" s="433">
        <v>39</v>
      </c>
      <c r="I42" s="434" t="s">
        <v>1435</v>
      </c>
      <c r="J42" s="435" t="s">
        <v>1435</v>
      </c>
      <c r="K42" s="435" t="s">
        <v>1435</v>
      </c>
      <c r="L42" s="436" t="s">
        <v>1435</v>
      </c>
      <c r="N42" s="364">
        <v>9</v>
      </c>
      <c r="O42" s="550"/>
      <c r="P42" s="551"/>
      <c r="Q42" s="551"/>
      <c r="R42" s="552"/>
    </row>
    <row r="43" spans="8:18" x14ac:dyDescent="0.25">
      <c r="H43" s="433">
        <v>40</v>
      </c>
      <c r="I43" s="531" t="s">
        <v>1331</v>
      </c>
      <c r="J43" s="532"/>
      <c r="K43" s="532"/>
      <c r="L43" s="533"/>
      <c r="N43" s="364">
        <v>10</v>
      </c>
      <c r="O43" s="550"/>
      <c r="P43" s="551"/>
      <c r="Q43" s="551"/>
      <c r="R43" s="552"/>
    </row>
    <row r="44" spans="8:18" x14ac:dyDescent="0.25">
      <c r="H44" s="433">
        <v>41</v>
      </c>
      <c r="I44" s="531" t="s">
        <v>1332</v>
      </c>
      <c r="J44" s="532"/>
      <c r="K44" s="532"/>
      <c r="L44" s="533"/>
      <c r="N44" s="364">
        <v>11</v>
      </c>
      <c r="O44" s="550"/>
      <c r="P44" s="551"/>
      <c r="Q44" s="551"/>
      <c r="R44" s="552"/>
    </row>
    <row r="45" spans="8:18" x14ac:dyDescent="0.25">
      <c r="H45" s="433">
        <v>42</v>
      </c>
      <c r="I45" s="531" t="s">
        <v>1335</v>
      </c>
      <c r="J45" s="532"/>
      <c r="K45" s="532"/>
      <c r="L45" s="533"/>
      <c r="N45" s="364">
        <v>12</v>
      </c>
      <c r="O45" s="550"/>
      <c r="P45" s="551"/>
      <c r="Q45" s="551"/>
      <c r="R45" s="552"/>
    </row>
    <row r="46" spans="8:18" x14ac:dyDescent="0.25">
      <c r="H46" s="433">
        <v>43</v>
      </c>
      <c r="I46" s="531" t="s">
        <v>1336</v>
      </c>
      <c r="J46" s="532"/>
      <c r="K46" s="532"/>
      <c r="L46" s="533"/>
      <c r="N46" s="364">
        <v>13</v>
      </c>
      <c r="O46" s="550"/>
      <c r="P46" s="551"/>
      <c r="Q46" s="551"/>
      <c r="R46" s="552"/>
    </row>
    <row r="47" spans="8:18" x14ac:dyDescent="0.25">
      <c r="H47" s="433">
        <v>44</v>
      </c>
      <c r="I47" s="531" t="s">
        <v>1337</v>
      </c>
      <c r="J47" s="532"/>
      <c r="K47" s="532"/>
      <c r="L47" s="533"/>
      <c r="N47" s="364">
        <v>14</v>
      </c>
      <c r="O47" s="550"/>
      <c r="P47" s="551"/>
      <c r="Q47" s="551"/>
      <c r="R47" s="552"/>
    </row>
    <row r="48" spans="8:18" x14ac:dyDescent="0.25">
      <c r="H48" s="433">
        <v>45</v>
      </c>
      <c r="I48" s="531" t="s">
        <v>1338</v>
      </c>
      <c r="J48" s="532"/>
      <c r="K48" s="532"/>
      <c r="L48" s="533"/>
      <c r="N48" s="364">
        <v>15</v>
      </c>
      <c r="O48" s="550"/>
      <c r="P48" s="551"/>
      <c r="Q48" s="551"/>
      <c r="R48" s="552"/>
    </row>
    <row r="49" spans="8:18" x14ac:dyDescent="0.25">
      <c r="H49" s="433">
        <v>46</v>
      </c>
      <c r="I49" s="531" t="s">
        <v>1339</v>
      </c>
      <c r="J49" s="532"/>
      <c r="K49" s="532"/>
      <c r="L49" s="533"/>
      <c r="N49" s="364">
        <v>16</v>
      </c>
      <c r="O49" s="550"/>
      <c r="P49" s="551"/>
      <c r="Q49" s="551"/>
      <c r="R49" s="552"/>
    </row>
    <row r="50" spans="8:18" x14ac:dyDescent="0.25">
      <c r="H50" s="433">
        <v>47</v>
      </c>
      <c r="I50" s="531" t="s">
        <v>1340</v>
      </c>
      <c r="J50" s="532"/>
      <c r="K50" s="532"/>
      <c r="L50" s="533"/>
      <c r="N50" s="364">
        <v>17</v>
      </c>
      <c r="O50" s="550"/>
      <c r="P50" s="551"/>
      <c r="Q50" s="551"/>
      <c r="R50" s="552"/>
    </row>
    <row r="51" spans="8:18" x14ac:dyDescent="0.25">
      <c r="H51" s="433">
        <v>48</v>
      </c>
      <c r="I51" s="531" t="s">
        <v>1341</v>
      </c>
      <c r="J51" s="532"/>
      <c r="K51" s="532"/>
      <c r="L51" s="533"/>
      <c r="N51" s="364">
        <v>18</v>
      </c>
      <c r="O51" s="550"/>
      <c r="P51" s="551"/>
      <c r="Q51" s="551"/>
      <c r="R51" s="552"/>
    </row>
    <row r="52" spans="8:18" x14ac:dyDescent="0.25">
      <c r="H52" s="433">
        <v>49</v>
      </c>
      <c r="I52" s="531" t="s">
        <v>1342</v>
      </c>
      <c r="J52" s="532"/>
      <c r="K52" s="532"/>
      <c r="L52" s="533"/>
      <c r="N52" s="364">
        <v>19</v>
      </c>
      <c r="O52" s="550"/>
      <c r="P52" s="551"/>
      <c r="Q52" s="551"/>
      <c r="R52" s="552"/>
    </row>
    <row r="53" spans="8:18" ht="22.5" x14ac:dyDescent="0.25">
      <c r="H53" s="433">
        <v>50</v>
      </c>
      <c r="I53" s="428" t="s">
        <v>1352</v>
      </c>
      <c r="J53" s="429" t="s">
        <v>1353</v>
      </c>
      <c r="K53" s="429" t="s">
        <v>1354</v>
      </c>
      <c r="L53" s="430" t="s">
        <v>1429</v>
      </c>
      <c r="N53" s="364">
        <v>20</v>
      </c>
      <c r="O53" s="550"/>
      <c r="P53" s="551"/>
      <c r="Q53" s="551"/>
      <c r="R53" s="552"/>
    </row>
    <row r="54" spans="8:18" x14ac:dyDescent="0.25">
      <c r="H54" s="433">
        <v>51</v>
      </c>
      <c r="I54" s="531" t="s">
        <v>1373</v>
      </c>
      <c r="J54" s="532"/>
      <c r="K54" s="532"/>
      <c r="L54" s="533"/>
      <c r="N54" s="364">
        <v>21</v>
      </c>
      <c r="O54" s="550"/>
      <c r="P54" s="551"/>
      <c r="Q54" s="551"/>
      <c r="R54" s="552"/>
    </row>
    <row r="55" spans="8:18" x14ac:dyDescent="0.25">
      <c r="H55" s="433">
        <v>52</v>
      </c>
      <c r="I55" s="531" t="s">
        <v>1374</v>
      </c>
      <c r="J55" s="532"/>
      <c r="K55" s="532"/>
      <c r="L55" s="533"/>
      <c r="N55" s="364">
        <v>22</v>
      </c>
      <c r="O55" s="550"/>
      <c r="P55" s="551"/>
      <c r="Q55" s="551"/>
      <c r="R55" s="552"/>
    </row>
    <row r="56" spans="8:18" x14ac:dyDescent="0.25">
      <c r="H56" s="433">
        <v>53</v>
      </c>
      <c r="I56" s="531" t="s">
        <v>1375</v>
      </c>
      <c r="J56" s="532"/>
      <c r="K56" s="532"/>
      <c r="L56" s="533"/>
      <c r="N56" s="364">
        <v>23</v>
      </c>
      <c r="O56" s="550"/>
      <c r="P56" s="551"/>
      <c r="Q56" s="551"/>
      <c r="R56" s="552"/>
    </row>
    <row r="57" spans="8:18" x14ac:dyDescent="0.25">
      <c r="H57" s="433">
        <v>54</v>
      </c>
      <c r="I57" s="531" t="s">
        <v>1376</v>
      </c>
      <c r="J57" s="532"/>
      <c r="K57" s="532"/>
      <c r="L57" s="533"/>
      <c r="N57" s="364">
        <v>24</v>
      </c>
      <c r="O57" s="550"/>
      <c r="P57" s="551"/>
      <c r="Q57" s="551"/>
      <c r="R57" s="552"/>
    </row>
    <row r="58" spans="8:18" ht="15.75" thickBot="1" x14ac:dyDescent="0.3">
      <c r="H58" s="433">
        <v>55</v>
      </c>
      <c r="I58" s="538" t="s">
        <v>1377</v>
      </c>
      <c r="J58" s="539"/>
      <c r="K58" s="539"/>
      <c r="L58" s="540"/>
      <c r="N58" s="364">
        <v>25</v>
      </c>
      <c r="O58" s="550"/>
      <c r="P58" s="551"/>
      <c r="Q58" s="551"/>
      <c r="R58" s="552"/>
    </row>
    <row r="59" spans="8:18" x14ac:dyDescent="0.25">
      <c r="N59" s="364">
        <v>26</v>
      </c>
      <c r="O59" s="550"/>
      <c r="P59" s="551"/>
      <c r="Q59" s="551"/>
      <c r="R59" s="552"/>
    </row>
    <row r="60" spans="8:18" x14ac:dyDescent="0.25">
      <c r="N60" s="364">
        <v>27</v>
      </c>
      <c r="O60" s="550"/>
      <c r="P60" s="551"/>
      <c r="Q60" s="551"/>
      <c r="R60" s="552"/>
    </row>
    <row r="61" spans="8:18" x14ac:dyDescent="0.25">
      <c r="N61" s="364">
        <v>28</v>
      </c>
      <c r="O61" s="550"/>
      <c r="P61" s="551"/>
      <c r="Q61" s="551"/>
      <c r="R61" s="552"/>
    </row>
    <row r="62" spans="8:18" x14ac:dyDescent="0.25">
      <c r="N62" s="364">
        <v>29</v>
      </c>
      <c r="O62" s="550"/>
      <c r="P62" s="551"/>
      <c r="Q62" s="551"/>
      <c r="R62" s="552"/>
    </row>
    <row r="63" spans="8:18" x14ac:dyDescent="0.25">
      <c r="N63" s="364">
        <v>30</v>
      </c>
      <c r="O63" s="550"/>
      <c r="P63" s="551"/>
      <c r="Q63" s="551"/>
      <c r="R63" s="552"/>
    </row>
    <row r="64" spans="8:18" x14ac:dyDescent="0.25">
      <c r="N64" s="364">
        <v>31</v>
      </c>
      <c r="O64" s="550"/>
      <c r="P64" s="551"/>
      <c r="Q64" s="551"/>
      <c r="R64" s="552"/>
    </row>
    <row r="65" spans="14:18" x14ac:dyDescent="0.25">
      <c r="N65" s="364">
        <v>32</v>
      </c>
      <c r="O65" s="550"/>
      <c r="P65" s="551"/>
      <c r="Q65" s="551"/>
      <c r="R65" s="552"/>
    </row>
    <row r="66" spans="14:18" x14ac:dyDescent="0.25">
      <c r="N66" s="364">
        <v>33</v>
      </c>
      <c r="O66" s="550"/>
      <c r="P66" s="551"/>
      <c r="Q66" s="551"/>
      <c r="R66" s="552"/>
    </row>
    <row r="67" spans="14:18" ht="15.75" thickBot="1" x14ac:dyDescent="0.3">
      <c r="N67" s="364">
        <v>34</v>
      </c>
      <c r="O67" s="553"/>
      <c r="P67" s="554"/>
      <c r="Q67" s="554"/>
      <c r="R67" s="555"/>
    </row>
  </sheetData>
  <mergeCells count="111">
    <mergeCell ref="O63:R63"/>
    <mergeCell ref="O64:R64"/>
    <mergeCell ref="O65:R65"/>
    <mergeCell ref="O66:R66"/>
    <mergeCell ref="O67:R67"/>
    <mergeCell ref="O42:R42"/>
    <mergeCell ref="O53:R53"/>
    <mergeCell ref="O59:R59"/>
    <mergeCell ref="O60:R60"/>
    <mergeCell ref="O61:R61"/>
    <mergeCell ref="O62:R62"/>
    <mergeCell ref="O44:R44"/>
    <mergeCell ref="N17:N19"/>
    <mergeCell ref="O58:R58"/>
    <mergeCell ref="O4:R4"/>
    <mergeCell ref="O5:R5"/>
    <mergeCell ref="O6:R6"/>
    <mergeCell ref="O7:R7"/>
    <mergeCell ref="O8:R8"/>
    <mergeCell ref="O9:R9"/>
    <mergeCell ref="O10:R10"/>
    <mergeCell ref="O11:R11"/>
    <mergeCell ref="O51:R51"/>
    <mergeCell ref="O52:R52"/>
    <mergeCell ref="O54:R54"/>
    <mergeCell ref="O55:R55"/>
    <mergeCell ref="O56:R56"/>
    <mergeCell ref="O57:R57"/>
    <mergeCell ref="O45:R45"/>
    <mergeCell ref="O46:R46"/>
    <mergeCell ref="O47:R47"/>
    <mergeCell ref="O48:R48"/>
    <mergeCell ref="O49:R49"/>
    <mergeCell ref="O50:R50"/>
    <mergeCell ref="O43:R43"/>
    <mergeCell ref="O38:R38"/>
    <mergeCell ref="O39:R39"/>
    <mergeCell ref="O40:R40"/>
    <mergeCell ref="O41:R41"/>
    <mergeCell ref="O35:R35"/>
    <mergeCell ref="O36:R36"/>
    <mergeCell ref="O37:R37"/>
    <mergeCell ref="O34:R34"/>
    <mergeCell ref="O28:R28"/>
    <mergeCell ref="O29:R29"/>
    <mergeCell ref="O24:R24"/>
    <mergeCell ref="O25:R25"/>
    <mergeCell ref="O26:R26"/>
    <mergeCell ref="O27:R27"/>
    <mergeCell ref="O16:R16"/>
    <mergeCell ref="O12:R12"/>
    <mergeCell ref="O13:R13"/>
    <mergeCell ref="O14:R14"/>
    <mergeCell ref="O15:R15"/>
    <mergeCell ref="O17:R17"/>
    <mergeCell ref="I54:L54"/>
    <mergeCell ref="I55:L55"/>
    <mergeCell ref="I56:L56"/>
    <mergeCell ref="I57:L57"/>
    <mergeCell ref="I58:L58"/>
    <mergeCell ref="I5:L11"/>
    <mergeCell ref="I47:L47"/>
    <mergeCell ref="I48:L48"/>
    <mergeCell ref="I49:L49"/>
    <mergeCell ref="I50:L50"/>
    <mergeCell ref="I51:L51"/>
    <mergeCell ref="I52:L52"/>
    <mergeCell ref="I39:J39"/>
    <mergeCell ref="K39:L39"/>
    <mergeCell ref="I43:L43"/>
    <mergeCell ref="I44:L44"/>
    <mergeCell ref="I45:L45"/>
    <mergeCell ref="I46:L46"/>
    <mergeCell ref="I36:J36"/>
    <mergeCell ref="K36:L36"/>
    <mergeCell ref="I37:J37"/>
    <mergeCell ref="K37:L37"/>
    <mergeCell ref="I38:J38"/>
    <mergeCell ref="K38:L38"/>
    <mergeCell ref="I33:J33"/>
    <mergeCell ref="K33:L33"/>
    <mergeCell ref="I34:J34"/>
    <mergeCell ref="K34:L34"/>
    <mergeCell ref="I35:J35"/>
    <mergeCell ref="K35:L35"/>
    <mergeCell ref="I28:L28"/>
    <mergeCell ref="I29:L29"/>
    <mergeCell ref="I31:J31"/>
    <mergeCell ref="K31:L31"/>
    <mergeCell ref="I32:J32"/>
    <mergeCell ref="K32:L32"/>
    <mergeCell ref="I3:L3"/>
    <mergeCell ref="I30:J30"/>
    <mergeCell ref="K30:L30"/>
    <mergeCell ref="I4:L4"/>
    <mergeCell ref="I12:L12"/>
    <mergeCell ref="I13:L13"/>
    <mergeCell ref="I14:L14"/>
    <mergeCell ref="I15:L15"/>
    <mergeCell ref="I22:L22"/>
    <mergeCell ref="I23:L23"/>
    <mergeCell ref="I24:L24"/>
    <mergeCell ref="I25:L25"/>
    <mergeCell ref="I26:L26"/>
    <mergeCell ref="I27:L27"/>
    <mergeCell ref="I16:L16"/>
    <mergeCell ref="I17:L17"/>
    <mergeCell ref="I18:L18"/>
    <mergeCell ref="I19:L19"/>
    <mergeCell ref="I20:L20"/>
    <mergeCell ref="I21:L2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P30"/>
  <sheetViews>
    <sheetView workbookViewId="0">
      <selection activeCell="I31" sqref="I31"/>
    </sheetView>
  </sheetViews>
  <sheetFormatPr defaultRowHeight="15" x14ac:dyDescent="0.25"/>
  <cols>
    <col min="2" max="2" width="10.140625" bestFit="1" customWidth="1"/>
    <col min="15" max="15" width="9" bestFit="1" customWidth="1"/>
  </cols>
  <sheetData>
    <row r="3" spans="1:16" x14ac:dyDescent="0.25">
      <c r="B3" s="43"/>
      <c r="C3" t="s">
        <v>27</v>
      </c>
      <c r="D3" t="s">
        <v>136</v>
      </c>
    </row>
    <row r="4" spans="1:16" x14ac:dyDescent="0.25">
      <c r="B4" t="s">
        <v>132</v>
      </c>
      <c r="C4">
        <v>16</v>
      </c>
      <c r="D4">
        <f>C4*4</f>
        <v>64</v>
      </c>
      <c r="E4" t="s">
        <v>133</v>
      </c>
    </row>
    <row r="5" spans="1:16" x14ac:dyDescent="0.25">
      <c r="B5" t="s">
        <v>134</v>
      </c>
      <c r="C5">
        <f>16*3</f>
        <v>48</v>
      </c>
      <c r="D5">
        <f>C5*4</f>
        <v>192</v>
      </c>
      <c r="E5" t="s">
        <v>135</v>
      </c>
    </row>
    <row r="6" spans="1:16" x14ac:dyDescent="0.25">
      <c r="E6" t="s">
        <v>137</v>
      </c>
    </row>
    <row r="10" spans="1:16" x14ac:dyDescent="0.25">
      <c r="A10">
        <v>11111111</v>
      </c>
      <c r="B10">
        <v>11111111</v>
      </c>
      <c r="C10">
        <v>11111111</v>
      </c>
      <c r="D10">
        <v>11111111</v>
      </c>
      <c r="E10">
        <v>11111111</v>
      </c>
      <c r="F10">
        <v>11111111</v>
      </c>
      <c r="G10">
        <v>11111111</v>
      </c>
      <c r="H10">
        <v>11111111</v>
      </c>
      <c r="I10">
        <v>11111111</v>
      </c>
      <c r="J10">
        <v>11111111</v>
      </c>
      <c r="K10">
        <v>11111111</v>
      </c>
      <c r="L10">
        <v>11111111</v>
      </c>
      <c r="M10" t="s">
        <v>138</v>
      </c>
      <c r="N10">
        <v>11111111</v>
      </c>
      <c r="O10">
        <v>11111111</v>
      </c>
      <c r="P10">
        <v>11111111</v>
      </c>
    </row>
    <row r="12" spans="1:16" x14ac:dyDescent="0.25">
      <c r="C12" t="s">
        <v>155</v>
      </c>
      <c r="D12">
        <v>16</v>
      </c>
      <c r="E12" t="s">
        <v>156</v>
      </c>
      <c r="K12" t="s">
        <v>139</v>
      </c>
      <c r="L12">
        <v>1</v>
      </c>
      <c r="M12" s="10" t="str">
        <f>DEC2BIN(L12,3)</f>
        <v>001</v>
      </c>
    </row>
    <row r="13" spans="1:16" x14ac:dyDescent="0.25">
      <c r="C13" t="s">
        <v>150</v>
      </c>
      <c r="D13">
        <v>32000000</v>
      </c>
      <c r="K13" t="s">
        <v>140</v>
      </c>
      <c r="L13">
        <v>2</v>
      </c>
      <c r="M13" s="10" t="str">
        <f>DEC2BIN(L13,3)</f>
        <v>010</v>
      </c>
    </row>
    <row r="14" spans="1:16" x14ac:dyDescent="0.25">
      <c r="C14" t="s">
        <v>148</v>
      </c>
      <c r="D14">
        <v>125</v>
      </c>
      <c r="E14" t="s">
        <v>149</v>
      </c>
      <c r="K14" t="s">
        <v>141</v>
      </c>
      <c r="L14">
        <v>3</v>
      </c>
      <c r="M14" s="10" t="str">
        <f>DEC2BIN(L14,3)</f>
        <v>011</v>
      </c>
    </row>
    <row r="15" spans="1:16" x14ac:dyDescent="0.25">
      <c r="C15" t="s">
        <v>147</v>
      </c>
      <c r="D15">
        <v>1</v>
      </c>
      <c r="K15" t="s">
        <v>142</v>
      </c>
      <c r="L15">
        <v>4</v>
      </c>
      <c r="M15" s="10" t="str">
        <f>DEC2BIN(L15,3)</f>
        <v>100</v>
      </c>
    </row>
    <row r="16" spans="1:16" x14ac:dyDescent="0.25">
      <c r="G16" t="s">
        <v>151</v>
      </c>
      <c r="H16" t="s">
        <v>152</v>
      </c>
      <c r="I16" t="s">
        <v>153</v>
      </c>
      <c r="J16" t="s">
        <v>154</v>
      </c>
    </row>
    <row r="17" spans="3:15" x14ac:dyDescent="0.25">
      <c r="C17" t="s">
        <v>143</v>
      </c>
      <c r="G17">
        <v>124</v>
      </c>
      <c r="H17">
        <f>INT(($G$17-1)/$D$14)+1</f>
        <v>1</v>
      </c>
      <c r="I17">
        <f>MOD($G$17-1,$D$14)+1</f>
        <v>124</v>
      </c>
      <c r="J17">
        <f>($I$17-1)*$C$4+$D$12+1</f>
        <v>1985</v>
      </c>
    </row>
    <row r="18" spans="3:15" x14ac:dyDescent="0.25">
      <c r="C18" t="s">
        <v>144</v>
      </c>
    </row>
    <row r="19" spans="3:15" x14ac:dyDescent="0.25">
      <c r="C19" t="s">
        <v>145</v>
      </c>
    </row>
    <row r="20" spans="3:15" x14ac:dyDescent="0.25">
      <c r="C20" t="s">
        <v>146</v>
      </c>
    </row>
    <row r="22" spans="3:15" x14ac:dyDescent="0.25">
      <c r="C22" t="s">
        <v>201</v>
      </c>
    </row>
    <row r="24" spans="3:15" x14ac:dyDescent="0.25">
      <c r="E24">
        <v>16</v>
      </c>
      <c r="F24">
        <f>E24*5</f>
        <v>80</v>
      </c>
      <c r="H24">
        <v>16</v>
      </c>
      <c r="I24" t="s">
        <v>202</v>
      </c>
      <c r="J24">
        <v>100</v>
      </c>
    </row>
    <row r="25" spans="3:15" x14ac:dyDescent="0.25">
      <c r="H25">
        <v>80</v>
      </c>
      <c r="J25" t="s">
        <v>203</v>
      </c>
      <c r="M25" t="s">
        <v>204</v>
      </c>
      <c r="O25">
        <f>80*100/16</f>
        <v>500</v>
      </c>
    </row>
    <row r="26" spans="3:15" x14ac:dyDescent="0.25">
      <c r="E26" t="s">
        <v>205</v>
      </c>
      <c r="F26" t="s">
        <v>206</v>
      </c>
    </row>
    <row r="27" spans="3:15" x14ac:dyDescent="0.25">
      <c r="E27">
        <v>0.04</v>
      </c>
      <c r="F27">
        <v>1.75</v>
      </c>
      <c r="G27">
        <f>F27/E27</f>
        <v>43.75</v>
      </c>
      <c r="H27">
        <f>G27*100</f>
        <v>4375</v>
      </c>
    </row>
    <row r="29" spans="3:15" x14ac:dyDescent="0.25">
      <c r="F29">
        <v>0.04</v>
      </c>
      <c r="G29">
        <v>100</v>
      </c>
    </row>
    <row r="30" spans="3:15" x14ac:dyDescent="0.25">
      <c r="F30">
        <f>F27-0.04</f>
        <v>1.71</v>
      </c>
      <c r="G30" t="s">
        <v>203</v>
      </c>
      <c r="I30">
        <f>F30*G29/F29</f>
        <v>4275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
  <sheetViews>
    <sheetView workbookViewId="0">
      <selection activeCell="D5" sqref="D5"/>
    </sheetView>
  </sheetViews>
  <sheetFormatPr defaultRowHeight="15" x14ac:dyDescent="0.25"/>
  <cols>
    <col min="1" max="2" width="17.42578125" customWidth="1"/>
    <col min="3" max="3" width="20.28515625" customWidth="1"/>
    <col min="4" max="4" width="54.7109375" bestFit="1" customWidth="1"/>
  </cols>
  <sheetData>
    <row r="1" spans="1:4" x14ac:dyDescent="0.25">
      <c r="A1" t="s">
        <v>229</v>
      </c>
      <c r="B1" t="s">
        <v>227</v>
      </c>
      <c r="C1" s="10" t="s">
        <v>223</v>
      </c>
      <c r="D1" t="s">
        <v>225</v>
      </c>
    </row>
    <row r="2" spans="1:4" x14ac:dyDescent="0.25">
      <c r="A2" t="s">
        <v>208</v>
      </c>
      <c r="B2" t="s">
        <v>228</v>
      </c>
      <c r="C2" t="s">
        <v>224</v>
      </c>
      <c r="D2" t="s">
        <v>226</v>
      </c>
    </row>
    <row r="3" spans="1:4" x14ac:dyDescent="0.25">
      <c r="A3" t="s">
        <v>230</v>
      </c>
      <c r="B3" t="s">
        <v>231</v>
      </c>
      <c r="D3"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25</vt:i4>
      </vt:variant>
    </vt:vector>
  </HeadingPairs>
  <TitlesOfParts>
    <vt:vector size="25" baseType="lpstr">
      <vt:lpstr>QUEUE</vt:lpstr>
      <vt:lpstr>QUEUE_IGS</vt:lpstr>
      <vt:lpstr>PROCOM</vt:lpstr>
      <vt:lpstr>QUECOM</vt:lpstr>
      <vt:lpstr>LOGCOM</vt:lpstr>
      <vt:lpstr>APUCOM</vt:lpstr>
      <vt:lpstr>AGTCOM</vt:lpstr>
      <vt:lpstr>Aux.</vt:lpstr>
      <vt:lpstr>GLOBALS</vt:lpstr>
      <vt:lpstr>TRCODE types</vt:lpstr>
      <vt:lpstr>TRCODE-QUEUE Mapping</vt:lpstr>
      <vt:lpstr>Wager Option Flags</vt:lpstr>
      <vt:lpstr>Folha1</vt:lpstr>
      <vt:lpstr>PRMVAL</vt:lpstr>
      <vt:lpstr>Notes</vt:lpstr>
      <vt:lpstr>PRMVPF</vt:lpstr>
      <vt:lpstr>Aux</vt:lpstr>
      <vt:lpstr>PRMHSH</vt:lpstr>
      <vt:lpstr>CROSS VAL MSG</vt:lpstr>
      <vt:lpstr>LOGBUF IVAL</vt:lpstr>
      <vt:lpstr>PASREC STATUS vs. VALREC STATUS</vt:lpstr>
      <vt:lpstr>PRMAGT.DEF</vt:lpstr>
      <vt:lpstr>ASFREC.DEF</vt:lpstr>
      <vt:lpstr>NETWORK BALANCE TABLE</vt:lpstr>
      <vt:lpstr>CMD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Vicente</dc:creator>
  <cp:lastModifiedBy>Henrique Manuel Monteiro Bernardo Corte</cp:lastModifiedBy>
  <cp:lastPrinted>2013-11-12T21:05:17Z</cp:lastPrinted>
  <dcterms:created xsi:type="dcterms:W3CDTF">2012-12-08T22:07:12Z</dcterms:created>
  <dcterms:modified xsi:type="dcterms:W3CDTF">2020-10-27T12:21:04Z</dcterms:modified>
</cp:coreProperties>
</file>