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" i="1"/>
  <c r="N10"/>
  <c r="N9"/>
  <c r="N8"/>
  <c r="N7"/>
  <c r="N6"/>
  <c r="N5"/>
  <c r="N4"/>
  <c r="N3"/>
  <c r="P2" l="1"/>
  <c r="Q3"/>
  <c r="Q4"/>
  <c r="R3"/>
  <c r="R4"/>
  <c r="R5"/>
  <c r="R6"/>
  <c r="R7"/>
  <c r="R8"/>
  <c r="R9"/>
  <c r="R10"/>
  <c r="R2"/>
  <c r="P3"/>
  <c r="P4"/>
  <c r="P5"/>
  <c r="P6"/>
  <c r="P7"/>
  <c r="P8"/>
  <c r="P9"/>
  <c r="P10"/>
</calcChain>
</file>

<file path=xl/sharedStrings.xml><?xml version="1.0" encoding="utf-8"?>
<sst xmlns="http://schemas.openxmlformats.org/spreadsheetml/2006/main" count="97" uniqueCount="53">
  <si>
    <t xml:space="preserve"> Remarks</t>
  </si>
  <si>
    <t>VABB_571</t>
  </si>
  <si>
    <t>In circling area and at AD</t>
  </si>
  <si>
    <t>BUILDING</t>
  </si>
  <si>
    <t>NO</t>
  </si>
  <si>
    <t>NIL</t>
  </si>
  <si>
    <t>VABB_587</t>
  </si>
  <si>
    <t>VABB_588</t>
  </si>
  <si>
    <t>VABB_618</t>
  </si>
  <si>
    <t>VABB_619</t>
  </si>
  <si>
    <t>VABB_620</t>
  </si>
  <si>
    <t>VABB_622</t>
  </si>
  <si>
    <t>VABB_623</t>
  </si>
  <si>
    <t>VABB_624</t>
  </si>
  <si>
    <t>OTHER</t>
  </si>
  <si>
    <t>Chimney</t>
  </si>
  <si>
    <t>Latitude</t>
  </si>
  <si>
    <t>Longitude</t>
  </si>
  <si>
    <t>19°1'29.9"N</t>
  </si>
  <si>
    <t>72°50'28.3"E</t>
  </si>
  <si>
    <t>19°9'14.5"N</t>
  </si>
  <si>
    <t>72°51'19.8"E</t>
  </si>
  <si>
    <t>19°9'14.3"N</t>
  </si>
  <si>
    <t>72°51'21"E</t>
  </si>
  <si>
    <t>19°9'5"N</t>
  </si>
  <si>
    <t>72°50'26.8"E</t>
  </si>
  <si>
    <t>19°0'42.4"N</t>
  </si>
  <si>
    <t>72°49'31.6"E</t>
  </si>
  <si>
    <t>19°0'39.7"N</t>
  </si>
  <si>
    <t>72°49'24.8"E</t>
  </si>
  <si>
    <t>19°10'16.1"N</t>
  </si>
  <si>
    <t>72°51'50.5"E</t>
  </si>
  <si>
    <t>19°10'15.2"N</t>
  </si>
  <si>
    <t>72°52'14.6"E</t>
  </si>
  <si>
    <t>19°0'47.4"N</t>
  </si>
  <si>
    <t>72°54'25.7"E</t>
  </si>
  <si>
    <t>S_No</t>
  </si>
  <si>
    <t>Rwy_No</t>
  </si>
  <si>
    <t>OCS</t>
  </si>
  <si>
    <t>nil</t>
  </si>
  <si>
    <t>P_OCS</t>
  </si>
  <si>
    <t>P_OLS</t>
  </si>
  <si>
    <t>PTE_OCS</t>
  </si>
  <si>
    <t>Top_Ele</t>
  </si>
  <si>
    <t>PTE_OLS</t>
  </si>
  <si>
    <t>Rwy_Ele</t>
  </si>
  <si>
    <t>OLS_Surf</t>
  </si>
  <si>
    <t>d_Rwy End</t>
  </si>
  <si>
    <t>d_Strip</t>
  </si>
  <si>
    <t>Marking</t>
  </si>
  <si>
    <t>Obstacle_T</t>
  </si>
  <si>
    <t>RWY_Area</t>
  </si>
  <si>
    <t>ObstacleID</t>
  </si>
</sst>
</file>

<file path=xl/styles.xml><?xml version="1.0" encoding="utf-8"?>
<styleSheet xmlns="http://schemas.openxmlformats.org/spreadsheetml/2006/main">
  <numFmts count="2">
    <numFmt numFmtId="164" formatCode="0;[Red]0"/>
    <numFmt numFmtId="167" formatCode="0.000_);\(0.000\)"/>
  </numFmts>
  <fonts count="6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topLeftCell="K1" workbookViewId="0">
      <selection activeCell="Q18" sqref="Q18"/>
    </sheetView>
  </sheetViews>
  <sheetFormatPr defaultRowHeight="12.75"/>
  <cols>
    <col min="1" max="1" width="5.7109375" style="7" bestFit="1" customWidth="1"/>
    <col min="2" max="2" width="12.5703125" style="7" bestFit="1" customWidth="1"/>
    <col min="3" max="3" width="22.28515625" style="7" bestFit="1" customWidth="1"/>
    <col min="4" max="4" width="14.42578125" style="7" bestFit="1" customWidth="1"/>
    <col min="5" max="6" width="11.5703125" style="8" hidden="1" customWidth="1"/>
    <col min="7" max="7" width="12.5703125" style="7" bestFit="1" customWidth="1"/>
    <col min="8" max="8" width="19" style="9" customWidth="1"/>
    <col min="9" max="9" width="27.140625" style="9" customWidth="1"/>
    <col min="10" max="10" width="24.140625" style="7" bestFit="1" customWidth="1"/>
    <col min="11" max="11" width="19.5703125" style="7" customWidth="1"/>
    <col min="12" max="12" width="21.85546875" style="7" customWidth="1"/>
    <col min="13" max="13" width="21" style="7" customWidth="1"/>
    <col min="14" max="14" width="28.85546875" style="7" customWidth="1"/>
    <col min="15" max="15" width="14" style="7" bestFit="1" customWidth="1"/>
    <col min="16" max="16" width="26.85546875" style="7" bestFit="1" customWidth="1"/>
    <col min="17" max="17" width="21.140625" style="7" customWidth="1"/>
    <col min="18" max="18" width="18.7109375" style="7" bestFit="1" customWidth="1"/>
    <col min="19" max="16384" width="9.140625" style="7"/>
  </cols>
  <sheetData>
    <row r="1" spans="1:18" s="10" customFormat="1" ht="15">
      <c r="A1" s="11" t="s">
        <v>36</v>
      </c>
      <c r="B1" s="12" t="s">
        <v>52</v>
      </c>
      <c r="C1" s="1" t="s">
        <v>51</v>
      </c>
      <c r="D1" s="13" t="s">
        <v>50</v>
      </c>
      <c r="E1" s="13" t="s">
        <v>16</v>
      </c>
      <c r="F1" s="13" t="s">
        <v>17</v>
      </c>
      <c r="G1" s="1" t="s">
        <v>49</v>
      </c>
      <c r="H1" s="1" t="s">
        <v>0</v>
      </c>
      <c r="I1" s="17" t="s">
        <v>48</v>
      </c>
      <c r="J1" s="17" t="s">
        <v>47</v>
      </c>
      <c r="K1" s="17" t="s">
        <v>46</v>
      </c>
      <c r="L1" s="12" t="s">
        <v>37</v>
      </c>
      <c r="M1" s="17" t="s">
        <v>45</v>
      </c>
      <c r="N1" s="17" t="s">
        <v>44</v>
      </c>
      <c r="O1" s="17" t="s">
        <v>43</v>
      </c>
      <c r="P1" s="17" t="s">
        <v>42</v>
      </c>
      <c r="Q1" s="17" t="s">
        <v>41</v>
      </c>
      <c r="R1" s="17" t="s">
        <v>40</v>
      </c>
    </row>
    <row r="2" spans="1:18">
      <c r="A2" s="2">
        <v>981</v>
      </c>
      <c r="B2" s="2" t="s">
        <v>1</v>
      </c>
      <c r="C2" s="3" t="s">
        <v>2</v>
      </c>
      <c r="D2" s="3" t="s">
        <v>3</v>
      </c>
      <c r="E2" s="4" t="s">
        <v>18</v>
      </c>
      <c r="F2" s="4" t="s">
        <v>19</v>
      </c>
      <c r="G2" s="6" t="s">
        <v>4</v>
      </c>
      <c r="H2" s="6" t="s">
        <v>5</v>
      </c>
      <c r="I2" s="14">
        <v>6914.6801240000004</v>
      </c>
      <c r="J2" s="16">
        <v>7060.4763050000001</v>
      </c>
      <c r="K2" s="15" t="s">
        <v>38</v>
      </c>
      <c r="L2" s="15">
        <v>9</v>
      </c>
      <c r="M2" s="15">
        <v>5</v>
      </c>
      <c r="N2" s="16">
        <f>57.13+3060.476*0.05</f>
        <v>210.15380000000002</v>
      </c>
      <c r="O2" s="5">
        <v>206.04</v>
      </c>
      <c r="P2" s="16">
        <f>I2*0.012+M2</f>
        <v>87.976161488000002</v>
      </c>
      <c r="Q2" s="16" t="s">
        <v>39</v>
      </c>
      <c r="R2" s="16">
        <f>O2-P2</f>
        <v>118.06383851199999</v>
      </c>
    </row>
    <row r="3" spans="1:18">
      <c r="A3" s="2">
        <v>982</v>
      </c>
      <c r="B3" s="2" t="s">
        <v>6</v>
      </c>
      <c r="C3" s="3" t="s">
        <v>2</v>
      </c>
      <c r="D3" s="3" t="s">
        <v>3</v>
      </c>
      <c r="E3" s="4" t="s">
        <v>20</v>
      </c>
      <c r="F3" s="4" t="s">
        <v>21</v>
      </c>
      <c r="G3" s="6" t="s">
        <v>4</v>
      </c>
      <c r="H3" s="6" t="s">
        <v>5</v>
      </c>
      <c r="I3" s="14">
        <v>6006.6580999999996</v>
      </c>
      <c r="J3" s="16">
        <v>6147.0020979999999</v>
      </c>
      <c r="K3" s="15" t="s">
        <v>38</v>
      </c>
      <c r="L3" s="15">
        <v>14</v>
      </c>
      <c r="M3" s="15">
        <v>12.11</v>
      </c>
      <c r="N3" s="16">
        <f>57.13+2147.002*0.05</f>
        <v>164.48009999999999</v>
      </c>
      <c r="O3" s="5">
        <v>169.77</v>
      </c>
      <c r="P3" s="16">
        <f t="shared" ref="P3:P10" si="0">I3*0.012+M3</f>
        <v>84.18989719999999</v>
      </c>
      <c r="Q3" s="16">
        <f t="shared" ref="Q3:Q4" si="1">O3-N3</f>
        <v>5.2899000000000171</v>
      </c>
      <c r="R3" s="16">
        <f t="shared" ref="R3:R10" si="2">O3-P3</f>
        <v>85.58010280000002</v>
      </c>
    </row>
    <row r="4" spans="1:18">
      <c r="A4" s="2">
        <v>983</v>
      </c>
      <c r="B4" s="2" t="s">
        <v>7</v>
      </c>
      <c r="C4" s="3" t="s">
        <v>2</v>
      </c>
      <c r="D4" s="3" t="s">
        <v>3</v>
      </c>
      <c r="E4" s="4" t="s">
        <v>22</v>
      </c>
      <c r="F4" s="4" t="s">
        <v>23</v>
      </c>
      <c r="G4" s="6" t="s">
        <v>4</v>
      </c>
      <c r="H4" s="6" t="s">
        <v>5</v>
      </c>
      <c r="I4" s="14">
        <v>5999.2560329999997</v>
      </c>
      <c r="J4" s="16">
        <v>6139.9369559999996</v>
      </c>
      <c r="K4" s="15" t="s">
        <v>38</v>
      </c>
      <c r="L4" s="15">
        <v>14</v>
      </c>
      <c r="M4" s="15">
        <v>12.11</v>
      </c>
      <c r="N4" s="16">
        <f>57.13+2139.937*0.05</f>
        <v>164.12684999999999</v>
      </c>
      <c r="O4" s="5">
        <v>170.07</v>
      </c>
      <c r="P4" s="16">
        <f t="shared" si="0"/>
        <v>84.101072395999992</v>
      </c>
      <c r="Q4" s="16">
        <f t="shared" si="1"/>
        <v>5.9431500000000028</v>
      </c>
      <c r="R4" s="16">
        <f t="shared" si="2"/>
        <v>85.968927604000001</v>
      </c>
    </row>
    <row r="5" spans="1:18">
      <c r="A5" s="2">
        <v>984</v>
      </c>
      <c r="B5" s="2" t="s">
        <v>8</v>
      </c>
      <c r="C5" s="3" t="s">
        <v>2</v>
      </c>
      <c r="D5" s="3" t="s">
        <v>3</v>
      </c>
      <c r="E5" s="4" t="s">
        <v>24</v>
      </c>
      <c r="F5" s="4" t="s">
        <v>25</v>
      </c>
      <c r="G5" s="6" t="s">
        <v>4</v>
      </c>
      <c r="H5" s="6" t="s">
        <v>5</v>
      </c>
      <c r="I5" s="14">
        <v>5981.5167430000001</v>
      </c>
      <c r="J5" s="16">
        <v>6101.8761770000001</v>
      </c>
      <c r="K5" s="15" t="s">
        <v>38</v>
      </c>
      <c r="L5" s="15">
        <v>14</v>
      </c>
      <c r="M5" s="15">
        <v>12.11</v>
      </c>
      <c r="N5" s="16">
        <f>57.13+2101.876*0.05</f>
        <v>162.22380000000001</v>
      </c>
      <c r="O5" s="5">
        <v>160.62</v>
      </c>
      <c r="P5" s="16">
        <f t="shared" si="0"/>
        <v>83.888200916000002</v>
      </c>
      <c r="Q5" s="16" t="s">
        <v>39</v>
      </c>
      <c r="R5" s="16">
        <f t="shared" si="2"/>
        <v>76.731799084000002</v>
      </c>
    </row>
    <row r="6" spans="1:18">
      <c r="A6" s="2">
        <v>985</v>
      </c>
      <c r="B6" s="2" t="s">
        <v>9</v>
      </c>
      <c r="C6" s="3" t="s">
        <v>2</v>
      </c>
      <c r="D6" s="3" t="s">
        <v>3</v>
      </c>
      <c r="E6" s="4" t="s">
        <v>26</v>
      </c>
      <c r="F6" s="4" t="s">
        <v>27</v>
      </c>
      <c r="G6" s="6" t="s">
        <v>4</v>
      </c>
      <c r="H6" s="6" t="s">
        <v>5</v>
      </c>
      <c r="I6" s="14">
        <v>8657.6884239999999</v>
      </c>
      <c r="J6" s="16">
        <v>8808.8873519999997</v>
      </c>
      <c r="K6" s="15" t="s">
        <v>38</v>
      </c>
      <c r="L6" s="15">
        <v>9</v>
      </c>
      <c r="M6" s="15">
        <v>5</v>
      </c>
      <c r="N6" s="16">
        <f>57.13+4808.887*0.05</f>
        <v>297.57434999999998</v>
      </c>
      <c r="O6" s="5">
        <v>226.16</v>
      </c>
      <c r="P6" s="16">
        <f t="shared" si="0"/>
        <v>108.892261088</v>
      </c>
      <c r="Q6" s="16" t="s">
        <v>39</v>
      </c>
      <c r="R6" s="16">
        <f t="shared" si="2"/>
        <v>117.267738912</v>
      </c>
    </row>
    <row r="7" spans="1:18">
      <c r="A7" s="2">
        <v>986</v>
      </c>
      <c r="B7" s="2" t="s">
        <v>10</v>
      </c>
      <c r="C7" s="3" t="s">
        <v>2</v>
      </c>
      <c r="D7" s="3" t="s">
        <v>3</v>
      </c>
      <c r="E7" s="4" t="s">
        <v>28</v>
      </c>
      <c r="F7" s="4" t="s">
        <v>29</v>
      </c>
      <c r="G7" s="6" t="s">
        <v>4</v>
      </c>
      <c r="H7" s="6" t="s">
        <v>5</v>
      </c>
      <c r="I7" s="14">
        <v>8792.3215450000007</v>
      </c>
      <c r="J7" s="16">
        <v>8943.8389210000005</v>
      </c>
      <c r="K7" s="15" t="s">
        <v>38</v>
      </c>
      <c r="L7" s="15">
        <v>9</v>
      </c>
      <c r="M7" s="15">
        <v>5</v>
      </c>
      <c r="N7" s="16">
        <f>57.13+4943.839*0.05</f>
        <v>304.32195000000002</v>
      </c>
      <c r="O7" s="5">
        <v>254.81</v>
      </c>
      <c r="P7" s="16">
        <f t="shared" si="0"/>
        <v>110.50785854000002</v>
      </c>
      <c r="Q7" s="16" t="s">
        <v>39</v>
      </c>
      <c r="R7" s="16">
        <f t="shared" si="2"/>
        <v>144.30214145999997</v>
      </c>
    </row>
    <row r="8" spans="1:18">
      <c r="A8" s="2">
        <v>987</v>
      </c>
      <c r="B8" s="2" t="s">
        <v>11</v>
      </c>
      <c r="C8" s="3" t="s">
        <v>2</v>
      </c>
      <c r="D8" s="3" t="s">
        <v>3</v>
      </c>
      <c r="E8" s="4" t="s">
        <v>30</v>
      </c>
      <c r="F8" s="4" t="s">
        <v>31</v>
      </c>
      <c r="G8" s="6" t="s">
        <v>4</v>
      </c>
      <c r="H8" s="6" t="s">
        <v>5</v>
      </c>
      <c r="I8" s="14">
        <v>7924.1704719999998</v>
      </c>
      <c r="J8" s="16">
        <v>8070.5975639999997</v>
      </c>
      <c r="K8" s="15" t="s">
        <v>38</v>
      </c>
      <c r="L8" s="15">
        <v>14</v>
      </c>
      <c r="M8" s="15">
        <v>12.11</v>
      </c>
      <c r="N8" s="16">
        <f>57.13+4070.598*0.05</f>
        <v>260.65989999999999</v>
      </c>
      <c r="O8" s="5">
        <v>205.74</v>
      </c>
      <c r="P8" s="16">
        <f t="shared" si="0"/>
        <v>107.200045664</v>
      </c>
      <c r="Q8" s="16" t="s">
        <v>39</v>
      </c>
      <c r="R8" s="16">
        <f t="shared" si="2"/>
        <v>98.539954336000008</v>
      </c>
    </row>
    <row r="9" spans="1:18">
      <c r="A9" s="2">
        <v>988</v>
      </c>
      <c r="B9" s="2" t="s">
        <v>12</v>
      </c>
      <c r="C9" s="3" t="s">
        <v>2</v>
      </c>
      <c r="D9" s="3" t="s">
        <v>3</v>
      </c>
      <c r="E9" s="4" t="s">
        <v>32</v>
      </c>
      <c r="F9" s="4" t="s">
        <v>33</v>
      </c>
      <c r="G9" s="6" t="s">
        <v>4</v>
      </c>
      <c r="H9" s="6" t="s">
        <v>5</v>
      </c>
      <c r="I9" s="14">
        <v>7986.7645300000004</v>
      </c>
      <c r="J9" s="16">
        <v>8136.2836349999998</v>
      </c>
      <c r="K9" s="15" t="s">
        <v>38</v>
      </c>
      <c r="L9" s="15">
        <v>14</v>
      </c>
      <c r="M9" s="15">
        <v>12.11</v>
      </c>
      <c r="N9" s="16">
        <f>57.13+4136.284*0.05</f>
        <v>263.94420000000002</v>
      </c>
      <c r="O9" s="5">
        <v>217.32</v>
      </c>
      <c r="P9" s="16">
        <f t="shared" si="0"/>
        <v>107.95117436000001</v>
      </c>
      <c r="Q9" s="16" t="s">
        <v>39</v>
      </c>
      <c r="R9" s="16">
        <f t="shared" si="2"/>
        <v>109.36882563999998</v>
      </c>
    </row>
    <row r="10" spans="1:18">
      <c r="A10" s="2">
        <v>989</v>
      </c>
      <c r="B10" s="2" t="s">
        <v>13</v>
      </c>
      <c r="C10" s="3" t="s">
        <v>2</v>
      </c>
      <c r="D10" s="3" t="s">
        <v>14</v>
      </c>
      <c r="E10" s="4" t="s">
        <v>34</v>
      </c>
      <c r="F10" s="4" t="s">
        <v>35</v>
      </c>
      <c r="G10" s="6" t="s">
        <v>4</v>
      </c>
      <c r="H10" s="6" t="s">
        <v>15</v>
      </c>
      <c r="I10" s="14">
        <v>7997.9216909999996</v>
      </c>
      <c r="J10" s="16">
        <v>8106.5324380000002</v>
      </c>
      <c r="K10" s="15" t="s">
        <v>38</v>
      </c>
      <c r="L10" s="15">
        <v>32</v>
      </c>
      <c r="M10" s="15">
        <v>7.67</v>
      </c>
      <c r="N10" s="16">
        <f>57.13+4106.532*0.05</f>
        <v>262.45660000000004</v>
      </c>
      <c r="O10" s="5">
        <v>161.22999999999999</v>
      </c>
      <c r="P10" s="16">
        <f t="shared" si="0"/>
        <v>103.645060292</v>
      </c>
      <c r="Q10" s="16" t="s">
        <v>39</v>
      </c>
      <c r="R10" s="16">
        <f t="shared" si="2"/>
        <v>57.584939707999993</v>
      </c>
    </row>
  </sheetData>
  <conditionalFormatting sqref="B1:B10">
    <cfRule type="duplicateValues" dxfId="1" priority="4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2024-01-13T16:45:43Z</dcterms:created>
  <dcterms:modified xsi:type="dcterms:W3CDTF">2024-03-15T13:51:15Z</dcterms:modified>
</cp:coreProperties>
</file>