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3" i="1"/>
  <c r="U4"/>
  <c r="U2"/>
  <c r="T3"/>
  <c r="T4"/>
  <c r="T2"/>
  <c r="S3"/>
  <c r="S4"/>
  <c r="S2"/>
  <c r="P4"/>
  <c r="P3"/>
  <c r="P2"/>
  <c r="O4"/>
  <c r="O3"/>
  <c r="O2"/>
</calcChain>
</file>

<file path=xl/sharedStrings.xml><?xml version="1.0" encoding="utf-8"?>
<sst xmlns="http://schemas.openxmlformats.org/spreadsheetml/2006/main" count="48" uniqueCount="38">
  <si>
    <t>VABB_197</t>
  </si>
  <si>
    <t>BUILDING</t>
  </si>
  <si>
    <t>NO</t>
  </si>
  <si>
    <t>NIL</t>
  </si>
  <si>
    <t>VABB_484</t>
  </si>
  <si>
    <t>In circling area and at AD</t>
  </si>
  <si>
    <t>VABB_700</t>
  </si>
  <si>
    <t>Latitude</t>
  </si>
  <si>
    <t>Longitude</t>
  </si>
  <si>
    <t>19°5'45.2"N</t>
  </si>
  <si>
    <t>72°55'4.1"E</t>
  </si>
  <si>
    <t>19°5'46.2"N</t>
  </si>
  <si>
    <t>72°55'2.8"E</t>
  </si>
  <si>
    <t>19°8'14.5"N</t>
  </si>
  <si>
    <t>72°49'37.4"E</t>
  </si>
  <si>
    <r>
      <rPr>
        <sz val="10"/>
        <rFont val="Arial"/>
        <family val="2"/>
      </rPr>
      <t>27/APCH
09/TKOF</t>
    </r>
  </si>
  <si>
    <r>
      <rPr>
        <sz val="10"/>
        <rFont val="Arial"/>
        <family val="2"/>
      </rPr>
      <t>32/TKOF
14/APCH</t>
    </r>
  </si>
  <si>
    <t>S_No</t>
  </si>
  <si>
    <t>Remarks</t>
  </si>
  <si>
    <t>Rwy_No</t>
  </si>
  <si>
    <t>ICS</t>
  </si>
  <si>
    <t>Approach</t>
  </si>
  <si>
    <t>ObstacleID</t>
  </si>
  <si>
    <t>RWY_Area</t>
  </si>
  <si>
    <t>Obstacle_T</t>
  </si>
  <si>
    <t>Marking</t>
  </si>
  <si>
    <t>d_Strip</t>
  </si>
  <si>
    <t>d_Rwy End</t>
  </si>
  <si>
    <t>OLS_Surf_1</t>
  </si>
  <si>
    <t>OLS_Surf_2</t>
  </si>
  <si>
    <t>Rwy_Ele</t>
  </si>
  <si>
    <t>Top_Ele</t>
  </si>
  <si>
    <t>PTE_OLS_1</t>
  </si>
  <si>
    <t>PTE_OLS_2</t>
  </si>
  <si>
    <t>PTE_OLS</t>
  </si>
  <si>
    <t>PTE_OCS</t>
  </si>
  <si>
    <t>P_OLS</t>
  </si>
  <si>
    <t>P_OCS</t>
  </si>
</sst>
</file>

<file path=xl/styles.xml><?xml version="1.0" encoding="utf-8"?>
<styleSheet xmlns="http://schemas.openxmlformats.org/spreadsheetml/2006/main">
  <numFmts count="2">
    <numFmt numFmtId="164" formatCode="0;[Red]0"/>
    <numFmt numFmtId="167" formatCode="0.000_);\(0.000\)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8">
    <xf numFmtId="0" fontId="0" fillId="0" borderId="0" xfId="0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0" fontId="22" fillId="0" borderId="1" xfId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top"/>
    </xf>
    <xf numFmtId="0" fontId="22" fillId="0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1" fillId="0" borderId="1" xfId="1" applyFont="1" applyFill="1" applyBorder="1" applyAlignment="1">
      <alignment vertical="center"/>
    </xf>
    <xf numFmtId="0" fontId="20" fillId="0" borderId="1" xfId="0" applyFont="1" applyBorder="1" applyAlignment="1">
      <alignment horizontal="center"/>
    </xf>
    <xf numFmtId="167" fontId="20" fillId="0" borderId="1" xfId="0" applyNumberFormat="1" applyFont="1" applyBorder="1" applyAlignment="1">
      <alignment horizontal="center"/>
    </xf>
    <xf numFmtId="167" fontId="22" fillId="0" borderId="1" xfId="0" applyNumberFormat="1" applyFont="1" applyFill="1" applyBorder="1" applyAlignment="1">
      <alignment horizontal="center" vertical="top"/>
    </xf>
    <xf numFmtId="2" fontId="20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workbookViewId="0">
      <selection activeCell="F10" sqref="F10"/>
    </sheetView>
  </sheetViews>
  <sheetFormatPr defaultRowHeight="12.75"/>
  <cols>
    <col min="1" max="1" width="5.7109375" style="1" bestFit="1" customWidth="1"/>
    <col min="2" max="2" width="12.5703125" style="1" bestFit="1" customWidth="1"/>
    <col min="3" max="3" width="26.140625" style="1" customWidth="1"/>
    <col min="4" max="4" width="14.42578125" style="1" bestFit="1" customWidth="1"/>
    <col min="5" max="5" width="15.140625" style="1" customWidth="1"/>
    <col min="6" max="6" width="17.42578125" style="1" customWidth="1"/>
    <col min="7" max="7" width="12.5703125" style="1" bestFit="1" customWidth="1"/>
    <col min="8" max="8" width="16" style="1" customWidth="1"/>
    <col min="9" max="9" width="20" style="1" bestFit="1" customWidth="1"/>
    <col min="10" max="10" width="24.140625" style="1" bestFit="1" customWidth="1"/>
    <col min="11" max="11" width="20.5703125" style="1" customWidth="1"/>
    <col min="12" max="12" width="18.7109375" style="1" customWidth="1"/>
    <col min="13" max="13" width="17.5703125" style="1" customWidth="1"/>
    <col min="14" max="14" width="17" style="1" customWidth="1"/>
    <col min="15" max="15" width="32.7109375" style="1" customWidth="1"/>
    <col min="16" max="16" width="37.5703125" style="1" bestFit="1" customWidth="1"/>
    <col min="17" max="17" width="28.42578125" style="1" customWidth="1"/>
    <col min="18" max="18" width="14" style="1" bestFit="1" customWidth="1"/>
    <col min="19" max="19" width="26.85546875" style="1" bestFit="1" customWidth="1"/>
    <col min="20" max="20" width="18.5703125" style="1" bestFit="1" customWidth="1"/>
    <col min="21" max="21" width="18.7109375" style="1" bestFit="1" customWidth="1"/>
    <col min="22" max="16384" width="9.140625" style="1"/>
  </cols>
  <sheetData>
    <row r="1" spans="1:21" s="6" customFormat="1" ht="15">
      <c r="A1" s="13" t="s">
        <v>17</v>
      </c>
      <c r="B1" s="14" t="s">
        <v>22</v>
      </c>
      <c r="C1" s="15" t="s">
        <v>23</v>
      </c>
      <c r="D1" s="16" t="s">
        <v>24</v>
      </c>
      <c r="E1" s="16" t="s">
        <v>7</v>
      </c>
      <c r="F1" s="16" t="s">
        <v>8</v>
      </c>
      <c r="G1" s="15" t="s">
        <v>25</v>
      </c>
      <c r="H1" s="14" t="s">
        <v>18</v>
      </c>
      <c r="I1" s="17" t="s">
        <v>26</v>
      </c>
      <c r="J1" s="17" t="s">
        <v>27</v>
      </c>
      <c r="K1" s="17" t="s">
        <v>28</v>
      </c>
      <c r="L1" s="17" t="s">
        <v>29</v>
      </c>
      <c r="M1" s="14" t="s">
        <v>19</v>
      </c>
      <c r="N1" s="17" t="s">
        <v>30</v>
      </c>
      <c r="O1" s="17" t="s">
        <v>32</v>
      </c>
      <c r="P1" s="17" t="s">
        <v>33</v>
      </c>
      <c r="Q1" s="17" t="s">
        <v>34</v>
      </c>
      <c r="R1" s="17" t="s">
        <v>31</v>
      </c>
      <c r="S1" s="17" t="s">
        <v>35</v>
      </c>
      <c r="T1" s="17" t="s">
        <v>36</v>
      </c>
      <c r="U1" s="17" t="s">
        <v>37</v>
      </c>
    </row>
    <row r="2" spans="1:21">
      <c r="A2" s="2">
        <v>1</v>
      </c>
      <c r="B2" s="2" t="s">
        <v>0</v>
      </c>
      <c r="C2" s="8" t="s">
        <v>15</v>
      </c>
      <c r="D2" s="3" t="s">
        <v>1</v>
      </c>
      <c r="E2" s="7" t="s">
        <v>9</v>
      </c>
      <c r="F2" s="7" t="s">
        <v>10</v>
      </c>
      <c r="G2" s="5" t="s">
        <v>2</v>
      </c>
      <c r="H2" s="5" t="s">
        <v>3</v>
      </c>
      <c r="I2" s="11">
        <v>4159.2750550000001</v>
      </c>
      <c r="J2" s="10">
        <v>4240.1077439999999</v>
      </c>
      <c r="K2" s="9" t="s">
        <v>20</v>
      </c>
      <c r="L2" s="9" t="s">
        <v>21</v>
      </c>
      <c r="M2" s="9">
        <v>27</v>
      </c>
      <c r="N2" s="9">
        <v>7.13</v>
      </c>
      <c r="O2" s="10">
        <f>57.13+12.005</f>
        <v>69.135000000000005</v>
      </c>
      <c r="P2" s="10">
        <f>60+1159.275*2.5%+N2</f>
        <v>96.111874999999998</v>
      </c>
      <c r="Q2" s="9">
        <v>69.135000000000005</v>
      </c>
      <c r="R2" s="4">
        <v>73.45</v>
      </c>
      <c r="S2" s="10">
        <f>I2*0.012+N2</f>
        <v>57.041300660000005</v>
      </c>
      <c r="T2" s="12">
        <f>R2-Q2</f>
        <v>4.3149999999999977</v>
      </c>
      <c r="U2" s="10">
        <f>R2-S2</f>
        <v>16.408699339999998</v>
      </c>
    </row>
    <row r="3" spans="1:21">
      <c r="A3" s="2">
        <v>2</v>
      </c>
      <c r="B3" s="2" t="s">
        <v>4</v>
      </c>
      <c r="C3" s="3" t="s">
        <v>5</v>
      </c>
      <c r="D3" s="3" t="s">
        <v>1</v>
      </c>
      <c r="E3" s="7" t="s">
        <v>11</v>
      </c>
      <c r="F3" s="7" t="s">
        <v>12</v>
      </c>
      <c r="G3" s="5" t="s">
        <v>2</v>
      </c>
      <c r="H3" s="5" t="s">
        <v>3</v>
      </c>
      <c r="I3" s="11">
        <v>4126.5878480000001</v>
      </c>
      <c r="J3" s="10">
        <v>4208.5540389999996</v>
      </c>
      <c r="K3" s="9" t="s">
        <v>20</v>
      </c>
      <c r="L3" s="9" t="s">
        <v>21</v>
      </c>
      <c r="M3" s="9">
        <v>27</v>
      </c>
      <c r="N3" s="9">
        <v>7.13</v>
      </c>
      <c r="O3" s="10">
        <f>57.13+208.554*0.05</f>
        <v>67.557700000000011</v>
      </c>
      <c r="P3" s="10">
        <f>60+1126.588*2.5%+N3</f>
        <v>95.294699999999992</v>
      </c>
      <c r="Q3" s="9">
        <v>67.558000000000007</v>
      </c>
      <c r="R3" s="4">
        <v>71.010000000000005</v>
      </c>
      <c r="S3" s="10">
        <f t="shared" ref="S3:S4" si="0">I3*0.012+N3</f>
        <v>56.649054176000007</v>
      </c>
      <c r="T3" s="12">
        <f t="shared" ref="T3:T4" si="1">R3-Q3</f>
        <v>3.4519999999999982</v>
      </c>
      <c r="U3" s="10">
        <f t="shared" ref="U3:U4" si="2">R3-S3</f>
        <v>14.360945823999998</v>
      </c>
    </row>
    <row r="4" spans="1:21">
      <c r="A4" s="2">
        <v>3</v>
      </c>
      <c r="B4" s="2" t="s">
        <v>6</v>
      </c>
      <c r="C4" s="8" t="s">
        <v>16</v>
      </c>
      <c r="D4" s="3" t="s">
        <v>1</v>
      </c>
      <c r="E4" s="7" t="s">
        <v>13</v>
      </c>
      <c r="F4" s="7" t="s">
        <v>14</v>
      </c>
      <c r="G4" s="5" t="s">
        <v>2</v>
      </c>
      <c r="H4" s="5" t="s">
        <v>3</v>
      </c>
      <c r="I4" s="11">
        <v>5261.7737880000004</v>
      </c>
      <c r="J4" s="10">
        <v>5342.4719169999998</v>
      </c>
      <c r="K4" s="9" t="s">
        <v>20</v>
      </c>
      <c r="L4" s="9" t="s">
        <v>21</v>
      </c>
      <c r="M4" s="9">
        <v>14</v>
      </c>
      <c r="N4" s="9">
        <v>12.11</v>
      </c>
      <c r="O4" s="10">
        <f>57.13+1342.472*0.05</f>
        <v>124.25360000000001</v>
      </c>
      <c r="P4" s="10">
        <f>60+2261.774*2.5%+N4</f>
        <v>128.65435000000002</v>
      </c>
      <c r="Q4" s="9">
        <v>124.254</v>
      </c>
      <c r="R4" s="4">
        <v>127.1</v>
      </c>
      <c r="S4" s="10">
        <f t="shared" si="0"/>
        <v>75.251285456000005</v>
      </c>
      <c r="T4" s="12">
        <f t="shared" si="1"/>
        <v>2.8459999999999894</v>
      </c>
      <c r="U4" s="10">
        <f t="shared" si="2"/>
        <v>51.848714543999989</v>
      </c>
    </row>
  </sheetData>
  <conditionalFormatting sqref="B1:B4"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2024-01-13T16:07:37Z</dcterms:created>
  <dcterms:modified xsi:type="dcterms:W3CDTF">2024-03-15T14:00:02Z</dcterms:modified>
</cp:coreProperties>
</file>