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30" windowWidth="19875" windowHeight="77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H4" i="2"/>
  <c r="AF4"/>
  <c r="AI4" s="1"/>
  <c r="Y4"/>
  <c r="AH3"/>
  <c r="AF3"/>
  <c r="AI3" s="1"/>
  <c r="Y3"/>
  <c r="AH2"/>
  <c r="AF2"/>
  <c r="AI2" s="1"/>
  <c r="Y2"/>
  <c r="AC21" i="1"/>
  <c r="AA21"/>
  <c r="AD21" s="1"/>
  <c r="T21"/>
  <c r="AC20"/>
  <c r="AA20"/>
  <c r="AD20" s="1"/>
  <c r="T20"/>
  <c r="AC19"/>
  <c r="AA19"/>
  <c r="AD19" s="1"/>
  <c r="T19"/>
  <c r="AC8"/>
  <c r="AA8"/>
  <c r="AD8" s="1"/>
  <c r="AC18" l="1"/>
  <c r="AA18"/>
  <c r="AD18" s="1"/>
  <c r="T18"/>
  <c r="AC17"/>
  <c r="AA17"/>
  <c r="AD17" s="1"/>
  <c r="T17"/>
  <c r="AC16"/>
  <c r="AA16"/>
  <c r="AD16" s="1"/>
  <c r="T16"/>
  <c r="AC15"/>
  <c r="AA15"/>
  <c r="AD15" s="1"/>
  <c r="T15"/>
  <c r="AC14"/>
  <c r="AA14"/>
  <c r="AD14" s="1"/>
  <c r="T14"/>
  <c r="AC13"/>
  <c r="AA13"/>
  <c r="AD13" s="1"/>
  <c r="T13"/>
  <c r="AC12"/>
  <c r="AA12"/>
  <c r="AD12" s="1"/>
  <c r="T12"/>
  <c r="AC11" l="1"/>
  <c r="AA11"/>
  <c r="AD11" s="1"/>
  <c r="T11"/>
  <c r="AC10"/>
  <c r="AA10"/>
  <c r="AD10" s="1"/>
  <c r="T10"/>
  <c r="AC9"/>
  <c r="AA9"/>
  <c r="AD9" s="1"/>
  <c r="T9"/>
  <c r="AC7"/>
  <c r="AA7"/>
  <c r="AD7" s="1"/>
  <c r="T7"/>
  <c r="AC6"/>
  <c r="AA6"/>
  <c r="AD6" s="1"/>
  <c r="T6"/>
  <c r="AC5" l="1"/>
  <c r="AA5"/>
  <c r="AD5" s="1"/>
  <c r="T5"/>
  <c r="AC4"/>
  <c r="AA4"/>
  <c r="AD4" s="1"/>
  <c r="T4"/>
  <c r="AC3"/>
  <c r="AA3"/>
  <c r="AD3" s="1"/>
  <c r="T3"/>
  <c r="AC2"/>
  <c r="AA2"/>
  <c r="AD2" s="1"/>
  <c r="T2"/>
</calcChain>
</file>

<file path=xl/sharedStrings.xml><?xml version="1.0" encoding="utf-8"?>
<sst xmlns="http://schemas.openxmlformats.org/spreadsheetml/2006/main" count="395" uniqueCount="310">
  <si>
    <t>S.No</t>
  </si>
  <si>
    <t>NOC_ID</t>
  </si>
  <si>
    <t>NOC_Date</t>
  </si>
  <si>
    <t>Owner_Name</t>
  </si>
  <si>
    <t>Applicant_Name</t>
  </si>
  <si>
    <t>Site_Address</t>
  </si>
  <si>
    <t>Owner_Address</t>
  </si>
  <si>
    <t>Lat_Long_1</t>
  </si>
  <si>
    <t>Lat_Long_2</t>
  </si>
  <si>
    <t>Lat_Long_3</t>
  </si>
  <si>
    <t>Lat_Long_4</t>
  </si>
  <si>
    <t>Lat_Long_5</t>
  </si>
  <si>
    <t>Lat_Long_6</t>
  </si>
  <si>
    <t>Lat_Long_7</t>
  </si>
  <si>
    <t>Lat_Long_8</t>
  </si>
  <si>
    <t>Lat_Long_9</t>
  </si>
  <si>
    <t>Lat_Long_10</t>
  </si>
  <si>
    <t>Site_Elevation_(m AMSL)</t>
  </si>
  <si>
    <t>NOC Height (m AMSL)</t>
  </si>
  <si>
    <t>Building height  (m AGL)</t>
  </si>
  <si>
    <t>Distance_from_Rwy_end</t>
  </si>
  <si>
    <t>OLS_Surface</t>
  </si>
  <si>
    <t>Rwy_No</t>
  </si>
  <si>
    <t>Rwy_Elevation</t>
  </si>
  <si>
    <t>P.T.E_from_OLS_(m AMSL)</t>
  </si>
  <si>
    <t>Distance_from_Rwy_strip_Santacruz</t>
  </si>
  <si>
    <t>P.T.E from OCS in 2c@ 1.2%</t>
  </si>
  <si>
    <t>Top elevation(m AMSL)</t>
  </si>
  <si>
    <t>Penetration of OLS</t>
  </si>
  <si>
    <t>Penetration of OCS</t>
  </si>
  <si>
    <t>SNCR/WEST/B/021916/121720</t>
  </si>
  <si>
    <t>13/10/2016</t>
  </si>
  <si>
    <t>M/s. Skyline Mansions</t>
  </si>
  <si>
    <t>M/s.Airport planners &amp; Design  Consulting Pvt.Ltd</t>
  </si>
  <si>
    <t xml:space="preserve">M/s. Airport Planners &amp; Design Consulting Pvt. Ltd 
CTS NO. 101, S. No. 38(pt.) at Powai, Village Tirandaz, Taluka Kurla, District BSD Mumbai, Tirandaz,Mumbai, Maharashtra </t>
  </si>
  <si>
    <t xml:space="preserve">M/s. Skyline Mansions Limited 
Skyline 101, Behind Hiranandani Hospital, Nr.Aayappa Temple, Opp. IIT Main Gate, Mumbai -400076 </t>
  </si>
  <si>
    <t>72°55'04.34"E-19°07'5.79"N</t>
  </si>
  <si>
    <t>72°55'05.99"E-19°07'08.31"N</t>
  </si>
  <si>
    <t>72°55'07.41"E-19°07'01.59"N</t>
  </si>
  <si>
    <t>72°55'07.81"E-19°07'10.26"N</t>
  </si>
  <si>
    <t>72°55'08.76"E-19°07'14.46"N</t>
  </si>
  <si>
    <t>72°55'08.81"E-19°07'12.62"N</t>
  </si>
  <si>
    <t>72°55'12.24"E-19°07'10.76"N</t>
  </si>
  <si>
    <t>72°55'12.44"E-19°07'15.14"N</t>
  </si>
  <si>
    <t>72°55'12.98"E-19°07'06.02"N</t>
  </si>
  <si>
    <t>72°55'14.15"E-19°07'06.02"N</t>
  </si>
  <si>
    <t>ICS</t>
  </si>
  <si>
    <t>SNCR/WEST/B/063017/229292</t>
  </si>
  <si>
    <t>13/10/2017</t>
  </si>
  <si>
    <t>Dhanukar Associates</t>
  </si>
  <si>
    <t>Chinmay Enterprises</t>
  </si>
  <si>
    <t xml:space="preserve">C.T.S. No. 1 (PT) of Village Ghatkoper Nagbaba Nagar, Nr. Nagbaba Mandir, Parksite, Vikroli (West), Mumbai.,Vikroli,Mumbai, Maharashtra </t>
  </si>
  <si>
    <t>Dahanukar Associates Dwarka 1st Floor. Tagore Road, Santacurz (West) Mumbai 400054.</t>
  </si>
  <si>
    <t>72°55'1.56"E-19°06'54.53"N</t>
  </si>
  <si>
    <t>72°55'1.61"E-19°06'54.87"N</t>
  </si>
  <si>
    <t>72°55'2.04"E-19°06'54.19"N</t>
  </si>
  <si>
    <t>72°55'2.1"E-19°06'54.95"N</t>
  </si>
  <si>
    <t>72°55'2.45"E-19°06'55.06"N</t>
  </si>
  <si>
    <t>72°55'2.55"E-19°06'53.89"N</t>
  </si>
  <si>
    <t>72°55'2.93"E-19°06'54.97"N</t>
  </si>
  <si>
    <t>72°55'3.3"E-19°06'54.81"N</t>
  </si>
  <si>
    <t>72°55'3.39"E-19°06'53.90"N</t>
  </si>
  <si>
    <t>72°55'3.44"E-19°06'53.33"N</t>
  </si>
  <si>
    <t>SNCR/WEST/B/012317/193837</t>
  </si>
  <si>
    <t>20/03/2017</t>
  </si>
  <si>
    <t>M/s Sejal Shakti Realtors LLP</t>
  </si>
  <si>
    <t>Arun Dhuri</t>
  </si>
  <si>
    <t xml:space="preserve">C.S.No. 6(pt), 16(pt) to 21(pt) Of Salt Pan Division and C.S.No.12(pt) of Sion Division, Mumbai,Sion Division/Mumbai,Mumbai,Maharashtra </t>
  </si>
  <si>
    <t xml:space="preserve">M/s Sejal Shakti Realtors LLP 173/174, 3rd Floor, Sejal Encassa, S.V.Road,Kandivali(W), Mumbai-400067 </t>
  </si>
  <si>
    <t>72°52'08.48511"E-19°02'06.20925"N</t>
  </si>
  <si>
    <t>72°52'08.6"E-19°02'11.54"N</t>
  </si>
  <si>
    <t>72°52'09.65038"E-19°02'04.76317"N</t>
  </si>
  <si>
    <t>72°52'10.8642"E-19°02'04.77845"N</t>
  </si>
  <si>
    <t>72°52'11.35159"E-19°02'05.93816"N</t>
  </si>
  <si>
    <t>72°52'12.94576"E-19°02'05.69419"N</t>
  </si>
  <si>
    <t>72°52'14.189"E-19°02'11.19204"N</t>
  </si>
  <si>
    <t>SNCR/WEST/B/072516/159940</t>
  </si>
  <si>
    <t>26/09/2016</t>
  </si>
  <si>
    <t>M/s. Chalet Hotels Pvt.Ltd</t>
  </si>
  <si>
    <t>Arun V Dhuri</t>
  </si>
  <si>
    <t xml:space="preserve">At Plot bearing CTS No. 71A, Building No-3 Of Village-Passpoli, At Powai,Andheri(E) Mumbai Passpoli/ Village At Powai/Andheri,Mumbai, Maharashtra </t>
  </si>
  <si>
    <t>M/S.Chalet Hotels Pvt Ltd Plot No. C-30, G-Block,Opp SIDBI, Bandra Kurla Bandra(E),Mumbai-400051.</t>
  </si>
  <si>
    <t>72°5359.079-19°08'03.977"N</t>
  </si>
  <si>
    <t>72°54'00.02"E-19°08'00.330"N</t>
  </si>
  <si>
    <t>72°54'00.108"E-19°08'01.933"N</t>
  </si>
  <si>
    <t>72°54'00.63"E-19°08'00.32"N</t>
  </si>
  <si>
    <t>72°54'01.051"E-19°08'04.855"N</t>
  </si>
  <si>
    <t>72°54'01.797"E-19°08'03.708"N</t>
  </si>
  <si>
    <t>SNCR/WEST/B/112717/263958</t>
  </si>
  <si>
    <t>M/s Shree Nidhi Concept Realtors Pvt. Ltd., Mumbai.</t>
  </si>
  <si>
    <t>Santosh Garud</t>
  </si>
  <si>
    <t xml:space="preserve">Proposed construction at FP Nos 772 to 778 and 780 to 790 and their appurtenant Road under TPS-3, CS Nos-1500(pt) of Mahim Division for Gayaban Shah Baba CHS (Ltd), Janabai CHS (Prop) Society and CS Nos 1500(pt), 2116(pt) and 2124(pt) of Mahim Division for Navkiran Welfare SRA CHS Ltd, New Janta SRA </t>
  </si>
  <si>
    <t xml:space="preserve">Mr. Santosh Garud (M/s. Shree Nidhi Concept Realtors Pvt.Ltd.) Omkar House, 6th Floor, Off Esatern Express Highway, Slon-Chunnabhatti Signal, Sion (E), Mumbai. Mumbai suburban Maharashtra 400076 </t>
  </si>
  <si>
    <t>72°50'28.38"E,19°02'37.47"N</t>
  </si>
  <si>
    <t>72°50'29.31"E,19°02'37.61"N</t>
  </si>
  <si>
    <t>72°50'29.77"E,19°02'40.03"N</t>
  </si>
  <si>
    <t>72°50'32.69"E,19°02'37.86"N</t>
  </si>
  <si>
    <t>72°50'32.90"E,19°02'37.25"N</t>
  </si>
  <si>
    <t>72°50'33.77"E,19°02'41.61"N</t>
  </si>
  <si>
    <t>72°50'34.62"E,19°02'40.73"N</t>
  </si>
  <si>
    <t>72°50'37.30"E,19°02'38.51"N</t>
  </si>
  <si>
    <t>72°50'37.31"E,19°02'40.09"N</t>
  </si>
  <si>
    <t>SNCR/WEST/B/071816/157313</t>
  </si>
  <si>
    <t>M/s Krisha Enterprises Pvt. Ltd., Mumbai.</t>
  </si>
  <si>
    <t>Rajendra Borgharkar</t>
  </si>
  <si>
    <t xml:space="preserve">PROPERTY BEARING CTS NO. 67A OF VILLAGE VIKHROLI,L.B.S. MARG, VIKHROLI (WEST), MUMBAI.,VIKHROLI/MUMBAI,Mumbai, Maharashtra </t>
  </si>
  <si>
    <t xml:space="preserve">M/S. KRISHA ENTERPRISES PVT. LTD. R.B.HOUSE,MIDC CROSS ROAD'B',OFF ANDHERI KURLA ROAD,ANDHERI(EAST), MUMBAI 400059 </t>
  </si>
  <si>
    <t>72°55'24.08"E,19°06'24.56"N</t>
  </si>
  <si>
    <t>72°55'24.70"E,19°06'25.55"N</t>
  </si>
  <si>
    <t>72°55'26.25"E,19°06'23.99"N</t>
  </si>
  <si>
    <t>72°55'26.53"E,19°06'25.20"N</t>
  </si>
  <si>
    <t>SNCR/WEST/B/042718/302362</t>
  </si>
  <si>
    <t xml:space="preserve">Sh. Rasesh B. Kanakia, Mumbai. </t>
  </si>
  <si>
    <t>Mr. Danyandev Said</t>
  </si>
  <si>
    <t xml:space="preserve">C.T.S.No.13-A/1/1A (pt),14C (pt) and 16-A (pt) of Village Powai,Mumbai.,Powai,Mumbai, Maharashtra </t>
  </si>
  <si>
    <t xml:space="preserve">M/s.HGP Community Pvt Ltd 514,Dalamal Point, Mumbai-400021. Towers,Nariman </t>
  </si>
  <si>
    <t>72°54'30.092"E,19°07'04.313"N</t>
  </si>
  <si>
    <t>72°54'30.234"E,19°07'05.093"N</t>
  </si>
  <si>
    <t>72°54'30.608"E,19°07'05.543"N</t>
  </si>
  <si>
    <t>72°54'32.103"E,19°07'04.258"N</t>
  </si>
  <si>
    <t>SNCR/WEST/B/052518/309603</t>
  </si>
  <si>
    <t>19/06/2018</t>
  </si>
  <si>
    <t xml:space="preserve">Sh. Ravindra D Waikar, Mumbai. </t>
  </si>
  <si>
    <t>Arun Kumar Dube</t>
  </si>
  <si>
    <t xml:space="preserve">CTS No 1B(pt) and 1C of Village Vyaravali at Jogeshwari Vikhroli Link Road, Jogeshwari (E), Mumbai, Andheri/Vyaravali/MSD,Mumbai suburban,Maharashtra </t>
  </si>
  <si>
    <t xml:space="preserve">Ravindra D. Waikar Supremo Activity Centre, Jogeshwari Vikhroli Link Road, Jogeshwari (E), Mumbai - 400 093. </t>
  </si>
  <si>
    <t>72°52'22.625"E,19°08'06.183"N</t>
  </si>
  <si>
    <t>72°52'23.219"E,19°08'06.114"N</t>
  </si>
  <si>
    <t>72°52'24.191"E,19°08'05.219"N</t>
  </si>
  <si>
    <t>72°52'24.449"E,19°08'08.329"N</t>
  </si>
  <si>
    <t>72°52'25.338"E,19°08'07.979"N</t>
  </si>
  <si>
    <t>72°52'25.817"E,19°08'07.082"N</t>
  </si>
  <si>
    <t>SNCR/WEST/B/122817/271668</t>
  </si>
  <si>
    <t>31/01/2018</t>
  </si>
  <si>
    <t xml:space="preserve">Shri Kishore D Patel, M/s Wooden Boxes Manufactures Co-Op. Industrial Estate Ltd., 
Mumbai. 
</t>
  </si>
  <si>
    <t xml:space="preserve">C.T.S NO. 1/7(PT), SUB PLOT-A/3, OF VILL-GHATKOPAR, SITUATE AT PARK MUMBAI ROAD, VIKHROLI (W), SITE 400079.,VIKHROLI/MUMBAI,Mumbai suburban,Maharashtra </t>
  </si>
  <si>
    <t xml:space="preserve">MR. KISHORE D. PATEL, ENTITY LEGALLY AUTHORISED TO WOODEN BOXES MFG501,KAILAS PLAZA, VALLABH  BAUG LANE, GHATKOPAR (EAST), MUMBAI 400075 </t>
  </si>
  <si>
    <t>72°55'02.74"E,19°06'58.44"N</t>
  </si>
  <si>
    <t>72°55'03.08"E,19°06'57.52"N</t>
  </si>
  <si>
    <t>72°55'03.50"E,19°06'57.03"N</t>
  </si>
  <si>
    <t>72°55'05.38"E,19°06'57.22"N</t>
  </si>
  <si>
    <t>72°55'05.99"E,19°06'59.92"N</t>
  </si>
  <si>
    <t>72°55'06.29"E,19°06'57.57"N</t>
  </si>
  <si>
    <t>SNCR/WEST/B/072617/234545</t>
  </si>
  <si>
    <t>M/s Mahal Pictures Private Ltd</t>
  </si>
  <si>
    <t>Sandeep Jhadhav</t>
  </si>
  <si>
    <t xml:space="preserve">CTS No. 1(pt.) Situated in Vyaravali Village and CTS No. 594 in Kondivate Village Situated on Jogeshwari Vikhroli Link Road (JVLR) Known as kamal Amrohi Studio.,Kondivate and Vyaravali,Mumbai,Maharashtra </t>
  </si>
  <si>
    <t xml:space="preserve">Mahal Picturs Private Limited Kamal Amrohi Studio, Jogeshwari Vikhroli Link Road, Jogeshwari (east) Mumbai- 400 063 </t>
  </si>
  <si>
    <t>72°52' 25.63811"E,19°08' 10.71615"N</t>
  </si>
  <si>
    <t>72°52'27.26355"E,19°08'19.16723</t>
  </si>
  <si>
    <t>72°52'27.42398"E,19°08'11.48152"N</t>
  </si>
  <si>
    <t>72°52'27.69981"E ,19°08'06.13975"N</t>
  </si>
  <si>
    <t>72°52'28.05574"E,19°08'14.61126"E</t>
  </si>
  <si>
    <t>72°52'29.69"E,19°08'05.29"N</t>
  </si>
  <si>
    <t>72°52'32.92820"E,19°08'13.61799"N</t>
  </si>
  <si>
    <t>72°52'33.31432"E,19°08'10.26459"N</t>
  </si>
  <si>
    <t>I C S</t>
  </si>
  <si>
    <t>SNCR/WEST/B/112718/350416</t>
  </si>
  <si>
    <t>M/s HGP Community Pvt. Ltd</t>
  </si>
  <si>
    <t>Dnyandev Said</t>
  </si>
  <si>
    <t xml:space="preserve">C.T.S.No.19 A (pt) of Village and 20 (pt) Powai,Sector-XI-A,Powai,Mumbai.,Powai,Mumbai, Maharashtra </t>
  </si>
  <si>
    <t xml:space="preserve">M/s.HGP Community Pvt. Ltd. 514,Dalamal Point,Mumbai-400021. </t>
  </si>
  <si>
    <t>72°54' 42.53"E,19°07' 04.23"N</t>
  </si>
  <si>
    <t>72°54'43.09"E,19°07'03.48"N</t>
  </si>
  <si>
    <t>72°54'43.29"E,19°07'05.22"N</t>
  </si>
  <si>
    <t>72°54'43.89"E ,19°07'03.42"N</t>
  </si>
  <si>
    <t>72°54'44.07"E,19°07'01.60"E</t>
  </si>
  <si>
    <t>72°54'45.85"E,19°07'03.07"N</t>
  </si>
  <si>
    <t>72°54'45.96"E,19°07'01.71"N</t>
  </si>
  <si>
    <t xml:space="preserve">72°54'46.23"E,19°07'05.01"N </t>
  </si>
  <si>
    <t>SNCR /WEST /B /121718 /355087</t>
  </si>
  <si>
    <t>M/s Raj Darshan Ventures</t>
  </si>
  <si>
    <t>Dhaneshwar B.Pakhare</t>
  </si>
  <si>
    <t>C.T.S. No.166/A/1(pt), Village for Swayambhu Majas SAI Part-3,Shyam SRA CHS Nagar,Jogeshwari(E),Mumbai-400060 (Prop.),Andheri/Majas,Mumbai, Maharashtra</t>
  </si>
  <si>
    <t>M/s Raj Darshan Ventures B-4,Gr.Floor, Dattakrupa Ltd.Dr.Babasaheb Road, Opp. Voltas Ltd,Lalbaug,Mumbai-400012</t>
  </si>
  <si>
    <t>72°51' 45.98"E,19°08' 05.81"N</t>
  </si>
  <si>
    <t>72°51'46.27"E,19°08'04.44"N</t>
  </si>
  <si>
    <t>72°51'46.30"E,19°08'07.25"N</t>
  </si>
  <si>
    <t>72°51'47.75"E ,19°08'06.19"N</t>
  </si>
  <si>
    <t>72°51'48.16"E,19°08'07.40"E</t>
  </si>
  <si>
    <t xml:space="preserve"> 72°51'48.84"E,19°08'05.83"N</t>
  </si>
  <si>
    <t>72°51'49.00"E,19°08'04.36"N</t>
  </si>
  <si>
    <t>72°51'49.28"E,19°08'04.51"N</t>
  </si>
  <si>
    <t xml:space="preserve">72°51'49.38"E,19°08'05.07"N </t>
  </si>
  <si>
    <t>SNCR/WEST/B/030118/284596</t>
  </si>
  <si>
    <t>M/s Suncity Housing</t>
  </si>
  <si>
    <t>M/s Airport Planners &amp; Design Consulting Pvt Ltd</t>
  </si>
  <si>
    <t>M/s. Airport Planners &amp; Design Consulting Pvt. Lt CTS No. 4D/3(pt.) and 4-D/1(pt.) at Village Shankaracharya Powai, M.S.D., suburban,Maharashtra Marg,</t>
  </si>
  <si>
    <t>M/s. Suncity Housing Podium Mars building, Suncity Housing, Adi Shankaracharya Marg, Powai, Mumbai - 400 076</t>
  </si>
  <si>
    <t>72°55' 14.02"E,19°07' 28.430"N</t>
  </si>
  <si>
    <t xml:space="preserve"> 72°55'14.135"E,19°07'26.043"N</t>
  </si>
  <si>
    <t>72°55'14.311"E,19°07'25.370"N</t>
  </si>
  <si>
    <t xml:space="preserve"> 72°55'14.311"E ,19°07'28.351"N</t>
  </si>
  <si>
    <t>72°55'14.736"E,19°07'25.402"E</t>
  </si>
  <si>
    <t>72°55'16.22"E,19°07'27.78"N</t>
  </si>
  <si>
    <t>SNCR/WEST/B/100120/490703</t>
  </si>
  <si>
    <t>28/12/2020</t>
  </si>
  <si>
    <t>VRIHISPROPERTIESPVT.LTD,Mumbai</t>
  </si>
  <si>
    <t>RajendraBorgharkar</t>
  </si>
  <si>
    <t>C.T.S NO.15A, POWAI VILLAGE, S WARD, HIRANANDANI, CENTRAL AVE ROAD, CITY PARK, POWAI, MUMBAI.,POWAI/MUMBAI,Mumbai, Maharashtra,</t>
  </si>
  <si>
    <t>VRIHIS PROPERTIES PVT. LTD A-401/402. DELPHI BUILDING, ORCHARD AVENUE ROAD, POWAI, MUMBAI 400076</t>
  </si>
  <si>
    <t>72°54'30.62"E,19°06'55.98"N</t>
  </si>
  <si>
    <t>72°543'1.11"E,19°06'54.19"N</t>
  </si>
  <si>
    <t>72°54'32.10"E,19°06'54.67"N</t>
  </si>
  <si>
    <t>72°54'32.28"E,19°06'54.29"N</t>
  </si>
  <si>
    <t>72°54'34.12"E,19°06'58.03"N</t>
  </si>
  <si>
    <t>72°5435.36"E,19°0655.83"N</t>
  </si>
  <si>
    <t>SNCR/WEST/B/013020/439311</t>
  </si>
  <si>
    <t>MrDilipGarjeExecutiveEngineerKurlaDivisionofMumbaiHousingandAreaDevelopmentBoard</t>
  </si>
  <si>
    <t>Mr.VilasSawant</t>
  </si>
  <si>
    <t>C.T.S.No.1/3 Village Kopri at Adi Shankaracharya of Marg,Powai,Mumbai.,Kopri,Mumbai,Maharashtra</t>
  </si>
  <si>
    <t>Mr Dilip Garje Executive Engineer Kurla Division of Mumbai Housing and Area Development Board Griha Nirman Bhavan,Kalanagar, Bandra (East), Mumbai-400051</t>
  </si>
  <si>
    <t>72°5351.26"E,19°0717.61"N</t>
  </si>
  <si>
    <t>72°53'53.84"E,19°07'21.61"N</t>
  </si>
  <si>
    <t>72°53'54.03"E,19°07'16.07"N</t>
  </si>
  <si>
    <t>72°53'54.95"E,19°07'17.61"N</t>
  </si>
  <si>
    <t>72°53'55.05"E,19°07v18.25"N</t>
  </si>
  <si>
    <t>SNCR/WEST/B/042616/126947</t>
  </si>
  <si>
    <t>M/s.AishwaryaAvantBuildersLLP.</t>
  </si>
  <si>
    <t>AshutoshKane</t>
  </si>
  <si>
    <t>CTS No. 156D, Village Majas, Taluka Andheri, K/East Ward, Jogeshwari East, Mumbai 400060</t>
  </si>
  <si>
    <t xml:space="preserve">M/s. Aishwarya Avant Builders LLP. 6th Floor, B Wing, Sai Elegance, Mahakali Caves Road, Near Dominos Pizza, Andheri East, Mumbai 400093 </t>
  </si>
  <si>
    <t>72°51'31.8868"E,19°08'18.8270"N</t>
  </si>
  <si>
    <t>72°51'32.0362"E,19°08'19.7990"N</t>
  </si>
  <si>
    <t>72°51'33.02"E,19°08'19.55"N</t>
  </si>
  <si>
    <t>72°51'33.2672"E,19°08'18.4757"N</t>
  </si>
  <si>
    <t>Lat_Long_11</t>
  </si>
  <si>
    <t>Lat_Long_12</t>
  </si>
  <si>
    <t>Lat_Long_13</t>
  </si>
  <si>
    <t>Lat_Long_14</t>
  </si>
  <si>
    <t>Lat_Long_15</t>
  </si>
  <si>
    <t>SNCR/WEST/B/021918/282087</t>
  </si>
  <si>
    <t>13/04/2018</t>
  </si>
  <si>
    <t xml:space="preserve">Sh. Kishore D Patel, Mumbai. </t>
  </si>
  <si>
    <t xml:space="preserve">Subplot A/5 on Property Bearing C.T.S No.1/9A-1A of Village Ghatkopar, Park Site, Vikhroli(W), Mumbai-400079, Village Ghatkopar, Mumbai, Maharashtra </t>
  </si>
  <si>
    <t xml:space="preserve">Shri Kishore D Patel, (C.A to Wooden Boxes Mfg Co-Op Industrial Estate Ltd) 501, Kailash Plaza, Vallabh Baugh Lane, Ghatkopar(E), Mumbai-400077 </t>
  </si>
  <si>
    <t>72°55'01.748"E,19°06'40.491"N</t>
  </si>
  <si>
    <t>72°55'02.06"E,19°06'46.32"N</t>
  </si>
  <si>
    <t>72°55'02.751"E,19°06'40.130"N</t>
  </si>
  <si>
    <t>72°55'02.781"E,19°06'40.389"N</t>
  </si>
  <si>
    <t>72°55'02.788"E,19°06'40.018"N</t>
  </si>
  <si>
    <t>72°55'03.279"E,19°06'46.448"N</t>
  </si>
  <si>
    <t>72°55'03.747,19°06'39.955"N</t>
  </si>
  <si>
    <t>SNCR/WEST/B/033117/206307</t>
  </si>
  <si>
    <t>Madan Mistry (M/s. Omkar Ventures Pvt.Ltd)</t>
  </si>
  <si>
    <t xml:space="preserve">60(pt), 60/15,16,18,34 to 37, 61(pt), 61/12 to 34, 37 to 65,71 to 115, 117, 118,120,122 to 125, 127, 129, 131, 203 to 315, 317 to 325, 331 to 345, 358 to 362, 365, 367, 138(pt), 138/1 to 187, 198 to 221, 135(pt), 135/1 to 237, 247, 136(pt), 136/1 to 73, 83 to 136/88 of Village Majas, Taluka Andheri, Jogeshwari East, Mumbai - 400 
</t>
  </si>
  <si>
    <t xml:space="preserve">Madan Mistry (M/s. Omkar Ventures Pvt. Ltd.) Omkar House, Off Eastern Express Highway Opp. Sion-Chunnabhatti Signal, Sion (E). Mumbai 400 022 Mumbai Maharashtra 400022 </t>
  </si>
  <si>
    <t>72°51'29.4522"E-19°08'9.147"N</t>
  </si>
  <si>
    <t>72°51'30.4678"E-19°08'10.0025"N</t>
  </si>
  <si>
    <t>72°51'30.56"E-19°08'4.5475"N</t>
  </si>
  <si>
    <t>72°51'31.5555"E-19°08'8.279"N</t>
  </si>
  <si>
    <t>72°51'32.9147"E-19°08'08.5187"N</t>
  </si>
  <si>
    <t>72°51'32.9923"E-19°08'09.545"N</t>
  </si>
  <si>
    <t>72°51'35.7882"E-19°08'09.1411"N</t>
  </si>
  <si>
    <t>72°51'36.8034"E-19°08'07.5441"N</t>
  </si>
  <si>
    <t>72°51'37.36"E-19°08'04.17"N</t>
  </si>
  <si>
    <t>SNCR/WEST/B/033117/206309</t>
  </si>
  <si>
    <t xml:space="preserve">CTS No 139(pt), 139/1 to 59, 64 to 69, 73 to 77, 85 to 501, 508, 510, 512 to 521, (total CTS 140, 140/1 to 551 of Majas village Part II and III), 142(pt), 142/1 to 35, 140, 143(pt), 139(pt), 139/1 to 244, 251 to 301, 311 to 347, 357 to 359, 381 to 385, 140(pt), 140/1 to 80, 141(pt), 141/1 to 6, 8, 15 to 20, 23 to 59, 382 of Village Majas </t>
  </si>
  <si>
    <t>72°51'19.0588"E-19°08'03.3767"N</t>
  </si>
  <si>
    <t>72°51'19.1592"E-19°08'04.0736"N</t>
  </si>
  <si>
    <t>72°51'19.3473"E-19°08'08.6654"N</t>
  </si>
  <si>
    <t>72°51'19.4982"E-19°08'06.1727"N</t>
  </si>
  <si>
    <t>72°51'21.7358"E-19°08'04.3785"N</t>
  </si>
  <si>
    <t>72°51'23.1393"E-19°08'07.3718"N</t>
  </si>
  <si>
    <t>72°51'24.4419"E-19°08'10.7237"N</t>
  </si>
  <si>
    <t>72°51'25.8031"E-19°08'11.4037"N</t>
  </si>
  <si>
    <t>SNCR/WEST/B/011017/190626</t>
  </si>
  <si>
    <t>M/s Pushpa Construction Co., Mumbai.</t>
  </si>
  <si>
    <t>Pusha Construction co.</t>
  </si>
  <si>
    <t xml:space="preserve">C.S.No.181(pt) Dharavi Division at Sant Rohidas Marg G/N North Ward,Dharavi Division at Sant Rohidas Marg G/N North Wa,Mumbai, Maharashtra </t>
  </si>
  <si>
    <t xml:space="preserve">Pushpa Construction Co. Priyadarshani C.H.S.101 B Bldg. 1st Floor Sion Bandra Link Road Opp. ONGC Office Mukund Nager Dharavi Mumbai Maharashtra 400017 </t>
  </si>
  <si>
    <t>72°51'30.49"E,19°02'51.05"N</t>
  </si>
  <si>
    <t>72°51'30.74"E,19°02'52.52"N</t>
  </si>
  <si>
    <t>72°51'33.26"E,19°02'51.19"N</t>
  </si>
  <si>
    <t>72°51'34.04"E,19°02'52.64"N</t>
  </si>
  <si>
    <t>135</t>
  </si>
  <si>
    <t>136</t>
  </si>
  <si>
    <t>137</t>
  </si>
  <si>
    <t>138</t>
  </si>
  <si>
    <t>139</t>
  </si>
  <si>
    <t>140</t>
  </si>
  <si>
    <t>141</t>
  </si>
  <si>
    <t>142</t>
  </si>
  <si>
    <t>143</t>
  </si>
  <si>
    <t>144</t>
  </si>
  <si>
    <t>145</t>
  </si>
  <si>
    <t>146</t>
  </si>
  <si>
    <t>147</t>
  </si>
  <si>
    <t>148</t>
  </si>
  <si>
    <t>149</t>
  </si>
  <si>
    <t>150</t>
  </si>
  <si>
    <t>151</t>
  </si>
  <si>
    <t>152</t>
  </si>
  <si>
    <t>153</t>
  </si>
  <si>
    <t>154</t>
  </si>
  <si>
    <t>App_name</t>
  </si>
  <si>
    <t>Site_Add</t>
  </si>
  <si>
    <t>Owner_Add</t>
  </si>
  <si>
    <t>Site_Ele</t>
  </si>
  <si>
    <t>NOC_H</t>
  </si>
  <si>
    <t>Building_H</t>
  </si>
  <si>
    <t>d_Rwy_end</t>
  </si>
  <si>
    <t>OLS_Surf</t>
  </si>
  <si>
    <t>Rwy_Ele</t>
  </si>
  <si>
    <t>PTE_OLS</t>
  </si>
  <si>
    <t>dRwyStripS</t>
  </si>
  <si>
    <t>PTE_OCS</t>
  </si>
  <si>
    <t>Top_Ele</t>
  </si>
  <si>
    <t>P_OLS</t>
  </si>
  <si>
    <t>P_OCS</t>
  </si>
</sst>
</file>

<file path=xl/styles.xml><?xml version="1.0" encoding="utf-8"?>
<styleSheet xmlns="http://schemas.openxmlformats.org/spreadsheetml/2006/main">
  <numFmts count="3">
    <numFmt numFmtId="164" formatCode="dd/mm/yyyy;@"/>
    <numFmt numFmtId="165" formatCode="dd\.mm\.yyyy;@"/>
    <numFmt numFmtId="166" formatCode="0.000_);\(0.000\)"/>
  </numFmts>
  <fonts count="5">
    <font>
      <sz val="11"/>
      <color theme="1"/>
      <name val="Calibri"/>
      <family val="2"/>
      <scheme val="minor"/>
    </font>
    <font>
      <b/>
      <sz val="10"/>
      <color theme="1"/>
      <name val="Arial"/>
      <family val="2"/>
    </font>
    <font>
      <u/>
      <sz val="11"/>
      <color theme="10"/>
      <name val="Calibri"/>
      <family val="2"/>
    </font>
    <font>
      <sz val="10"/>
      <color theme="1"/>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6">
    <xf numFmtId="0" fontId="0" fillId="0" borderId="0" xfId="0"/>
    <xf numFmtId="49" fontId="1" fillId="0" borderId="1" xfId="0" applyNumberFormat="1" applyFont="1" applyFill="1" applyBorder="1" applyAlignment="1">
      <alignment horizontal="center"/>
    </xf>
    <xf numFmtId="49" fontId="1" fillId="0" borderId="1" xfId="0" applyNumberFormat="1" applyFont="1" applyFill="1" applyBorder="1" applyAlignment="1">
      <alignment horizontal="center" vertical="center"/>
    </xf>
    <xf numFmtId="49" fontId="1" fillId="0" borderId="1" xfId="1" applyNumberFormat="1" applyFont="1" applyFill="1" applyBorder="1" applyAlignment="1" applyProtection="1">
      <alignment horizontal="center" vertical="center"/>
    </xf>
    <xf numFmtId="49" fontId="3" fillId="0" borderId="0" xfId="0" applyNumberFormat="1" applyFont="1" applyFill="1"/>
    <xf numFmtId="4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xf>
    <xf numFmtId="49" fontId="3" fillId="0" borderId="1" xfId="0" applyNumberFormat="1" applyFont="1" applyFill="1" applyBorder="1" applyAlignment="1">
      <alignment horizontal="center" vertical="center" wrapText="1"/>
    </xf>
    <xf numFmtId="49" fontId="3" fillId="0" borderId="1" xfId="0" quotePrefix="1" applyNumberFormat="1" applyFont="1" applyFill="1" applyBorder="1" applyAlignment="1">
      <alignment horizontal="center"/>
    </xf>
    <xf numFmtId="49" fontId="0" fillId="0" borderId="0" xfId="0" applyNumberFormat="1" applyFont="1" applyFill="1"/>
    <xf numFmtId="49" fontId="0" fillId="0" borderId="1" xfId="0" applyNumberFormat="1" applyFont="1" applyFill="1" applyBorder="1" applyAlignment="1">
      <alignment horizontal="center"/>
    </xf>
    <xf numFmtId="49" fontId="3" fillId="0" borderId="0"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Font="1" applyFill="1" applyBorder="1" applyAlignment="1">
      <alignment horizontal="center" vertical="center" wrapText="1"/>
    </xf>
    <xf numFmtId="164" fontId="3" fillId="0" borderId="1" xfId="0" applyNumberFormat="1" applyFont="1" applyFill="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wrapText="1"/>
    </xf>
    <xf numFmtId="0" fontId="3" fillId="0" borderId="0" xfId="0" applyFont="1" applyFill="1"/>
    <xf numFmtId="14" fontId="3" fillId="0" borderId="1" xfId="0" applyNumberFormat="1" applyFont="1" applyFill="1" applyBorder="1" applyAlignment="1">
      <alignment horizontal="center"/>
    </xf>
    <xf numFmtId="0" fontId="3" fillId="0" borderId="1" xfId="0" applyFont="1" applyFill="1" applyBorder="1" applyAlignment="1">
      <alignment horizontal="center" vertical="center"/>
    </xf>
    <xf numFmtId="0" fontId="0" fillId="0" borderId="0" xfId="0" applyFill="1"/>
    <xf numFmtId="165" fontId="3" fillId="0" borderId="1" xfId="0" applyNumberFormat="1" applyFont="1" applyFill="1" applyBorder="1" applyAlignment="1">
      <alignment horizontal="center"/>
    </xf>
    <xf numFmtId="166" fontId="3" fillId="0" borderId="1" xfId="0" applyNumberFormat="1" applyFont="1" applyFill="1" applyBorder="1" applyAlignment="1">
      <alignment horizontal="center"/>
    </xf>
    <xf numFmtId="166" fontId="3" fillId="0" borderId="1" xfId="0" applyNumberFormat="1" applyFont="1" applyFill="1" applyBorder="1" applyAlignment="1">
      <alignment horizontal="center" vertical="center"/>
    </xf>
    <xf numFmtId="166" fontId="3" fillId="0" borderId="1" xfId="0" applyNumberFormat="1" applyFont="1" applyFill="1" applyBorder="1" applyAlignment="1">
      <alignment horizontal="center" vertical="center" wrapText="1"/>
    </xf>
    <xf numFmtId="0" fontId="4" fillId="0" borderId="1" xfId="0" applyFont="1" applyBorder="1" applyAlignment="1">
      <alignment horizontal="center" vertical="center"/>
    </xf>
  </cellXfs>
  <cellStyles count="2">
    <cellStyle name="Hyperlink" xfId="1" builtinId="8"/>
    <cellStyle name="Normal" xfId="0" builtinId="0"/>
  </cellStyles>
  <dxfs count="9">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21"/>
  <sheetViews>
    <sheetView tabSelected="1" workbookViewId="0">
      <selection activeCell="B5" sqref="B5"/>
    </sheetView>
  </sheetViews>
  <sheetFormatPr defaultRowHeight="15"/>
  <cols>
    <col min="1" max="1" width="18.85546875" style="9" customWidth="1"/>
    <col min="2" max="2" width="27.7109375" style="9" bestFit="1" customWidth="1"/>
    <col min="3" max="3" width="15.5703125" style="9" customWidth="1"/>
    <col min="4" max="4" width="26.5703125" style="9" bestFit="1" customWidth="1"/>
    <col min="5" max="5" width="43.140625" style="9" bestFit="1" customWidth="1"/>
    <col min="6" max="6" width="162" style="9" customWidth="1"/>
    <col min="7" max="7" width="115.85546875" style="9" bestFit="1" customWidth="1"/>
    <col min="8" max="8" width="31.42578125" style="9" bestFit="1" customWidth="1"/>
    <col min="9" max="9" width="26.28515625" style="9" bestFit="1" customWidth="1"/>
    <col min="10" max="10" width="31.42578125" style="9" bestFit="1" customWidth="1"/>
    <col min="11" max="11" width="30.42578125" style="9" bestFit="1" customWidth="1"/>
    <col min="12" max="13" width="31.42578125" style="9" bestFit="1" customWidth="1"/>
    <col min="14" max="14" width="29.28515625" style="9" bestFit="1" customWidth="1"/>
    <col min="15" max="17" width="25.140625" style="9" bestFit="1" customWidth="1"/>
    <col min="18" max="18" width="24.140625" style="9" bestFit="1" customWidth="1"/>
    <col min="19" max="19" width="21" style="9" bestFit="1" customWidth="1"/>
    <col min="20" max="20" width="23.7109375" style="9" bestFit="1" customWidth="1"/>
    <col min="21" max="21" width="23.5703125" style="9" bestFit="1" customWidth="1"/>
    <col min="22" max="22" width="12.85546875" style="9" bestFit="1" customWidth="1"/>
    <col min="23" max="23" width="8.28515625" style="9" bestFit="1" customWidth="1"/>
    <col min="24" max="24" width="14.42578125" style="9" bestFit="1" customWidth="1"/>
    <col min="25" max="25" width="26" style="9" bestFit="1" customWidth="1"/>
    <col min="26" max="26" width="34.5703125" style="9" bestFit="1" customWidth="1"/>
    <col min="27" max="27" width="26.85546875" style="9" bestFit="1" customWidth="1"/>
    <col min="28" max="28" width="22.5703125" style="9" bestFit="1" customWidth="1"/>
    <col min="29" max="29" width="18.5703125" style="9" bestFit="1" customWidth="1"/>
    <col min="30" max="30" width="18.7109375" style="9" bestFit="1" customWidth="1"/>
    <col min="31" max="16384" width="9.140625" style="9"/>
  </cols>
  <sheetData>
    <row r="1" spans="1:31" s="4" customFormat="1">
      <c r="A1" s="1" t="s">
        <v>0</v>
      </c>
      <c r="B1" s="1" t="s">
        <v>1</v>
      </c>
      <c r="C1" s="1" t="s">
        <v>2</v>
      </c>
      <c r="D1" s="1" t="s">
        <v>3</v>
      </c>
      <c r="E1" s="25" t="s">
        <v>295</v>
      </c>
      <c r="F1" s="25" t="s">
        <v>296</v>
      </c>
      <c r="G1" s="25" t="s">
        <v>297</v>
      </c>
      <c r="H1" s="1" t="s">
        <v>7</v>
      </c>
      <c r="I1" s="1" t="s">
        <v>8</v>
      </c>
      <c r="J1" s="1" t="s">
        <v>9</v>
      </c>
      <c r="K1" s="1" t="s">
        <v>10</v>
      </c>
      <c r="L1" s="1" t="s">
        <v>11</v>
      </c>
      <c r="M1" s="1" t="s">
        <v>12</v>
      </c>
      <c r="N1" s="1" t="s">
        <v>13</v>
      </c>
      <c r="O1" s="1" t="s">
        <v>14</v>
      </c>
      <c r="P1" s="1" t="s">
        <v>15</v>
      </c>
      <c r="Q1" s="1" t="s">
        <v>16</v>
      </c>
      <c r="R1" s="25" t="s">
        <v>298</v>
      </c>
      <c r="S1" s="25" t="s">
        <v>299</v>
      </c>
      <c r="T1" s="25" t="s">
        <v>300</v>
      </c>
      <c r="U1" s="25" t="s">
        <v>301</v>
      </c>
      <c r="V1" s="25" t="s">
        <v>302</v>
      </c>
      <c r="W1" s="2" t="s">
        <v>22</v>
      </c>
      <c r="X1" s="25" t="s">
        <v>303</v>
      </c>
      <c r="Y1" s="25" t="s">
        <v>304</v>
      </c>
      <c r="Z1" s="25" t="s">
        <v>305</v>
      </c>
      <c r="AA1" s="25" t="s">
        <v>306</v>
      </c>
      <c r="AB1" s="25" t="s">
        <v>307</v>
      </c>
      <c r="AC1" s="25" t="s">
        <v>308</v>
      </c>
      <c r="AD1" s="25" t="s">
        <v>309</v>
      </c>
    </row>
    <row r="2" spans="1:31" s="4" customFormat="1" ht="12.75">
      <c r="A2" s="5" t="s">
        <v>275</v>
      </c>
      <c r="B2" s="5" t="s">
        <v>30</v>
      </c>
      <c r="C2" s="6" t="s">
        <v>31</v>
      </c>
      <c r="D2" s="6" t="s">
        <v>32</v>
      </c>
      <c r="E2" s="6" t="s">
        <v>33</v>
      </c>
      <c r="F2" s="6" t="s">
        <v>34</v>
      </c>
      <c r="G2" s="6" t="s">
        <v>35</v>
      </c>
      <c r="H2" s="6" t="s">
        <v>36</v>
      </c>
      <c r="I2" s="6" t="s">
        <v>37</v>
      </c>
      <c r="J2" s="6" t="s">
        <v>38</v>
      </c>
      <c r="K2" s="6" t="s">
        <v>39</v>
      </c>
      <c r="L2" s="6" t="s">
        <v>40</v>
      </c>
      <c r="M2" s="6" t="s">
        <v>41</v>
      </c>
      <c r="N2" s="6" t="s">
        <v>42</v>
      </c>
      <c r="O2" s="6" t="s">
        <v>43</v>
      </c>
      <c r="P2" s="6" t="s">
        <v>44</v>
      </c>
      <c r="Q2" s="6" t="s">
        <v>45</v>
      </c>
      <c r="R2" s="5">
        <v>88.54</v>
      </c>
      <c r="S2" s="5">
        <v>110.92</v>
      </c>
      <c r="T2" s="5">
        <f t="shared" ref="T2:T7" si="0">AB2-R2</f>
        <v>71.73</v>
      </c>
      <c r="U2" s="5">
        <v>5289.1530000000002</v>
      </c>
      <c r="V2" s="5" t="s">
        <v>46</v>
      </c>
      <c r="W2" s="5">
        <v>27</v>
      </c>
      <c r="X2" s="5">
        <v>7.13</v>
      </c>
      <c r="Y2" s="5">
        <v>121.649</v>
      </c>
      <c r="Z2" s="5">
        <v>5159.7370000000001</v>
      </c>
      <c r="AA2" s="23">
        <f>Z2*0.012+7.13</f>
        <v>69.046844000000007</v>
      </c>
      <c r="AB2" s="5">
        <v>160.27000000000001</v>
      </c>
      <c r="AC2" s="5">
        <f t="shared" ref="AC2:AC21" si="1">AB2-Y2</f>
        <v>38.621000000000009</v>
      </c>
      <c r="AD2" s="22">
        <f t="shared" ref="AD2:AD7" si="2">AB2-AA2</f>
        <v>91.223156000000003</v>
      </c>
    </row>
    <row r="3" spans="1:31" s="4" customFormat="1" ht="12.75">
      <c r="A3" s="5" t="s">
        <v>276</v>
      </c>
      <c r="B3" s="7" t="s">
        <v>47</v>
      </c>
      <c r="C3" s="6" t="s">
        <v>48</v>
      </c>
      <c r="D3" s="6" t="s">
        <v>49</v>
      </c>
      <c r="E3" s="6" t="s">
        <v>50</v>
      </c>
      <c r="F3" s="6" t="s">
        <v>51</v>
      </c>
      <c r="G3" s="6" t="s">
        <v>52</v>
      </c>
      <c r="H3" s="6" t="s">
        <v>53</v>
      </c>
      <c r="I3" s="6" t="s">
        <v>54</v>
      </c>
      <c r="J3" s="6" t="s">
        <v>55</v>
      </c>
      <c r="K3" s="6" t="s">
        <v>56</v>
      </c>
      <c r="L3" s="6" t="s">
        <v>57</v>
      </c>
      <c r="M3" s="6" t="s">
        <v>58</v>
      </c>
      <c r="N3" s="6" t="s">
        <v>59</v>
      </c>
      <c r="O3" s="6" t="s">
        <v>60</v>
      </c>
      <c r="P3" s="6" t="s">
        <v>61</v>
      </c>
      <c r="Q3" s="6" t="s">
        <v>62</v>
      </c>
      <c r="R3" s="7">
        <v>67.891000000000005</v>
      </c>
      <c r="S3" s="7">
        <v>97.6</v>
      </c>
      <c r="T3" s="5">
        <f t="shared" si="0"/>
        <v>48.718999999999994</v>
      </c>
      <c r="U3" s="7">
        <v>4895.2380000000003</v>
      </c>
      <c r="V3" s="7" t="s">
        <v>46</v>
      </c>
      <c r="W3" s="7">
        <v>27</v>
      </c>
      <c r="X3" s="7">
        <v>7.13</v>
      </c>
      <c r="Y3" s="7">
        <v>101.95</v>
      </c>
      <c r="Z3" s="7">
        <v>4974.1180000000004</v>
      </c>
      <c r="AA3" s="24">
        <f t="shared" ref="AA3" si="3">Z3*0.012+7.13</f>
        <v>66.819416000000004</v>
      </c>
      <c r="AB3" s="7">
        <v>116.61</v>
      </c>
      <c r="AC3" s="5">
        <f t="shared" si="1"/>
        <v>14.659999999999997</v>
      </c>
      <c r="AD3" s="22">
        <f t="shared" si="2"/>
        <v>49.790583999999996</v>
      </c>
    </row>
    <row r="4" spans="1:31" s="4" customFormat="1" ht="12.75">
      <c r="A4" s="5" t="s">
        <v>277</v>
      </c>
      <c r="B4" s="7" t="s">
        <v>63</v>
      </c>
      <c r="C4" s="6" t="s">
        <v>64</v>
      </c>
      <c r="D4" s="6" t="s">
        <v>65</v>
      </c>
      <c r="E4" s="6" t="s">
        <v>66</v>
      </c>
      <c r="F4" s="6" t="s">
        <v>67</v>
      </c>
      <c r="G4" s="6" t="s">
        <v>68</v>
      </c>
      <c r="H4" s="6" t="s">
        <v>69</v>
      </c>
      <c r="I4" s="6" t="s">
        <v>70</v>
      </c>
      <c r="J4" s="6" t="s">
        <v>71</v>
      </c>
      <c r="K4" s="6" t="s">
        <v>72</v>
      </c>
      <c r="L4" s="6" t="s">
        <v>73</v>
      </c>
      <c r="M4" s="6" t="s">
        <v>74</v>
      </c>
      <c r="N4" s="6" t="s">
        <v>75</v>
      </c>
      <c r="O4" s="6"/>
      <c r="P4" s="6"/>
      <c r="Q4" s="6"/>
      <c r="R4" s="7">
        <v>9.33</v>
      </c>
      <c r="S4" s="7">
        <v>102.86</v>
      </c>
      <c r="T4" s="5">
        <f t="shared" si="0"/>
        <v>125.05</v>
      </c>
      <c r="U4" s="7">
        <v>4917.9849999999997</v>
      </c>
      <c r="V4" s="7" t="s">
        <v>46</v>
      </c>
      <c r="W4" s="7">
        <v>32</v>
      </c>
      <c r="X4" s="7">
        <v>7.67</v>
      </c>
      <c r="Y4" s="7">
        <v>103.09099999999999</v>
      </c>
      <c r="Z4" s="7">
        <v>4769.9319999999998</v>
      </c>
      <c r="AA4" s="24">
        <f>Z4*0.012+7.67</f>
        <v>64.909183999999996</v>
      </c>
      <c r="AB4" s="7">
        <v>134.38</v>
      </c>
      <c r="AC4" s="5">
        <f t="shared" si="1"/>
        <v>31.289000000000001</v>
      </c>
      <c r="AD4" s="22">
        <f t="shared" si="2"/>
        <v>69.470815999999999</v>
      </c>
    </row>
    <row r="5" spans="1:31" s="4" customFormat="1" ht="12.75">
      <c r="A5" s="5" t="s">
        <v>278</v>
      </c>
      <c r="B5" s="7" t="s">
        <v>76</v>
      </c>
      <c r="C5" s="6" t="s">
        <v>77</v>
      </c>
      <c r="D5" s="6" t="s">
        <v>78</v>
      </c>
      <c r="E5" s="6" t="s">
        <v>79</v>
      </c>
      <c r="F5" s="6" t="s">
        <v>80</v>
      </c>
      <c r="G5" s="6" t="s">
        <v>81</v>
      </c>
      <c r="H5" s="6" t="s">
        <v>82</v>
      </c>
      <c r="I5" s="6" t="s">
        <v>83</v>
      </c>
      <c r="J5" s="6" t="s">
        <v>84</v>
      </c>
      <c r="K5" s="6" t="s">
        <v>85</v>
      </c>
      <c r="L5" s="6" t="s">
        <v>86</v>
      </c>
      <c r="M5" s="6" t="s">
        <v>87</v>
      </c>
      <c r="N5" s="6"/>
      <c r="O5" s="6"/>
      <c r="P5" s="6"/>
      <c r="Q5" s="6"/>
      <c r="R5" s="7">
        <v>40.015000000000001</v>
      </c>
      <c r="S5" s="7">
        <v>123.57</v>
      </c>
      <c r="T5" s="5">
        <f t="shared" si="0"/>
        <v>112.00500000000001</v>
      </c>
      <c r="U5" s="7">
        <v>5441.6819999999998</v>
      </c>
      <c r="V5" s="7" t="s">
        <v>46</v>
      </c>
      <c r="W5" s="7">
        <v>27</v>
      </c>
      <c r="X5" s="7">
        <v>7.13</v>
      </c>
      <c r="Y5" s="7">
        <v>129.27600000000001</v>
      </c>
      <c r="Z5" s="7">
        <v>5289.5259999999998</v>
      </c>
      <c r="AA5" s="24">
        <f>Z5*0.012+7.13</f>
        <v>70.604311999999993</v>
      </c>
      <c r="AB5" s="7">
        <v>152.02000000000001</v>
      </c>
      <c r="AC5" s="5">
        <f t="shared" si="1"/>
        <v>22.744</v>
      </c>
      <c r="AD5" s="22">
        <f t="shared" si="2"/>
        <v>81.415688000000017</v>
      </c>
    </row>
    <row r="6" spans="1:31" s="4" customFormat="1" ht="15" customHeight="1">
      <c r="A6" s="5" t="s">
        <v>279</v>
      </c>
      <c r="B6" s="6" t="s">
        <v>88</v>
      </c>
      <c r="C6" s="18">
        <v>43138</v>
      </c>
      <c r="D6" s="5" t="s">
        <v>89</v>
      </c>
      <c r="E6" s="6" t="s">
        <v>90</v>
      </c>
      <c r="F6" s="12" t="s">
        <v>91</v>
      </c>
      <c r="G6" s="6" t="s">
        <v>92</v>
      </c>
      <c r="H6" s="6" t="s">
        <v>93</v>
      </c>
      <c r="I6" s="6" t="s">
        <v>94</v>
      </c>
      <c r="J6" s="6" t="s">
        <v>95</v>
      </c>
      <c r="K6" s="6" t="s">
        <v>96</v>
      </c>
      <c r="L6" s="6" t="s">
        <v>97</v>
      </c>
      <c r="M6" s="6" t="s">
        <v>98</v>
      </c>
      <c r="N6" s="6" t="s">
        <v>99</v>
      </c>
      <c r="O6" s="6" t="s">
        <v>100</v>
      </c>
      <c r="P6" s="6" t="s">
        <v>101</v>
      </c>
      <c r="Q6" s="6"/>
      <c r="R6" s="6">
        <v>5.0339999999999998</v>
      </c>
      <c r="S6" s="6">
        <v>96.02</v>
      </c>
      <c r="T6" s="6">
        <f t="shared" si="0"/>
        <v>102.996</v>
      </c>
      <c r="U6" s="6">
        <v>4852.1409999999996</v>
      </c>
      <c r="V6" s="5" t="s">
        <v>46</v>
      </c>
      <c r="W6" s="5">
        <v>9</v>
      </c>
      <c r="X6" s="5">
        <v>5</v>
      </c>
      <c r="Y6" s="5">
        <v>99.799000000000007</v>
      </c>
      <c r="Z6" s="22">
        <v>4705.8183613935298</v>
      </c>
      <c r="AA6" s="23">
        <f>Z6*0.012+X6</f>
        <v>61.469820336722357</v>
      </c>
      <c r="AB6" s="6">
        <v>108.03</v>
      </c>
      <c r="AC6" s="5">
        <f t="shared" si="1"/>
        <v>8.2309999999999945</v>
      </c>
      <c r="AD6" s="22">
        <f t="shared" si="2"/>
        <v>46.560179663277644</v>
      </c>
    </row>
    <row r="7" spans="1:31" s="4" customFormat="1" ht="12.75">
      <c r="A7" s="5" t="s">
        <v>280</v>
      </c>
      <c r="B7" s="6" t="s">
        <v>102</v>
      </c>
      <c r="C7" s="6" t="s">
        <v>77</v>
      </c>
      <c r="D7" s="5" t="s">
        <v>103</v>
      </c>
      <c r="E7" s="6" t="s">
        <v>104</v>
      </c>
      <c r="F7" s="6" t="s">
        <v>105</v>
      </c>
      <c r="G7" s="6" t="s">
        <v>106</v>
      </c>
      <c r="H7" s="6" t="s">
        <v>107</v>
      </c>
      <c r="I7" s="6" t="s">
        <v>108</v>
      </c>
      <c r="J7" s="6" t="s">
        <v>109</v>
      </c>
      <c r="K7" s="8" t="s">
        <v>110</v>
      </c>
      <c r="L7" s="6"/>
      <c r="M7" s="6"/>
      <c r="N7" s="6"/>
      <c r="O7" s="6"/>
      <c r="P7" s="6"/>
      <c r="Q7" s="6"/>
      <c r="R7" s="6">
        <v>19.010000000000002</v>
      </c>
      <c r="S7" s="6">
        <v>88.39</v>
      </c>
      <c r="T7" s="6">
        <f t="shared" si="0"/>
        <v>114.99</v>
      </c>
      <c r="U7" s="6">
        <v>5152.2179999999998</v>
      </c>
      <c r="V7" s="7" t="s">
        <v>46</v>
      </c>
      <c r="W7" s="7">
        <v>27</v>
      </c>
      <c r="X7" s="7">
        <v>7.13</v>
      </c>
      <c r="Y7" s="5">
        <v>114.80200000000001</v>
      </c>
      <c r="Z7" s="22">
        <v>5045.5332108259199</v>
      </c>
      <c r="AA7" s="23">
        <f>Z7*0.012+X7</f>
        <v>67.67639852991104</v>
      </c>
      <c r="AB7" s="6">
        <v>134</v>
      </c>
      <c r="AC7" s="5">
        <f t="shared" si="1"/>
        <v>19.197999999999993</v>
      </c>
      <c r="AD7" s="22">
        <f t="shared" si="2"/>
        <v>66.32360147008896</v>
      </c>
    </row>
    <row r="8" spans="1:31">
      <c r="A8" s="5" t="s">
        <v>281</v>
      </c>
      <c r="B8" s="6" t="s">
        <v>231</v>
      </c>
      <c r="C8" s="6" t="s">
        <v>232</v>
      </c>
      <c r="D8" s="5" t="s">
        <v>233</v>
      </c>
      <c r="E8" s="6" t="s">
        <v>79</v>
      </c>
      <c r="F8" s="6" t="s">
        <v>234</v>
      </c>
      <c r="G8" s="6" t="s">
        <v>235</v>
      </c>
      <c r="H8" s="6" t="s">
        <v>236</v>
      </c>
      <c r="I8" s="6" t="s">
        <v>237</v>
      </c>
      <c r="J8" s="6" t="s">
        <v>238</v>
      </c>
      <c r="K8" s="6" t="s">
        <v>239</v>
      </c>
      <c r="L8" s="6" t="s">
        <v>240</v>
      </c>
      <c r="M8" s="6" t="s">
        <v>241</v>
      </c>
      <c r="N8" s="6" t="s">
        <v>242</v>
      </c>
      <c r="R8" s="6">
        <v>47.9</v>
      </c>
      <c r="S8" s="6">
        <v>85.47</v>
      </c>
      <c r="T8" s="6">
        <v>111.1</v>
      </c>
      <c r="U8" s="6">
        <v>4790.9669999999996</v>
      </c>
      <c r="V8" s="5" t="s">
        <v>46</v>
      </c>
      <c r="W8" s="5">
        <v>27</v>
      </c>
      <c r="X8" s="5">
        <v>7.13</v>
      </c>
      <c r="Y8" s="5">
        <v>96.74</v>
      </c>
      <c r="Z8" s="22">
        <v>4669.3785795425601</v>
      </c>
      <c r="AA8" s="23">
        <f t="shared" ref="AA8" si="4">Z8*0.012+X8</f>
        <v>63.162542954510727</v>
      </c>
      <c r="AB8" s="6">
        <v>159</v>
      </c>
      <c r="AC8" s="5">
        <f t="shared" si="1"/>
        <v>62.260000000000005</v>
      </c>
      <c r="AD8" s="22">
        <f t="shared" ref="AD8" si="5">AB8-AA8</f>
        <v>95.837457045489273</v>
      </c>
    </row>
    <row r="9" spans="1:31" s="4" customFormat="1" ht="15" customHeight="1">
      <c r="A9" s="5" t="s">
        <v>282</v>
      </c>
      <c r="B9" s="6" t="s">
        <v>111</v>
      </c>
      <c r="C9" s="21">
        <v>43287</v>
      </c>
      <c r="D9" s="5" t="s">
        <v>112</v>
      </c>
      <c r="E9" s="6" t="s">
        <v>113</v>
      </c>
      <c r="F9" s="6" t="s">
        <v>114</v>
      </c>
      <c r="G9" s="6" t="s">
        <v>115</v>
      </c>
      <c r="H9" s="6" t="s">
        <v>116</v>
      </c>
      <c r="I9" s="6" t="s">
        <v>117</v>
      </c>
      <c r="J9" s="6" t="s">
        <v>118</v>
      </c>
      <c r="K9" s="6" t="s">
        <v>119</v>
      </c>
      <c r="L9" s="6"/>
      <c r="M9" s="6"/>
      <c r="N9" s="6"/>
      <c r="O9" s="6"/>
      <c r="P9" s="6"/>
      <c r="Q9" s="6"/>
      <c r="R9" s="6">
        <v>42.204999999999998</v>
      </c>
      <c r="S9" s="6">
        <v>73.73</v>
      </c>
      <c r="T9" s="6">
        <f t="shared" ref="T9:T21" si="6">AB9-R9</f>
        <v>79</v>
      </c>
      <c r="U9" s="6">
        <v>4515.4070000000002</v>
      </c>
      <c r="V9" s="7" t="s">
        <v>46</v>
      </c>
      <c r="W9" s="7">
        <v>27</v>
      </c>
      <c r="X9" s="7">
        <v>7.13</v>
      </c>
      <c r="Y9" s="7">
        <v>82.962000000000003</v>
      </c>
      <c r="Z9" s="22">
        <v>4374.8744625613999</v>
      </c>
      <c r="AA9" s="23">
        <f t="shared" ref="AA9:AA18" si="7">Z9*0.012+X9</f>
        <v>59.628493550736806</v>
      </c>
      <c r="AB9" s="6">
        <v>121.205</v>
      </c>
      <c r="AC9" s="5">
        <f t="shared" si="1"/>
        <v>38.242999999999995</v>
      </c>
      <c r="AD9" s="22">
        <f t="shared" ref="AD9:AD21" si="8">AB9-AA9</f>
        <v>61.576506449263192</v>
      </c>
    </row>
    <row r="10" spans="1:31" s="4" customFormat="1" ht="15" customHeight="1">
      <c r="A10" s="5" t="s">
        <v>283</v>
      </c>
      <c r="B10" s="6" t="s">
        <v>120</v>
      </c>
      <c r="C10" s="6" t="s">
        <v>121</v>
      </c>
      <c r="D10" s="6" t="s">
        <v>122</v>
      </c>
      <c r="E10" s="6" t="s">
        <v>123</v>
      </c>
      <c r="F10" s="6" t="s">
        <v>124</v>
      </c>
      <c r="G10" s="6" t="s">
        <v>125</v>
      </c>
      <c r="H10" s="6" t="s">
        <v>126</v>
      </c>
      <c r="I10" s="6" t="s">
        <v>127</v>
      </c>
      <c r="J10" s="6" t="s">
        <v>128</v>
      </c>
      <c r="K10" s="6" t="s">
        <v>129</v>
      </c>
      <c r="L10" s="6" t="s">
        <v>130</v>
      </c>
      <c r="M10" s="6" t="s">
        <v>131</v>
      </c>
      <c r="N10" s="6"/>
      <c r="O10" s="6"/>
      <c r="P10" s="6"/>
      <c r="Q10" s="6"/>
      <c r="R10" s="6">
        <v>54.51</v>
      </c>
      <c r="S10" s="6">
        <v>75.02</v>
      </c>
      <c r="T10" s="6">
        <f t="shared" si="6"/>
        <v>58.77</v>
      </c>
      <c r="U10" s="6">
        <v>4361.6989999999996</v>
      </c>
      <c r="V10" s="7" t="s">
        <v>46</v>
      </c>
      <c r="W10" s="6">
        <v>14</v>
      </c>
      <c r="X10" s="5">
        <v>12.11</v>
      </c>
      <c r="Y10" s="7">
        <v>75.275999999999996</v>
      </c>
      <c r="Z10" s="22">
        <v>4209.4893323263695</v>
      </c>
      <c r="AA10" s="23">
        <f t="shared" si="7"/>
        <v>62.623871987916438</v>
      </c>
      <c r="AB10" s="6">
        <v>113.28</v>
      </c>
      <c r="AC10" s="5">
        <f t="shared" si="1"/>
        <v>38.004000000000005</v>
      </c>
      <c r="AD10" s="22">
        <f t="shared" si="8"/>
        <v>50.656128012083563</v>
      </c>
    </row>
    <row r="11" spans="1:31" s="4" customFormat="1" ht="15" customHeight="1">
      <c r="A11" s="5" t="s">
        <v>284</v>
      </c>
      <c r="B11" s="6" t="s">
        <v>132</v>
      </c>
      <c r="C11" s="6" t="s">
        <v>133</v>
      </c>
      <c r="D11" s="6" t="s">
        <v>134</v>
      </c>
      <c r="E11" s="6" t="s">
        <v>104</v>
      </c>
      <c r="F11" s="6" t="s">
        <v>135</v>
      </c>
      <c r="G11" s="6" t="s">
        <v>136</v>
      </c>
      <c r="H11" s="6" t="s">
        <v>137</v>
      </c>
      <c r="I11" s="6" t="s">
        <v>138</v>
      </c>
      <c r="J11" s="6" t="s">
        <v>139</v>
      </c>
      <c r="K11" s="6" t="s">
        <v>140</v>
      </c>
      <c r="L11" s="6" t="s">
        <v>141</v>
      </c>
      <c r="M11" s="6" t="s">
        <v>142</v>
      </c>
      <c r="N11" s="6"/>
      <c r="O11" s="6"/>
      <c r="P11" s="6"/>
      <c r="Q11" s="6"/>
      <c r="R11" s="6">
        <v>99.5</v>
      </c>
      <c r="S11" s="6">
        <v>102.11</v>
      </c>
      <c r="T11" s="6">
        <f t="shared" si="6"/>
        <v>59.5</v>
      </c>
      <c r="U11" s="6">
        <v>5113.13</v>
      </c>
      <c r="V11" s="7" t="s">
        <v>46</v>
      </c>
      <c r="W11" s="7">
        <v>14</v>
      </c>
      <c r="X11" s="5">
        <v>12.11</v>
      </c>
      <c r="Y11" s="7">
        <v>112.848</v>
      </c>
      <c r="Z11" s="22">
        <v>4984.1534629036196</v>
      </c>
      <c r="AA11" s="23">
        <f t="shared" si="7"/>
        <v>71.91984155484343</v>
      </c>
      <c r="AB11" s="6">
        <v>159</v>
      </c>
      <c r="AC11" s="5">
        <f t="shared" si="1"/>
        <v>46.152000000000001</v>
      </c>
      <c r="AD11" s="22">
        <f t="shared" si="8"/>
        <v>87.08015844515657</v>
      </c>
    </row>
    <row r="12" spans="1:31" s="4" customFormat="1">
      <c r="A12" s="5" t="s">
        <v>285</v>
      </c>
      <c r="B12" s="6" t="s">
        <v>143</v>
      </c>
      <c r="C12" s="18">
        <v>43192</v>
      </c>
      <c r="D12" s="6" t="s">
        <v>144</v>
      </c>
      <c r="E12" s="6" t="s">
        <v>145</v>
      </c>
      <c r="F12" s="6" t="s">
        <v>146</v>
      </c>
      <c r="G12" s="6" t="s">
        <v>147</v>
      </c>
      <c r="H12" s="10" t="s">
        <v>148</v>
      </c>
      <c r="I12" s="10" t="s">
        <v>149</v>
      </c>
      <c r="J12" s="10" t="s">
        <v>150</v>
      </c>
      <c r="K12" s="10" t="s">
        <v>151</v>
      </c>
      <c r="L12" s="10" t="s">
        <v>152</v>
      </c>
      <c r="M12" s="10" t="s">
        <v>153</v>
      </c>
      <c r="N12" s="10" t="s">
        <v>154</v>
      </c>
      <c r="O12" s="10" t="s">
        <v>155</v>
      </c>
      <c r="P12" s="10"/>
      <c r="Q12" s="10"/>
      <c r="R12" s="6">
        <v>74.22</v>
      </c>
      <c r="S12" s="6">
        <v>78.290000000000006</v>
      </c>
      <c r="T12" s="6">
        <f t="shared" si="6"/>
        <v>42.67</v>
      </c>
      <c r="U12" s="22">
        <v>4428.6244386794597</v>
      </c>
      <c r="V12" s="6" t="s">
        <v>156</v>
      </c>
      <c r="W12" s="6">
        <v>14</v>
      </c>
      <c r="X12" s="6">
        <v>12.11</v>
      </c>
      <c r="Y12" s="6">
        <v>78.623000000000005</v>
      </c>
      <c r="Z12" s="22">
        <v>4276.5511883761701</v>
      </c>
      <c r="AA12" s="22">
        <f t="shared" si="7"/>
        <v>63.428614260514038</v>
      </c>
      <c r="AB12" s="6">
        <v>116.89</v>
      </c>
      <c r="AC12" s="6">
        <f t="shared" si="1"/>
        <v>38.266999999999996</v>
      </c>
      <c r="AD12" s="22">
        <f t="shared" si="8"/>
        <v>53.461385739485962</v>
      </c>
    </row>
    <row r="13" spans="1:31" s="4" customFormat="1">
      <c r="A13" s="5" t="s">
        <v>286</v>
      </c>
      <c r="B13" s="6" t="s">
        <v>157</v>
      </c>
      <c r="C13" s="18">
        <v>43468</v>
      </c>
      <c r="D13" s="6" t="s">
        <v>158</v>
      </c>
      <c r="E13" s="6" t="s">
        <v>159</v>
      </c>
      <c r="F13" s="6" t="s">
        <v>160</v>
      </c>
      <c r="G13" s="6" t="s">
        <v>161</v>
      </c>
      <c r="H13" s="10" t="s">
        <v>162</v>
      </c>
      <c r="I13" s="10" t="s">
        <v>163</v>
      </c>
      <c r="J13" s="10" t="s">
        <v>164</v>
      </c>
      <c r="K13" s="10" t="s">
        <v>165</v>
      </c>
      <c r="L13" s="10" t="s">
        <v>166</v>
      </c>
      <c r="M13" s="10" t="s">
        <v>167</v>
      </c>
      <c r="N13" s="10" t="s">
        <v>168</v>
      </c>
      <c r="O13" s="10" t="s">
        <v>169</v>
      </c>
      <c r="P13" s="10"/>
      <c r="Q13" s="10"/>
      <c r="R13" s="6">
        <v>57.58</v>
      </c>
      <c r="S13" s="6">
        <v>85.29</v>
      </c>
      <c r="T13" s="6">
        <f t="shared" si="6"/>
        <v>83.839999999999989</v>
      </c>
      <c r="U13" s="22">
        <v>4756.2124763248903</v>
      </c>
      <c r="V13" s="6" t="s">
        <v>156</v>
      </c>
      <c r="W13" s="6">
        <v>27</v>
      </c>
      <c r="X13" s="6">
        <v>7.13</v>
      </c>
      <c r="Y13" s="6">
        <v>95.001999999999995</v>
      </c>
      <c r="Z13" s="22">
        <v>2542.3044834884599</v>
      </c>
      <c r="AA13" s="22">
        <f t="shared" si="7"/>
        <v>37.637653801861518</v>
      </c>
      <c r="AB13" s="6">
        <v>141.41999999999999</v>
      </c>
      <c r="AC13" s="6">
        <f t="shared" si="1"/>
        <v>46.417999999999992</v>
      </c>
      <c r="AD13" s="22">
        <f t="shared" si="8"/>
        <v>103.78234619813847</v>
      </c>
    </row>
    <row r="14" spans="1:31" s="4" customFormat="1">
      <c r="A14" s="5" t="s">
        <v>287</v>
      </c>
      <c r="B14" s="6" t="s">
        <v>170</v>
      </c>
      <c r="C14" s="18">
        <v>43468</v>
      </c>
      <c r="D14" s="6" t="s">
        <v>171</v>
      </c>
      <c r="E14" s="6" t="s">
        <v>172</v>
      </c>
      <c r="F14" s="6" t="s">
        <v>173</v>
      </c>
      <c r="G14" s="6" t="s">
        <v>174</v>
      </c>
      <c r="H14" s="10" t="s">
        <v>175</v>
      </c>
      <c r="I14" s="10" t="s">
        <v>176</v>
      </c>
      <c r="J14" s="10" t="s">
        <v>177</v>
      </c>
      <c r="K14" s="10" t="s">
        <v>178</v>
      </c>
      <c r="L14" s="10" t="s">
        <v>179</v>
      </c>
      <c r="M14" s="10" t="s">
        <v>180</v>
      </c>
      <c r="N14" s="10" t="s">
        <v>181</v>
      </c>
      <c r="O14" s="10" t="s">
        <v>182</v>
      </c>
      <c r="P14" s="10" t="s">
        <v>183</v>
      </c>
      <c r="Q14" s="10"/>
      <c r="R14" s="6">
        <v>31.44</v>
      </c>
      <c r="S14" s="6">
        <v>59</v>
      </c>
      <c r="T14" s="6">
        <f t="shared" si="6"/>
        <v>63.06</v>
      </c>
      <c r="U14" s="22">
        <v>4035.2770171823599</v>
      </c>
      <c r="V14" s="6" t="s">
        <v>156</v>
      </c>
      <c r="W14" s="6">
        <v>14</v>
      </c>
      <c r="X14" s="6">
        <v>12.11</v>
      </c>
      <c r="Y14" s="6">
        <v>57.13</v>
      </c>
      <c r="Z14" s="22">
        <v>3886.65958849245</v>
      </c>
      <c r="AA14" s="22">
        <f t="shared" si="7"/>
        <v>58.749915061909398</v>
      </c>
      <c r="AB14" s="6">
        <v>94.5</v>
      </c>
      <c r="AC14" s="6">
        <f t="shared" si="1"/>
        <v>37.369999999999997</v>
      </c>
      <c r="AD14" s="22">
        <f t="shared" si="8"/>
        <v>35.750084938090602</v>
      </c>
    </row>
    <row r="15" spans="1:31" s="4" customFormat="1">
      <c r="A15" s="5" t="s">
        <v>288</v>
      </c>
      <c r="B15" s="6" t="s">
        <v>184</v>
      </c>
      <c r="C15" s="18">
        <v>43201</v>
      </c>
      <c r="D15" s="6" t="s">
        <v>185</v>
      </c>
      <c r="E15" s="6" t="s">
        <v>186</v>
      </c>
      <c r="F15" s="6" t="s">
        <v>187</v>
      </c>
      <c r="G15" s="6" t="s">
        <v>188</v>
      </c>
      <c r="H15" s="10" t="s">
        <v>189</v>
      </c>
      <c r="I15" s="10" t="s">
        <v>190</v>
      </c>
      <c r="J15" s="10" t="s">
        <v>191</v>
      </c>
      <c r="K15" s="10" t="s">
        <v>192</v>
      </c>
      <c r="L15" s="10" t="s">
        <v>193</v>
      </c>
      <c r="M15" s="10" t="s">
        <v>194</v>
      </c>
      <c r="N15" s="10"/>
      <c r="O15" s="10"/>
      <c r="P15" s="10"/>
      <c r="Q15" s="10"/>
      <c r="R15" s="6">
        <v>58.591999999999999</v>
      </c>
      <c r="S15" s="6">
        <v>142.28</v>
      </c>
      <c r="T15" s="6">
        <f t="shared" si="6"/>
        <v>100.408</v>
      </c>
      <c r="U15" s="22">
        <v>5903.0053053090396</v>
      </c>
      <c r="V15" s="6" t="s">
        <v>156</v>
      </c>
      <c r="W15" s="6">
        <v>27</v>
      </c>
      <c r="X15" s="6">
        <v>7.13</v>
      </c>
      <c r="Y15" s="6">
        <v>152.34200000000001</v>
      </c>
      <c r="Z15" s="22">
        <v>5767.4781071498101</v>
      </c>
      <c r="AA15" s="22">
        <f t="shared" si="7"/>
        <v>76.339737285797725</v>
      </c>
      <c r="AB15" s="6">
        <v>159</v>
      </c>
      <c r="AC15" s="6">
        <f t="shared" si="1"/>
        <v>6.657999999999987</v>
      </c>
      <c r="AD15" s="22">
        <f t="shared" si="8"/>
        <v>82.660262714202275</v>
      </c>
    </row>
    <row r="16" spans="1:31" s="4" customFormat="1" ht="12.75">
      <c r="A16" s="5" t="s">
        <v>289</v>
      </c>
      <c r="B16" s="6" t="s">
        <v>195</v>
      </c>
      <c r="C16" s="6" t="s">
        <v>196</v>
      </c>
      <c r="D16" s="6" t="s">
        <v>197</v>
      </c>
      <c r="E16" s="6" t="s">
        <v>198</v>
      </c>
      <c r="F16" s="6" t="s">
        <v>199</v>
      </c>
      <c r="G16" s="6" t="s">
        <v>200</v>
      </c>
      <c r="H16" s="6" t="s">
        <v>201</v>
      </c>
      <c r="I16" s="6" t="s">
        <v>202</v>
      </c>
      <c r="J16" s="6" t="s">
        <v>203</v>
      </c>
      <c r="K16" s="6" t="s">
        <v>204</v>
      </c>
      <c r="L16" s="6" t="s">
        <v>205</v>
      </c>
      <c r="M16" s="6" t="s">
        <v>206</v>
      </c>
      <c r="N16" s="6"/>
      <c r="O16" s="6"/>
      <c r="P16" s="6"/>
      <c r="Q16" s="6"/>
      <c r="R16" s="6">
        <v>48.94</v>
      </c>
      <c r="S16" s="6">
        <v>63.73</v>
      </c>
      <c r="T16" s="6">
        <f t="shared" si="6"/>
        <v>83</v>
      </c>
      <c r="U16" s="22">
        <v>4321.6186801590302</v>
      </c>
      <c r="V16" s="6" t="s">
        <v>156</v>
      </c>
      <c r="W16" s="6">
        <v>27</v>
      </c>
      <c r="X16" s="6">
        <v>7.13</v>
      </c>
      <c r="Y16" s="6">
        <v>73.272000000000006</v>
      </c>
      <c r="Z16" s="22">
        <v>4184.6460861097903</v>
      </c>
      <c r="AA16" s="22">
        <f t="shared" si="7"/>
        <v>57.345753033317486</v>
      </c>
      <c r="AB16" s="6">
        <v>131.94</v>
      </c>
      <c r="AC16" s="6">
        <f t="shared" si="1"/>
        <v>58.667999999999992</v>
      </c>
      <c r="AD16" s="22">
        <f t="shared" si="8"/>
        <v>74.594246966682505</v>
      </c>
      <c r="AE16" s="11"/>
    </row>
    <row r="17" spans="1:31" s="4" customFormat="1" ht="12.75">
      <c r="A17" s="5" t="s">
        <v>290</v>
      </c>
      <c r="B17" s="6" t="s">
        <v>207</v>
      </c>
      <c r="C17" s="18">
        <v>44106</v>
      </c>
      <c r="D17" s="6" t="s">
        <v>208</v>
      </c>
      <c r="E17" s="6" t="s">
        <v>209</v>
      </c>
      <c r="F17" s="6" t="s">
        <v>210</v>
      </c>
      <c r="G17" s="6" t="s">
        <v>211</v>
      </c>
      <c r="H17" s="6" t="s">
        <v>212</v>
      </c>
      <c r="I17" s="6" t="s">
        <v>213</v>
      </c>
      <c r="J17" s="6" t="s">
        <v>214</v>
      </c>
      <c r="K17" s="6" t="s">
        <v>215</v>
      </c>
      <c r="L17" s="6" t="s">
        <v>216</v>
      </c>
      <c r="M17" s="6"/>
      <c r="N17" s="6"/>
      <c r="O17" s="6"/>
      <c r="P17" s="6"/>
      <c r="Q17" s="6"/>
      <c r="R17" s="6">
        <v>42.12</v>
      </c>
      <c r="S17" s="6">
        <v>58.48</v>
      </c>
      <c r="T17" s="6">
        <f t="shared" si="6"/>
        <v>54.560000000000009</v>
      </c>
      <c r="U17" s="22">
        <v>4154.48129475316</v>
      </c>
      <c r="V17" s="6" t="s">
        <v>156</v>
      </c>
      <c r="W17" s="6">
        <v>27</v>
      </c>
      <c r="X17" s="6">
        <v>7.13</v>
      </c>
      <c r="Y17" s="6">
        <v>64.915999999999997</v>
      </c>
      <c r="Z17" s="22">
        <v>4003.8316632310498</v>
      </c>
      <c r="AA17" s="22">
        <f t="shared" si="7"/>
        <v>55.175979958772601</v>
      </c>
      <c r="AB17" s="6">
        <v>96.68</v>
      </c>
      <c r="AC17" s="6">
        <f t="shared" si="1"/>
        <v>31.76400000000001</v>
      </c>
      <c r="AD17" s="22">
        <f t="shared" si="8"/>
        <v>41.504020041227406</v>
      </c>
      <c r="AE17" s="11"/>
    </row>
    <row r="18" spans="1:31" s="4" customFormat="1" ht="12.75">
      <c r="A18" s="5" t="s">
        <v>291</v>
      </c>
      <c r="B18" s="6" t="s">
        <v>217</v>
      </c>
      <c r="C18" s="18">
        <v>42557</v>
      </c>
      <c r="D18" s="6" t="s">
        <v>218</v>
      </c>
      <c r="E18" s="6" t="s">
        <v>219</v>
      </c>
      <c r="F18" s="6" t="s">
        <v>220</v>
      </c>
      <c r="G18" s="6" t="s">
        <v>221</v>
      </c>
      <c r="H18" s="6" t="s">
        <v>222</v>
      </c>
      <c r="I18" s="6" t="s">
        <v>223</v>
      </c>
      <c r="J18" s="6" t="s">
        <v>224</v>
      </c>
      <c r="K18" s="6" t="s">
        <v>225</v>
      </c>
      <c r="L18" s="6"/>
      <c r="M18" s="6"/>
      <c r="N18" s="6"/>
      <c r="O18" s="6"/>
      <c r="P18" s="6"/>
      <c r="Q18" s="6"/>
      <c r="R18" s="6">
        <v>24.05</v>
      </c>
      <c r="S18" s="6">
        <v>78.33</v>
      </c>
      <c r="T18" s="6">
        <f t="shared" si="6"/>
        <v>76.45</v>
      </c>
      <c r="U18" s="22">
        <v>4428.0120136006399</v>
      </c>
      <c r="V18" s="6" t="s">
        <v>156</v>
      </c>
      <c r="W18" s="6">
        <v>14</v>
      </c>
      <c r="X18" s="6">
        <v>12.11</v>
      </c>
      <c r="Y18" s="6">
        <v>78.591999999999999</v>
      </c>
      <c r="Z18" s="22">
        <v>4283.5036667281001</v>
      </c>
      <c r="AA18" s="22">
        <f t="shared" si="7"/>
        <v>63.512044000737205</v>
      </c>
      <c r="AB18" s="6">
        <v>100.5</v>
      </c>
      <c r="AC18" s="6">
        <f t="shared" si="1"/>
        <v>21.908000000000001</v>
      </c>
      <c r="AD18" s="22">
        <f t="shared" si="8"/>
        <v>36.987955999262795</v>
      </c>
      <c r="AE18" s="11"/>
    </row>
    <row r="19" spans="1:31" s="17" customFormat="1" ht="15" customHeight="1">
      <c r="A19" s="5" t="s">
        <v>292</v>
      </c>
      <c r="B19" s="13" t="s">
        <v>243</v>
      </c>
      <c r="C19" s="14" t="s">
        <v>48</v>
      </c>
      <c r="D19" s="15" t="s">
        <v>244</v>
      </c>
      <c r="E19" s="15" t="s">
        <v>244</v>
      </c>
      <c r="F19" s="16" t="s">
        <v>245</v>
      </c>
      <c r="G19" s="15" t="s">
        <v>246</v>
      </c>
      <c r="H19" s="15" t="s">
        <v>247</v>
      </c>
      <c r="I19" s="15" t="s">
        <v>248</v>
      </c>
      <c r="J19" s="15" t="s">
        <v>249</v>
      </c>
      <c r="K19" s="15" t="s">
        <v>250</v>
      </c>
      <c r="L19" s="15" t="s">
        <v>251</v>
      </c>
      <c r="M19" s="15" t="s">
        <v>252</v>
      </c>
      <c r="N19" s="15" t="s">
        <v>253</v>
      </c>
      <c r="O19" s="15" t="s">
        <v>254</v>
      </c>
      <c r="P19" s="15" t="s">
        <v>255</v>
      </c>
      <c r="Q19" s="15"/>
      <c r="R19" s="7">
        <v>27.292999999999999</v>
      </c>
      <c r="S19" s="7">
        <v>56.9</v>
      </c>
      <c r="T19" s="5">
        <f t="shared" si="6"/>
        <v>67.576999999999998</v>
      </c>
      <c r="U19" s="7">
        <v>3996.7240000000002</v>
      </c>
      <c r="V19" s="7" t="s">
        <v>46</v>
      </c>
      <c r="W19" s="7">
        <v>14</v>
      </c>
      <c r="X19" s="7">
        <v>12.11</v>
      </c>
      <c r="Y19" s="7">
        <v>56.9</v>
      </c>
      <c r="Z19" s="7">
        <v>3852.9740000000002</v>
      </c>
      <c r="AA19" s="24">
        <f>Z19*0.012+12.11</f>
        <v>58.345688000000003</v>
      </c>
      <c r="AB19" s="7">
        <v>94.87</v>
      </c>
      <c r="AC19" s="5">
        <f t="shared" si="1"/>
        <v>37.970000000000006</v>
      </c>
      <c r="AD19" s="22">
        <f t="shared" si="8"/>
        <v>36.524312000000002</v>
      </c>
    </row>
    <row r="20" spans="1:31" s="17" customFormat="1" ht="15" customHeight="1">
      <c r="A20" s="5" t="s">
        <v>293</v>
      </c>
      <c r="B20" s="13" t="s">
        <v>256</v>
      </c>
      <c r="C20" s="14">
        <v>42861</v>
      </c>
      <c r="D20" s="15" t="s">
        <v>244</v>
      </c>
      <c r="E20" s="15" t="s">
        <v>244</v>
      </c>
      <c r="F20" s="15" t="s">
        <v>257</v>
      </c>
      <c r="G20" s="15" t="s">
        <v>246</v>
      </c>
      <c r="H20" s="15" t="s">
        <v>258</v>
      </c>
      <c r="I20" s="15" t="s">
        <v>259</v>
      </c>
      <c r="J20" s="15" t="s">
        <v>260</v>
      </c>
      <c r="K20" s="15" t="s">
        <v>261</v>
      </c>
      <c r="L20" s="15" t="s">
        <v>262</v>
      </c>
      <c r="M20" s="15" t="s">
        <v>263</v>
      </c>
      <c r="N20" s="15" t="s">
        <v>264</v>
      </c>
      <c r="O20" s="15" t="s">
        <v>265</v>
      </c>
      <c r="P20" s="15"/>
      <c r="Q20" s="15"/>
      <c r="R20" s="7">
        <v>27.292999999999999</v>
      </c>
      <c r="S20" s="7">
        <v>56.9</v>
      </c>
      <c r="T20" s="5">
        <f t="shared" si="6"/>
        <v>64.796999999999997</v>
      </c>
      <c r="U20" s="7">
        <v>3963.4349999999999</v>
      </c>
      <c r="V20" s="7" t="s">
        <v>46</v>
      </c>
      <c r="W20" s="7">
        <v>14</v>
      </c>
      <c r="X20" s="7">
        <v>12.11</v>
      </c>
      <c r="Y20" s="7">
        <v>56.9</v>
      </c>
      <c r="Z20" s="7">
        <v>3824.5549999999998</v>
      </c>
      <c r="AA20" s="24">
        <f>Z20*0.012+12.11</f>
        <v>58.004660000000001</v>
      </c>
      <c r="AB20" s="7">
        <v>92.09</v>
      </c>
      <c r="AC20" s="5">
        <f t="shared" si="1"/>
        <v>35.190000000000005</v>
      </c>
      <c r="AD20" s="22">
        <f t="shared" si="8"/>
        <v>34.085340000000002</v>
      </c>
    </row>
    <row r="21" spans="1:31" s="20" customFormat="1">
      <c r="A21" s="5" t="s">
        <v>294</v>
      </c>
      <c r="B21" s="15" t="s">
        <v>266</v>
      </c>
      <c r="C21" s="18">
        <v>42769</v>
      </c>
      <c r="D21" s="19" t="s">
        <v>267</v>
      </c>
      <c r="E21" s="15" t="s">
        <v>268</v>
      </c>
      <c r="F21" s="15" t="s">
        <v>269</v>
      </c>
      <c r="G21" s="15" t="s">
        <v>270</v>
      </c>
      <c r="H21" s="15" t="s">
        <v>271</v>
      </c>
      <c r="I21" s="15" t="s">
        <v>272</v>
      </c>
      <c r="J21" s="15" t="s">
        <v>273</v>
      </c>
      <c r="K21" s="15" t="s">
        <v>274</v>
      </c>
      <c r="L21" s="15"/>
      <c r="M21" s="15"/>
      <c r="N21" s="15"/>
      <c r="O21" s="15"/>
      <c r="P21" s="15"/>
      <c r="Q21" s="15"/>
      <c r="R21" s="6">
        <v>4.99</v>
      </c>
      <c r="S21" s="6">
        <v>56.9</v>
      </c>
      <c r="T21" s="6">
        <f t="shared" si="6"/>
        <v>76</v>
      </c>
      <c r="U21" s="6">
        <v>4035.9380000000001</v>
      </c>
      <c r="V21" s="5" t="s">
        <v>46</v>
      </c>
      <c r="W21" s="5">
        <v>32</v>
      </c>
      <c r="X21" s="5">
        <v>7.67</v>
      </c>
      <c r="Y21" s="5">
        <v>58.988</v>
      </c>
      <c r="Z21" s="22">
        <v>3884.4808834158198</v>
      </c>
      <c r="AA21" s="23">
        <f t="shared" ref="AA21" si="9">Z21*0.012+X21</f>
        <v>54.28377060098984</v>
      </c>
      <c r="AB21" s="6">
        <v>80.989999999999995</v>
      </c>
      <c r="AC21" s="5">
        <f t="shared" si="1"/>
        <v>22.001999999999995</v>
      </c>
      <c r="AD21" s="22">
        <f t="shared" si="8"/>
        <v>26.706229399010155</v>
      </c>
    </row>
  </sheetData>
  <conditionalFormatting sqref="B2">
    <cfRule type="duplicateValues" dxfId="8" priority="10"/>
  </conditionalFormatting>
  <conditionalFormatting sqref="B3">
    <cfRule type="duplicateValues" dxfId="7" priority="9"/>
  </conditionalFormatting>
  <conditionalFormatting sqref="B4">
    <cfRule type="duplicateValues" dxfId="6" priority="8"/>
  </conditionalFormatting>
  <conditionalFormatting sqref="B5">
    <cfRule type="duplicateValues" dxfId="5" priority="7"/>
  </conditionalFormatting>
  <conditionalFormatting sqref="B19">
    <cfRule type="duplicateValues" dxfId="4" priority="6"/>
  </conditionalFormatting>
  <conditionalFormatting sqref="B20">
    <cfRule type="duplicateValues" dxfId="3" priority="4"/>
  </conditionalFormatting>
  <conditionalFormatting sqref="B21">
    <cfRule type="duplicateValues" dxfId="2" priority="2"/>
  </conditionalFormatting>
  <pageMargins left="0.7" right="0.7" top="0.75" bottom="0.75" header="0.3" footer="0.3"/>
  <pageSetup paperSize="9" orientation="portrait" verticalDpi="0" r:id="rId1"/>
  <ignoredErrors>
    <ignoredError sqref="AA4" formula="1"/>
    <ignoredError sqref="A2 A22 A3:A21" numberStoredAsText="1"/>
  </ignoredErrors>
</worksheet>
</file>

<file path=xl/worksheets/sheet2.xml><?xml version="1.0" encoding="utf-8"?>
<worksheet xmlns="http://schemas.openxmlformats.org/spreadsheetml/2006/main" xmlns:r="http://schemas.openxmlformats.org/officeDocument/2006/relationships">
  <dimension ref="A1:AI4"/>
  <sheetViews>
    <sheetView topLeftCell="AD1" workbookViewId="0">
      <selection activeCell="AG9" sqref="AG9"/>
    </sheetView>
  </sheetViews>
  <sheetFormatPr defaultRowHeight="15"/>
  <cols>
    <col min="1" max="1" width="11" customWidth="1"/>
    <col min="2" max="2" width="30.140625" bestFit="1" customWidth="1"/>
    <col min="3" max="3" width="10.140625" hidden="1" customWidth="1"/>
    <col min="4" max="4" width="76.28515625" hidden="1" customWidth="1"/>
    <col min="5" max="5" width="43.42578125" hidden="1" customWidth="1"/>
    <col min="6" max="6" width="181" hidden="1" customWidth="1"/>
    <col min="7" max="7" width="139.5703125" hidden="1" customWidth="1"/>
    <col min="8" max="8" width="32.7109375" hidden="1" customWidth="1"/>
    <col min="9" max="9" width="29.42578125" hidden="1" customWidth="1"/>
    <col min="10" max="10" width="31.85546875" hidden="1" customWidth="1"/>
    <col min="11" max="11" width="32.28515625" hidden="1" customWidth="1"/>
    <col min="12" max="12" width="31.42578125" hidden="1" customWidth="1"/>
    <col min="13" max="13" width="27.7109375" hidden="1" customWidth="1"/>
    <col min="14" max="15" width="31.85546875" hidden="1" customWidth="1"/>
    <col min="16" max="16" width="27.7109375" hidden="1" customWidth="1"/>
    <col min="17" max="17" width="26.140625" hidden="1" customWidth="1"/>
    <col min="18" max="18" width="24.140625" hidden="1" customWidth="1"/>
    <col min="19" max="19" width="21" hidden="1" customWidth="1"/>
    <col min="20" max="20" width="23.7109375" hidden="1" customWidth="1"/>
    <col min="21" max="21" width="23.5703125" hidden="1" customWidth="1"/>
    <col min="22" max="22" width="12.85546875" hidden="1" customWidth="1"/>
    <col min="23" max="23" width="24.140625" bestFit="1" customWidth="1"/>
    <col min="24" max="24" width="21" bestFit="1" customWidth="1"/>
    <col min="25" max="25" width="26" bestFit="1" customWidth="1"/>
    <col min="26" max="26" width="26.85546875" bestFit="1" customWidth="1"/>
    <col min="27" max="27" width="22.5703125" bestFit="1" customWidth="1"/>
    <col min="28" max="28" width="34.5703125" bestFit="1" customWidth="1"/>
    <col min="29" max="29" width="29.7109375" bestFit="1" customWidth="1"/>
    <col min="30" max="30" width="30.28515625" customWidth="1"/>
    <col min="31" max="31" width="34.5703125" bestFit="1" customWidth="1"/>
    <col min="32" max="32" width="26.85546875" bestFit="1" customWidth="1"/>
    <col min="33" max="33" width="24.140625" customWidth="1"/>
    <col min="34" max="34" width="18.5703125" bestFit="1" customWidth="1"/>
    <col min="35" max="35" width="18.7109375" bestFit="1" customWidth="1"/>
  </cols>
  <sheetData>
    <row r="1" spans="1:35" s="4" customFormat="1" ht="12.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226</v>
      </c>
      <c r="S1" s="1" t="s">
        <v>227</v>
      </c>
      <c r="T1" s="1" t="s">
        <v>228</v>
      </c>
      <c r="U1" s="1" t="s">
        <v>229</v>
      </c>
      <c r="V1" s="1" t="s">
        <v>230</v>
      </c>
      <c r="W1" s="1" t="s">
        <v>17</v>
      </c>
      <c r="X1" s="1" t="s">
        <v>18</v>
      </c>
      <c r="Y1" s="1" t="s">
        <v>19</v>
      </c>
      <c r="Z1" s="2" t="s">
        <v>20</v>
      </c>
      <c r="AA1" s="2" t="s">
        <v>21</v>
      </c>
      <c r="AB1" s="2" t="s">
        <v>22</v>
      </c>
      <c r="AC1" s="2" t="s">
        <v>23</v>
      </c>
      <c r="AD1" s="2" t="s">
        <v>24</v>
      </c>
      <c r="AE1" s="2" t="s">
        <v>25</v>
      </c>
      <c r="AF1" s="3" t="s">
        <v>26</v>
      </c>
      <c r="AG1" s="1" t="s">
        <v>27</v>
      </c>
      <c r="AH1" s="2" t="s">
        <v>28</v>
      </c>
      <c r="AI1" s="1" t="s">
        <v>29</v>
      </c>
    </row>
    <row r="2" spans="1:35" s="4" customFormat="1" ht="12.75">
      <c r="A2" s="5" t="s">
        <v>275</v>
      </c>
      <c r="B2" s="5" t="s">
        <v>30</v>
      </c>
      <c r="C2" s="6" t="s">
        <v>31</v>
      </c>
      <c r="D2" s="6" t="s">
        <v>32</v>
      </c>
      <c r="E2" s="6" t="s">
        <v>33</v>
      </c>
      <c r="F2" s="6" t="s">
        <v>34</v>
      </c>
      <c r="G2" s="6" t="s">
        <v>35</v>
      </c>
      <c r="H2" s="6" t="s">
        <v>36</v>
      </c>
      <c r="I2" s="6" t="s">
        <v>37</v>
      </c>
      <c r="J2" s="6" t="s">
        <v>38</v>
      </c>
      <c r="K2" s="6" t="s">
        <v>39</v>
      </c>
      <c r="L2" s="6" t="s">
        <v>40</v>
      </c>
      <c r="M2" s="6" t="s">
        <v>41</v>
      </c>
      <c r="N2" s="6" t="s">
        <v>42</v>
      </c>
      <c r="O2" s="6" t="s">
        <v>43</v>
      </c>
      <c r="P2" s="6" t="s">
        <v>44</v>
      </c>
      <c r="Q2" s="6" t="s">
        <v>45</v>
      </c>
      <c r="R2" s="6"/>
      <c r="S2" s="6"/>
      <c r="T2" s="6"/>
      <c r="U2" s="6"/>
      <c r="V2" s="6"/>
      <c r="W2" s="5">
        <v>88.54</v>
      </c>
      <c r="X2" s="5">
        <v>110.92</v>
      </c>
      <c r="Y2" s="5">
        <f>AG2-W2</f>
        <v>71.73</v>
      </c>
      <c r="Z2" s="5">
        <v>5289.1530000000002</v>
      </c>
      <c r="AA2" s="5" t="s">
        <v>46</v>
      </c>
      <c r="AB2" s="5">
        <v>27</v>
      </c>
      <c r="AC2" s="5">
        <v>7.13</v>
      </c>
      <c r="AD2" s="5">
        <v>121.649</v>
      </c>
      <c r="AE2" s="5">
        <v>5159.7370000000001</v>
      </c>
      <c r="AF2" s="23">
        <f>AE2*0.012+7.13</f>
        <v>69.046844000000007</v>
      </c>
      <c r="AG2" s="5">
        <v>160.27000000000001</v>
      </c>
      <c r="AH2" s="5">
        <f>AG2-AD2</f>
        <v>38.621000000000009</v>
      </c>
      <c r="AI2" s="22">
        <f t="shared" ref="AI2:AI4" si="0">AG2-AF2</f>
        <v>91.223156000000003</v>
      </c>
    </row>
    <row r="3" spans="1:35" s="4" customFormat="1">
      <c r="A3" s="5" t="s">
        <v>285</v>
      </c>
      <c r="B3" s="6" t="s">
        <v>143</v>
      </c>
      <c r="C3" s="18">
        <v>43192</v>
      </c>
      <c r="D3" s="6" t="s">
        <v>144</v>
      </c>
      <c r="E3" s="6" t="s">
        <v>145</v>
      </c>
      <c r="F3" s="6" t="s">
        <v>146</v>
      </c>
      <c r="G3" s="6" t="s">
        <v>147</v>
      </c>
      <c r="H3" s="10" t="s">
        <v>148</v>
      </c>
      <c r="I3" s="10" t="s">
        <v>149</v>
      </c>
      <c r="J3" s="10" t="s">
        <v>150</v>
      </c>
      <c r="K3" s="10" t="s">
        <v>151</v>
      </c>
      <c r="L3" s="10" t="s">
        <v>152</v>
      </c>
      <c r="M3" s="10" t="s">
        <v>153</v>
      </c>
      <c r="N3" s="10" t="s">
        <v>154</v>
      </c>
      <c r="O3" s="10" t="s">
        <v>155</v>
      </c>
      <c r="P3" s="10"/>
      <c r="Q3" s="10"/>
      <c r="R3" s="10"/>
      <c r="S3" s="10"/>
      <c r="T3" s="10"/>
      <c r="U3" s="10"/>
      <c r="V3" s="10"/>
      <c r="W3" s="6">
        <v>74.22</v>
      </c>
      <c r="X3" s="6">
        <v>78.290000000000006</v>
      </c>
      <c r="Y3" s="6">
        <f>AG3-W3</f>
        <v>42.67</v>
      </c>
      <c r="Z3" s="22">
        <v>4428.6244386794597</v>
      </c>
      <c r="AA3" s="6" t="s">
        <v>156</v>
      </c>
      <c r="AB3" s="6">
        <v>14</v>
      </c>
      <c r="AC3" s="6">
        <v>12.11</v>
      </c>
      <c r="AD3" s="6">
        <v>78.623000000000005</v>
      </c>
      <c r="AE3" s="22">
        <v>4276.5511883761701</v>
      </c>
      <c r="AF3" s="22">
        <f t="shared" ref="AF3:AF4" si="1">AE3*0.012+AC3</f>
        <v>63.428614260514038</v>
      </c>
      <c r="AG3" s="6">
        <v>116.89</v>
      </c>
      <c r="AH3" s="6">
        <f>AG3-AD3</f>
        <v>38.266999999999996</v>
      </c>
      <c r="AI3" s="22">
        <f t="shared" si="0"/>
        <v>53.461385739485962</v>
      </c>
    </row>
    <row r="4" spans="1:35" s="20" customFormat="1">
      <c r="A4" s="5" t="s">
        <v>294</v>
      </c>
      <c r="B4" s="15" t="s">
        <v>266</v>
      </c>
      <c r="C4" s="18">
        <v>42769</v>
      </c>
      <c r="D4" s="19" t="s">
        <v>267</v>
      </c>
      <c r="E4" s="15" t="s">
        <v>268</v>
      </c>
      <c r="F4" s="15" t="s">
        <v>269</v>
      </c>
      <c r="G4" s="15" t="s">
        <v>270</v>
      </c>
      <c r="H4" s="15" t="s">
        <v>271</v>
      </c>
      <c r="I4" s="15" t="s">
        <v>272</v>
      </c>
      <c r="J4" s="15" t="s">
        <v>273</v>
      </c>
      <c r="K4" s="15" t="s">
        <v>274</v>
      </c>
      <c r="L4" s="15"/>
      <c r="M4" s="15"/>
      <c r="N4" s="15"/>
      <c r="O4" s="15"/>
      <c r="P4" s="15"/>
      <c r="Q4" s="15"/>
      <c r="R4" s="15"/>
      <c r="S4" s="15"/>
      <c r="T4" s="15"/>
      <c r="U4" s="15"/>
      <c r="V4" s="15"/>
      <c r="W4" s="6">
        <v>4.99</v>
      </c>
      <c r="X4" s="6">
        <v>56.9</v>
      </c>
      <c r="Y4" s="6">
        <f>AG4-W4</f>
        <v>76</v>
      </c>
      <c r="Z4" s="6">
        <v>4035.9380000000001</v>
      </c>
      <c r="AA4" s="5" t="s">
        <v>46</v>
      </c>
      <c r="AB4" s="5">
        <v>32</v>
      </c>
      <c r="AC4" s="5">
        <v>7.67</v>
      </c>
      <c r="AD4" s="5">
        <v>58.988</v>
      </c>
      <c r="AE4" s="22">
        <v>3884.4808834158198</v>
      </c>
      <c r="AF4" s="23">
        <f t="shared" si="1"/>
        <v>54.28377060098984</v>
      </c>
      <c r="AG4" s="6">
        <v>80.989999999999995</v>
      </c>
      <c r="AH4" s="5">
        <f>AG4-AD4</f>
        <v>22.001999999999995</v>
      </c>
      <c r="AI4" s="22">
        <f t="shared" si="0"/>
        <v>26.706229399010155</v>
      </c>
    </row>
  </sheetData>
  <conditionalFormatting sqref="B2">
    <cfRule type="duplicateValues" dxfId="1" priority="3"/>
  </conditionalFormatting>
  <conditionalFormatting sqref="B4">
    <cfRule type="duplicateValues" dxfId="0" priority="2"/>
  </conditionalFormatting>
  <pageMargins left="0.7" right="0.7" top="0.75" bottom="0.75" header="0.3" footer="0.3"/>
  <ignoredErrors>
    <ignoredError sqref="A2:A4" numberStoredAsText="1"/>
  </ignoredError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2024-02-09T08:39:51Z</dcterms:created>
  <dcterms:modified xsi:type="dcterms:W3CDTF">2024-03-15T19:49:33Z</dcterms:modified>
</cp:coreProperties>
</file>