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ARC\Y2S1\NMethed\Chap5 and 6\Natural (Free) Cubic Spline\"/>
    </mc:Choice>
  </mc:AlternateContent>
  <bookViews>
    <workbookView xWindow="0" yWindow="0" windowWidth="20490" windowHeight="7635"/>
  </bookViews>
  <sheets>
    <sheet name="2cubicSpline" sheetId="1" r:id="rId1"/>
    <sheet name="3cubicSp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C16" i="1"/>
  <c r="C15" i="1"/>
  <c r="Q11" i="1"/>
  <c r="P10" i="1"/>
  <c r="O10" i="1"/>
  <c r="S17" i="1"/>
  <c r="S15" i="1"/>
  <c r="S16" i="1"/>
  <c r="J12" i="1"/>
  <c r="Q12" i="1"/>
  <c r="P12" i="1"/>
  <c r="P11" i="1"/>
  <c r="O11" i="1"/>
  <c r="O15" i="1" l="1" a="1"/>
  <c r="O15" i="1" s="1"/>
  <c r="P17" i="1" l="1"/>
  <c r="O16" i="1"/>
  <c r="Q16" i="1"/>
  <c r="P15" i="1"/>
  <c r="Q17" i="1"/>
  <c r="O17" i="1"/>
  <c r="P16" i="1"/>
  <c r="Q15" i="1"/>
  <c r="E23" i="2"/>
  <c r="F20" i="2"/>
  <c r="F19" i="2"/>
  <c r="C20" i="2"/>
  <c r="C19" i="2"/>
  <c r="N13" i="2" a="1"/>
  <c r="N13" i="2"/>
  <c r="N14" i="2"/>
  <c r="N15" i="2"/>
  <c r="N16" i="2"/>
  <c r="L15" i="2"/>
  <c r="E15" i="2"/>
  <c r="D15" i="2"/>
  <c r="C15" i="2"/>
  <c r="G13" i="2" a="1"/>
  <c r="G13" i="2" s="1"/>
  <c r="J13" i="2"/>
  <c r="J14" i="2"/>
  <c r="J15" i="2"/>
  <c r="J16" i="2"/>
  <c r="C10" i="2"/>
  <c r="K6" i="2"/>
  <c r="C9" i="2"/>
  <c r="C8" i="2"/>
  <c r="K5" i="2"/>
  <c r="K4" i="2"/>
  <c r="K3" i="2"/>
  <c r="K5" i="1"/>
  <c r="K4" i="1"/>
  <c r="K3" i="1"/>
  <c r="C8" i="1"/>
  <c r="D12" i="1" s="1"/>
  <c r="C7" i="1"/>
  <c r="T15" i="1" l="1" a="1"/>
  <c r="T16" i="1" s="1"/>
  <c r="H16" i="2"/>
  <c r="H15" i="2"/>
  <c r="H14" i="2"/>
  <c r="H13" i="2"/>
  <c r="I16" i="2"/>
  <c r="G16" i="2"/>
  <c r="I15" i="2"/>
  <c r="G15" i="2"/>
  <c r="I14" i="2"/>
  <c r="G14" i="2"/>
  <c r="I13" i="2"/>
  <c r="C14" i="2"/>
  <c r="L14" i="2"/>
  <c r="B14" i="2"/>
  <c r="D14" i="2"/>
  <c r="B12" i="1"/>
  <c r="C12" i="1"/>
  <c r="T15" i="1" l="1"/>
  <c r="T17" i="1"/>
  <c r="F11" i="1" a="1"/>
  <c r="C18" i="2"/>
  <c r="S20" i="1" l="1"/>
  <c r="P19" i="1"/>
  <c r="P20" i="1"/>
  <c r="S19" i="1"/>
  <c r="F11" i="1"/>
  <c r="H11" i="1"/>
  <c r="G12" i="1"/>
  <c r="F13" i="1"/>
  <c r="G11" i="1"/>
  <c r="F12" i="1"/>
  <c r="H12" i="1"/>
  <c r="G13" i="1"/>
  <c r="H13" i="1"/>
  <c r="F18" i="2"/>
  <c r="L11" i="1" l="1" a="1"/>
  <c r="L11" i="1" l="1"/>
  <c r="L12" i="1"/>
  <c r="L13" i="1"/>
  <c r="E19" i="1" l="1"/>
</calcChain>
</file>

<file path=xl/sharedStrings.xml><?xml version="1.0" encoding="utf-8"?>
<sst xmlns="http://schemas.openxmlformats.org/spreadsheetml/2006/main" count="64" uniqueCount="34">
  <si>
    <t>Matrix A</t>
  </si>
  <si>
    <r>
      <t>Inverse Matrix A¯</t>
    </r>
    <r>
      <rPr>
        <sz val="11"/>
        <color theme="1"/>
        <rFont val="Calibri"/>
        <family val="2"/>
      </rPr>
      <t>¹</t>
    </r>
  </si>
  <si>
    <t>Vector v</t>
  </si>
  <si>
    <t>Vector c</t>
  </si>
  <si>
    <t>Enter your a0 and a1</t>
  </si>
  <si>
    <t>a1=</t>
  </si>
  <si>
    <t>Enter your x0, x1, x2</t>
  </si>
  <si>
    <t>x0=</t>
  </si>
  <si>
    <t>x1=</t>
  </si>
  <si>
    <t>x2=</t>
  </si>
  <si>
    <t>y1=</t>
  </si>
  <si>
    <t>y2=</t>
  </si>
  <si>
    <t>y3=</t>
  </si>
  <si>
    <t>h0=</t>
  </si>
  <si>
    <t>h1=</t>
  </si>
  <si>
    <t>y0=</t>
  </si>
  <si>
    <t>b0=</t>
  </si>
  <si>
    <t>b1=</t>
  </si>
  <si>
    <t>a2=</t>
  </si>
  <si>
    <t>a0=</t>
  </si>
  <si>
    <t>d0=</t>
  </si>
  <si>
    <t>d1=</t>
  </si>
  <si>
    <t>Enter the value x that you want to find (Within x0 to x2):</t>
  </si>
  <si>
    <t xml:space="preserve">Therefore, S(x) is : </t>
  </si>
  <si>
    <t>h2=</t>
  </si>
  <si>
    <t>Enter the value x that you want to find (Within x0 to x3):</t>
  </si>
  <si>
    <t>a3=</t>
  </si>
  <si>
    <t>x3=</t>
  </si>
  <si>
    <t>b2=</t>
  </si>
  <si>
    <t>d2=</t>
  </si>
  <si>
    <t>f'(a0)=</t>
  </si>
  <si>
    <t>f'(an)=</t>
  </si>
  <si>
    <t>Clamped cubic spline</t>
  </si>
  <si>
    <t>Enter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</si>
</sst>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1" fillId="0" borderId="4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 applyAlignment="1"/>
    <xf numFmtId="0" fontId="1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457200</xdr:colOff>
      <xdr:row>9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33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533400</xdr:colOff>
      <xdr:row>9</xdr:row>
      <xdr:rowOff>176212</xdr:rowOff>
    </xdr:from>
    <xdr:ext cx="65" cy="172227"/>
    <xdr:sp macro="" textlink="">
      <xdr:nvSpPr>
        <xdr:cNvPr id="4" name="TextBox 3"/>
        <xdr:cNvSpPr txBox="1"/>
      </xdr:nvSpPr>
      <xdr:spPr>
        <a:xfrm>
          <a:off x="6019800" y="1890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11</xdr:row>
      <xdr:rowOff>119062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833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533400</xdr:colOff>
      <xdr:row>11</xdr:row>
      <xdr:rowOff>176212</xdr:rowOff>
    </xdr:from>
    <xdr:ext cx="65" cy="172227"/>
    <xdr:sp macro="" textlink="">
      <xdr:nvSpPr>
        <xdr:cNvPr id="3" name="TextBox 2"/>
        <xdr:cNvSpPr txBox="1"/>
      </xdr:nvSpPr>
      <xdr:spPr>
        <a:xfrm>
          <a:off x="6019800" y="1890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topLeftCell="A4" workbookViewId="0">
      <selection activeCell="P8" sqref="P8"/>
    </sheetView>
  </sheetViews>
  <sheetFormatPr defaultRowHeight="15" x14ac:dyDescent="0.25"/>
  <sheetData>
    <row r="1" spans="2:21" x14ac:dyDescent="0.25">
      <c r="J1" s="21"/>
      <c r="K1" s="21"/>
      <c r="L1" s="21"/>
    </row>
    <row r="2" spans="2:21" x14ac:dyDescent="0.25">
      <c r="B2" s="20" t="s">
        <v>4</v>
      </c>
      <c r="C2" s="20"/>
      <c r="D2" s="20"/>
      <c r="F2" s="20" t="s">
        <v>6</v>
      </c>
      <c r="G2" s="20"/>
      <c r="H2" s="20"/>
      <c r="L2" s="6"/>
      <c r="N2" s="25"/>
      <c r="O2" s="26"/>
      <c r="P2" s="26"/>
      <c r="Q2" s="26"/>
      <c r="R2" s="26"/>
      <c r="S2" s="26"/>
      <c r="T2" s="26"/>
      <c r="U2" s="27"/>
    </row>
    <row r="3" spans="2:21" x14ac:dyDescent="0.25">
      <c r="B3" s="7" t="s">
        <v>19</v>
      </c>
      <c r="C3" s="8">
        <v>4</v>
      </c>
      <c r="D3" s="6"/>
      <c r="F3" s="7" t="s">
        <v>7</v>
      </c>
      <c r="G3" s="8">
        <v>1</v>
      </c>
      <c r="H3" s="6"/>
      <c r="J3" s="14" t="s">
        <v>15</v>
      </c>
      <c r="K3" s="13">
        <f>C3</f>
        <v>4</v>
      </c>
      <c r="L3" s="6"/>
      <c r="N3" s="28"/>
      <c r="O3" s="22" t="s">
        <v>32</v>
      </c>
      <c r="P3" s="23"/>
      <c r="Q3" s="23"/>
      <c r="R3" s="23"/>
      <c r="S3" s="24"/>
      <c r="T3" s="6"/>
      <c r="U3" s="29"/>
    </row>
    <row r="4" spans="2:21" x14ac:dyDescent="0.25">
      <c r="B4" s="9" t="s">
        <v>5</v>
      </c>
      <c r="C4" s="10">
        <v>8</v>
      </c>
      <c r="D4" s="6"/>
      <c r="F4" s="9" t="s">
        <v>8</v>
      </c>
      <c r="G4" s="8">
        <v>3</v>
      </c>
      <c r="H4" s="6"/>
      <c r="J4" s="14" t="s">
        <v>10</v>
      </c>
      <c r="K4" s="13">
        <f>C4</f>
        <v>8</v>
      </c>
      <c r="L4" s="6"/>
      <c r="N4" s="28"/>
      <c r="O4" s="6"/>
      <c r="P4" s="6"/>
      <c r="Q4" s="6"/>
      <c r="R4" s="6"/>
      <c r="S4" s="6"/>
      <c r="T4" s="6"/>
      <c r="U4" s="29"/>
    </row>
    <row r="5" spans="2:21" x14ac:dyDescent="0.25">
      <c r="B5" s="9" t="s">
        <v>18</v>
      </c>
      <c r="C5" s="8">
        <v>2</v>
      </c>
      <c r="D5" s="6"/>
      <c r="F5" s="9" t="s">
        <v>9</v>
      </c>
      <c r="G5" s="8">
        <v>6</v>
      </c>
      <c r="H5" s="6"/>
      <c r="J5" s="14" t="s">
        <v>11</v>
      </c>
      <c r="K5" s="13">
        <f>C5</f>
        <v>2</v>
      </c>
      <c r="N5" s="28"/>
      <c r="O5" s="33" t="s">
        <v>33</v>
      </c>
      <c r="P5" s="34"/>
      <c r="Q5" s="6"/>
      <c r="R5" s="6"/>
      <c r="S5" s="6"/>
      <c r="T5" s="6"/>
      <c r="U5" s="29"/>
    </row>
    <row r="6" spans="2:21" x14ac:dyDescent="0.25">
      <c r="H6" s="1"/>
      <c r="N6" s="28"/>
      <c r="O6" s="8" t="s">
        <v>30</v>
      </c>
      <c r="P6" s="8">
        <v>3</v>
      </c>
      <c r="Q6" s="6"/>
      <c r="R6" s="6"/>
      <c r="S6" s="6"/>
      <c r="T6" s="6"/>
      <c r="U6" s="29"/>
    </row>
    <row r="7" spans="2:21" x14ac:dyDescent="0.25">
      <c r="B7" s="4" t="s">
        <v>13</v>
      </c>
      <c r="C7" s="6">
        <f>G4-G3</f>
        <v>2</v>
      </c>
      <c r="N7" s="28"/>
      <c r="O7" s="8" t="s">
        <v>31</v>
      </c>
      <c r="P7" s="8">
        <v>-1</v>
      </c>
      <c r="Q7" s="6"/>
      <c r="R7" s="6"/>
      <c r="S7" s="6"/>
      <c r="T7" s="6"/>
      <c r="U7" s="29"/>
    </row>
    <row r="8" spans="2:21" x14ac:dyDescent="0.25">
      <c r="B8" s="4" t="s">
        <v>14</v>
      </c>
      <c r="C8" s="6">
        <f>G5-G4</f>
        <v>3</v>
      </c>
      <c r="N8" s="28"/>
      <c r="O8" s="6"/>
      <c r="P8" s="6"/>
      <c r="Q8" s="6"/>
      <c r="R8" s="6"/>
      <c r="S8" s="6"/>
      <c r="T8" s="6"/>
      <c r="U8" s="29"/>
    </row>
    <row r="9" spans="2:21" x14ac:dyDescent="0.25">
      <c r="N9" s="28"/>
      <c r="O9" s="19" t="s">
        <v>0</v>
      </c>
      <c r="P9" s="19"/>
      <c r="Q9" s="19"/>
      <c r="R9" s="6"/>
      <c r="S9" s="6"/>
      <c r="T9" s="6"/>
      <c r="U9" s="29"/>
    </row>
    <row r="10" spans="2:21" x14ac:dyDescent="0.25">
      <c r="B10" s="19" t="s">
        <v>0</v>
      </c>
      <c r="C10" s="19"/>
      <c r="D10" s="19"/>
      <c r="F10" s="19" t="s">
        <v>1</v>
      </c>
      <c r="G10" s="19"/>
      <c r="H10" s="19"/>
      <c r="J10" s="3" t="s">
        <v>2</v>
      </c>
      <c r="L10" s="3" t="s">
        <v>3</v>
      </c>
      <c r="N10" s="28"/>
      <c r="O10" s="25">
        <f>2*C7</f>
        <v>4</v>
      </c>
      <c r="P10" s="26">
        <f>C7</f>
        <v>2</v>
      </c>
      <c r="Q10" s="27">
        <v>0</v>
      </c>
      <c r="R10" s="6"/>
      <c r="S10" s="6"/>
      <c r="T10" s="6"/>
      <c r="U10" s="29"/>
    </row>
    <row r="11" spans="2:21" x14ac:dyDescent="0.25">
      <c r="B11" s="2">
        <v>1</v>
      </c>
      <c r="C11" s="2">
        <v>0</v>
      </c>
      <c r="D11" s="2">
        <v>0</v>
      </c>
      <c r="F11" s="3">
        <f t="array" ref="F11:H13">MINVERSE(B11:D13)</f>
        <v>1</v>
      </c>
      <c r="G11" s="3">
        <v>0</v>
      </c>
      <c r="H11" s="3">
        <v>0</v>
      </c>
      <c r="J11" s="3">
        <v>0</v>
      </c>
      <c r="L11" s="3">
        <f t="array" ref="L11:L13">MMULT(F11:H13,J11:J13)</f>
        <v>0</v>
      </c>
      <c r="N11" s="28"/>
      <c r="O11" s="28">
        <f>C7</f>
        <v>2</v>
      </c>
      <c r="P11" s="6">
        <f>2*(C8+C7)</f>
        <v>10</v>
      </c>
      <c r="Q11" s="29">
        <f>C8</f>
        <v>3</v>
      </c>
      <c r="R11" s="6"/>
      <c r="S11" s="6"/>
      <c r="T11" s="6"/>
      <c r="U11" s="29"/>
    </row>
    <row r="12" spans="2:21" x14ac:dyDescent="0.25">
      <c r="B12" s="2">
        <f>C7</f>
        <v>2</v>
      </c>
      <c r="C12" s="2">
        <f>2*(C8+C7)</f>
        <v>10</v>
      </c>
      <c r="D12" s="2">
        <f>C8</f>
        <v>3</v>
      </c>
      <c r="F12" s="3">
        <v>-0.2</v>
      </c>
      <c r="G12" s="3">
        <v>0.1</v>
      </c>
      <c r="H12" s="3">
        <v>-0.3</v>
      </c>
      <c r="J12" s="3">
        <f>3*((1/C8)*(K5-K4)-(1/C7)*(K4-K3))</f>
        <v>-12</v>
      </c>
      <c r="L12" s="3">
        <v>-1.2000000000000002</v>
      </c>
      <c r="N12" s="28"/>
      <c r="O12" s="30">
        <v>0</v>
      </c>
      <c r="P12" s="31">
        <f>C8</f>
        <v>3</v>
      </c>
      <c r="Q12" s="32">
        <f>2*C8</f>
        <v>6</v>
      </c>
      <c r="R12" s="6"/>
      <c r="S12" s="6"/>
      <c r="T12" s="6"/>
      <c r="U12" s="29"/>
    </row>
    <row r="13" spans="2:21" x14ac:dyDescent="0.25">
      <c r="B13" s="2">
        <v>0</v>
      </c>
      <c r="C13" s="2">
        <v>0</v>
      </c>
      <c r="D13" s="2">
        <v>1</v>
      </c>
      <c r="F13" s="3">
        <v>0</v>
      </c>
      <c r="G13" s="3">
        <v>0</v>
      </c>
      <c r="H13" s="3">
        <v>1</v>
      </c>
      <c r="J13" s="3">
        <v>0</v>
      </c>
      <c r="L13" s="3">
        <v>0</v>
      </c>
      <c r="N13" s="28"/>
      <c r="U13" s="29"/>
    </row>
    <row r="14" spans="2:21" x14ac:dyDescent="0.25">
      <c r="N14" s="28"/>
      <c r="O14" s="19" t="s">
        <v>1</v>
      </c>
      <c r="P14" s="19"/>
      <c r="Q14" s="19"/>
      <c r="R14" s="6"/>
      <c r="S14" s="3" t="s">
        <v>2</v>
      </c>
      <c r="T14" s="3" t="s">
        <v>3</v>
      </c>
      <c r="U14" s="29"/>
    </row>
    <row r="15" spans="2:21" x14ac:dyDescent="0.25">
      <c r="B15" s="4" t="s">
        <v>16</v>
      </c>
      <c r="C15" s="3">
        <f>1/C7*(C4-C3)-C7/3*(2*L11+L12)</f>
        <v>2.8</v>
      </c>
      <c r="E15" s="4" t="s">
        <v>20</v>
      </c>
      <c r="F15" s="3">
        <f>1/(3*C7)*(L12-L13)</f>
        <v>-0.2</v>
      </c>
      <c r="N15" s="28"/>
      <c r="O15" s="25">
        <f t="array" ref="O15:Q17">MINVERSE(O10:Q12)</f>
        <v>0.28333333333333333</v>
      </c>
      <c r="P15" s="26">
        <v>-6.6666666666666666E-2</v>
      </c>
      <c r="Q15" s="27">
        <v>3.333333333333334E-2</v>
      </c>
      <c r="R15" s="6"/>
      <c r="S15" s="28">
        <f>(3/C7)*(C4-C3)-3*P6</f>
        <v>-3</v>
      </c>
      <c r="T15" s="35">
        <f t="array" ref="T15:T17">MMULT(O15:Q17,S15:S17)</f>
        <v>5.0000000000000086E-2</v>
      </c>
      <c r="U15" s="29"/>
    </row>
    <row r="16" spans="2:21" x14ac:dyDescent="0.25">
      <c r="B16" s="4" t="s">
        <v>17</v>
      </c>
      <c r="C16" s="3">
        <f>1/C8*(C5-C4)-C8/3*(2*L12+L13)</f>
        <v>0.40000000000000036</v>
      </c>
      <c r="E16" s="4" t="s">
        <v>21</v>
      </c>
      <c r="F16" s="3">
        <f>1/(3*C8)*(L13-L12)</f>
        <v>0.13333333333333336</v>
      </c>
      <c r="N16" s="28"/>
      <c r="O16" s="28">
        <v>-6.6666666666666666E-2</v>
      </c>
      <c r="P16" s="6">
        <v>0.13333333333333333</v>
      </c>
      <c r="Q16" s="29">
        <v>-6.666666666666668E-2</v>
      </c>
      <c r="R16" s="6"/>
      <c r="S16" s="28">
        <f>3*((1/C8)*(K5-K4)-(1/C7)*(K4-K3))</f>
        <v>-12</v>
      </c>
      <c r="T16" s="36">
        <v>-1.6</v>
      </c>
      <c r="U16" s="29"/>
    </row>
    <row r="17" spans="2:21" x14ac:dyDescent="0.25">
      <c r="N17" s="28"/>
      <c r="O17" s="30">
        <v>3.3333333333333333E-2</v>
      </c>
      <c r="P17" s="31">
        <v>-6.6666666666666666E-2</v>
      </c>
      <c r="Q17" s="32">
        <v>0.2</v>
      </c>
      <c r="R17" s="6"/>
      <c r="S17" s="30">
        <f>(3*P7)-3/C8*(C5-C4)</f>
        <v>3</v>
      </c>
      <c r="T17" s="37">
        <v>1.3000000000000003</v>
      </c>
      <c r="U17" s="29"/>
    </row>
    <row r="18" spans="2:21" x14ac:dyDescent="0.25">
      <c r="B18" s="11" t="s">
        <v>22</v>
      </c>
      <c r="C18" s="11"/>
      <c r="D18" s="11"/>
      <c r="E18" s="11"/>
      <c r="F18" s="11"/>
      <c r="G18" s="11"/>
      <c r="H18" s="12">
        <v>5</v>
      </c>
      <c r="N18" s="28"/>
      <c r="O18" s="6"/>
      <c r="P18" s="6"/>
      <c r="Q18" s="6"/>
      <c r="R18" s="6"/>
      <c r="S18" s="6"/>
      <c r="T18" s="6"/>
      <c r="U18" s="29"/>
    </row>
    <row r="19" spans="2:21" x14ac:dyDescent="0.25">
      <c r="B19" s="17" t="s">
        <v>23</v>
      </c>
      <c r="C19" s="17"/>
      <c r="D19" s="17"/>
      <c r="E19" s="18">
        <f>IF(OR(H18&lt;G3,H18&gt;G5),"INVALID INPUT",IF(AND(H18&gt;=G3,H18&lt;=G4),C3+(C15*(H18-G3))+0+(F15*((H18-G3)^3)),IF(AND(H18&gt;=G4,H18&lt;=G5),C4+(C16*(H18-G4)+L12*((H18-G4)^2)+F16*((H18-G4)^3)))))</f>
        <v>5.0666666666666664</v>
      </c>
      <c r="F19" s="18"/>
      <c r="N19" s="28"/>
      <c r="O19" s="5" t="s">
        <v>16</v>
      </c>
      <c r="P19" s="6">
        <f>1/C7*(C4-C3)-C7/3*(2*T15+T16)</f>
        <v>3</v>
      </c>
      <c r="Q19" s="6"/>
      <c r="R19" s="5" t="s">
        <v>20</v>
      </c>
      <c r="S19" s="6">
        <f>1/(3*C7)*(T16-T15)</f>
        <v>-0.27500000000000002</v>
      </c>
      <c r="T19" s="6"/>
      <c r="U19" s="29"/>
    </row>
    <row r="20" spans="2:21" x14ac:dyDescent="0.25">
      <c r="N20" s="28"/>
      <c r="O20" s="5" t="s">
        <v>17</v>
      </c>
      <c r="P20" s="6">
        <f>1/C8*(C5-C4)-C8/3*(2*T16+T17)</f>
        <v>-0.10000000000000009</v>
      </c>
      <c r="Q20" s="6"/>
      <c r="R20" s="5" t="s">
        <v>21</v>
      </c>
      <c r="S20" s="6">
        <f>1/(3*C8)*(T17-T16)</f>
        <v>0.32222222222222224</v>
      </c>
      <c r="T20" s="6"/>
      <c r="U20" s="29"/>
    </row>
    <row r="21" spans="2:21" x14ac:dyDescent="0.25">
      <c r="N21" s="30"/>
      <c r="O21" s="31"/>
      <c r="P21" s="31"/>
      <c r="Q21" s="31"/>
      <c r="R21" s="31"/>
      <c r="S21" s="31"/>
      <c r="T21" s="31"/>
      <c r="U21" s="32"/>
    </row>
  </sheetData>
  <mergeCells count="11">
    <mergeCell ref="J1:L1"/>
    <mergeCell ref="O9:Q9"/>
    <mergeCell ref="O14:Q14"/>
    <mergeCell ref="O3:S3"/>
    <mergeCell ref="O5:P5"/>
    <mergeCell ref="B19:D19"/>
    <mergeCell ref="E19:F19"/>
    <mergeCell ref="B10:D10"/>
    <mergeCell ref="F10:H10"/>
    <mergeCell ref="B2:D2"/>
    <mergeCell ref="F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opLeftCell="A7" workbookViewId="0">
      <selection activeCell="H23" sqref="H23"/>
    </sheetView>
  </sheetViews>
  <sheetFormatPr defaultRowHeight="15" x14ac:dyDescent="0.25"/>
  <sheetData>
    <row r="2" spans="2:14" x14ac:dyDescent="0.25">
      <c r="B2" s="20" t="s">
        <v>4</v>
      </c>
      <c r="C2" s="20"/>
      <c r="D2" s="20"/>
      <c r="F2" s="20" t="s">
        <v>6</v>
      </c>
      <c r="G2" s="20"/>
      <c r="H2" s="20"/>
      <c r="L2" s="6"/>
    </row>
    <row r="3" spans="2:14" x14ac:dyDescent="0.25">
      <c r="B3" s="7" t="s">
        <v>19</v>
      </c>
      <c r="C3" s="8">
        <v>0.72070000000000001</v>
      </c>
      <c r="D3" s="6"/>
      <c r="F3" s="7" t="s">
        <v>7</v>
      </c>
      <c r="G3" s="8">
        <v>3.2</v>
      </c>
      <c r="H3" s="6"/>
      <c r="J3" s="14" t="s">
        <v>15</v>
      </c>
      <c r="K3" s="13">
        <f>C3</f>
        <v>0.72070000000000001</v>
      </c>
      <c r="L3" s="6"/>
    </row>
    <row r="4" spans="2:14" x14ac:dyDescent="0.25">
      <c r="B4" s="9" t="s">
        <v>5</v>
      </c>
      <c r="C4" s="10">
        <v>0.48130000000000001</v>
      </c>
      <c r="D4" s="6"/>
      <c r="F4" s="9" t="s">
        <v>8</v>
      </c>
      <c r="G4" s="8">
        <v>3.6</v>
      </c>
      <c r="H4" s="6"/>
      <c r="J4" s="14" t="s">
        <v>10</v>
      </c>
      <c r="K4" s="13">
        <f>C4</f>
        <v>0.48130000000000001</v>
      </c>
      <c r="L4" s="6"/>
    </row>
    <row r="5" spans="2:14" x14ac:dyDescent="0.25">
      <c r="B5" s="9" t="s">
        <v>18</v>
      </c>
      <c r="C5" s="8">
        <v>0.36349999999999999</v>
      </c>
      <c r="D5" s="6"/>
      <c r="F5" s="9" t="s">
        <v>9</v>
      </c>
      <c r="G5" s="8">
        <v>4</v>
      </c>
      <c r="H5" s="6"/>
      <c r="J5" s="14" t="s">
        <v>11</v>
      </c>
      <c r="K5" s="13">
        <f>C5</f>
        <v>0.36349999999999999</v>
      </c>
    </row>
    <row r="6" spans="2:14" x14ac:dyDescent="0.25">
      <c r="B6" s="15" t="s">
        <v>26</v>
      </c>
      <c r="C6" s="8">
        <v>0.15379999999999999</v>
      </c>
      <c r="F6" s="15" t="s">
        <v>27</v>
      </c>
      <c r="G6" s="8">
        <v>4.5999999999999996</v>
      </c>
      <c r="H6" s="1"/>
      <c r="J6" s="16" t="s">
        <v>12</v>
      </c>
      <c r="K6" s="3">
        <f>C6</f>
        <v>0.15379999999999999</v>
      </c>
    </row>
    <row r="8" spans="2:14" x14ac:dyDescent="0.25">
      <c r="B8" s="4" t="s">
        <v>13</v>
      </c>
      <c r="C8" s="6">
        <f>G4-G3</f>
        <v>0.39999999999999991</v>
      </c>
    </row>
    <row r="9" spans="2:14" x14ac:dyDescent="0.25">
      <c r="B9" s="4" t="s">
        <v>14</v>
      </c>
      <c r="C9" s="6">
        <f>G5-G4</f>
        <v>0.39999999999999991</v>
      </c>
    </row>
    <row r="10" spans="2:14" x14ac:dyDescent="0.25">
      <c r="B10" s="4" t="s">
        <v>24</v>
      </c>
      <c r="C10">
        <f>G6-G5</f>
        <v>0.59999999999999964</v>
      </c>
    </row>
    <row r="12" spans="2:14" x14ac:dyDescent="0.25">
      <c r="B12" s="22" t="s">
        <v>0</v>
      </c>
      <c r="C12" s="23"/>
      <c r="D12" s="23"/>
      <c r="E12" s="24"/>
      <c r="G12" s="22" t="s">
        <v>1</v>
      </c>
      <c r="H12" s="23"/>
      <c r="I12" s="23"/>
      <c r="J12" s="24"/>
      <c r="L12" s="3" t="s">
        <v>2</v>
      </c>
      <c r="N12" s="3" t="s">
        <v>3</v>
      </c>
    </row>
    <row r="13" spans="2:14" x14ac:dyDescent="0.25">
      <c r="B13" s="2">
        <v>1</v>
      </c>
      <c r="C13" s="2">
        <v>0</v>
      </c>
      <c r="D13" s="2">
        <v>0</v>
      </c>
      <c r="E13" s="3">
        <v>0</v>
      </c>
      <c r="G13" s="3">
        <f t="array" ref="G13:J16">MINVERSE(B13:E16)</f>
        <v>1</v>
      </c>
      <c r="H13" s="3">
        <v>0</v>
      </c>
      <c r="I13" s="3">
        <v>0</v>
      </c>
      <c r="J13" s="3">
        <v>0</v>
      </c>
      <c r="L13" s="3">
        <v>0</v>
      </c>
      <c r="N13" s="3">
        <f t="array" ref="N13:N16">MMULT(G13:J16,L13:L16)</f>
        <v>0</v>
      </c>
    </row>
    <row r="14" spans="2:14" x14ac:dyDescent="0.25">
      <c r="B14" s="2">
        <f>C8</f>
        <v>0.39999999999999991</v>
      </c>
      <c r="C14" s="2">
        <f>2*(C9+C8)</f>
        <v>1.5999999999999996</v>
      </c>
      <c r="D14" s="2">
        <f>C9</f>
        <v>0.39999999999999991</v>
      </c>
      <c r="E14" s="3">
        <v>0</v>
      </c>
      <c r="G14" s="3">
        <v>-0.26315789473684209</v>
      </c>
      <c r="H14" s="3">
        <v>0.65789473684210542</v>
      </c>
      <c r="I14" s="3">
        <v>-0.13157894736842113</v>
      </c>
      <c r="J14" s="3">
        <v>7.8947368421052641E-2</v>
      </c>
      <c r="L14" s="3">
        <f>3*((1/C9)*(K5-K4)-(1/C8)*(K4-K3))</f>
        <v>0.91200000000000014</v>
      </c>
      <c r="N14" s="3">
        <v>0.62171052631578971</v>
      </c>
    </row>
    <row r="15" spans="2:14" x14ac:dyDescent="0.25">
      <c r="B15" s="2">
        <v>0</v>
      </c>
      <c r="C15" s="2">
        <f>C9</f>
        <v>0.39999999999999991</v>
      </c>
      <c r="D15" s="2">
        <f>2*(C10+C9)</f>
        <v>1.9999999999999991</v>
      </c>
      <c r="E15" s="3">
        <f>C10</f>
        <v>0.59999999999999964</v>
      </c>
      <c r="G15" s="3">
        <v>5.2631578947368439E-2</v>
      </c>
      <c r="H15" s="3">
        <v>-0.13157894736842113</v>
      </c>
      <c r="I15" s="3">
        <v>0.52631578947368451</v>
      </c>
      <c r="J15" s="3">
        <v>-0.31578947368421051</v>
      </c>
      <c r="L15" s="3">
        <f>3*(((1/C10)*(K6-K5))-((1/C9)*(K5-K4)))</f>
        <v>-0.16500000000000031</v>
      </c>
      <c r="N15" s="3">
        <v>-0.20684210526315822</v>
      </c>
    </row>
    <row r="16" spans="2:14" x14ac:dyDescent="0.25">
      <c r="B16" s="3">
        <v>0</v>
      </c>
      <c r="C16" s="3">
        <v>0</v>
      </c>
      <c r="D16" s="3">
        <v>0</v>
      </c>
      <c r="E16" s="3">
        <v>1</v>
      </c>
      <c r="G16" s="3">
        <v>0</v>
      </c>
      <c r="H16" s="3">
        <v>0</v>
      </c>
      <c r="I16" s="3">
        <v>0</v>
      </c>
      <c r="J16" s="3">
        <v>1</v>
      </c>
      <c r="L16" s="3">
        <v>0</v>
      </c>
      <c r="N16" s="3">
        <v>0</v>
      </c>
    </row>
    <row r="18" spans="2:8" x14ac:dyDescent="0.25">
      <c r="B18" s="4" t="s">
        <v>16</v>
      </c>
      <c r="C18" s="3">
        <f>1/C8*(C4-C3)-C8/3*(2*N13+N14)</f>
        <v>-0.68139473684210539</v>
      </c>
      <c r="E18" s="4" t="s">
        <v>20</v>
      </c>
      <c r="F18" s="3">
        <f>1/(3*C8)*(N14-N13)</f>
        <v>0.51809210526315819</v>
      </c>
    </row>
    <row r="19" spans="2:8" x14ac:dyDescent="0.25">
      <c r="B19" s="4" t="s">
        <v>17</v>
      </c>
      <c r="C19" s="3">
        <f>1/C9*(C5-C4)-C9/3*(2*N14+N15)</f>
        <v>-0.43271052631578955</v>
      </c>
      <c r="E19" s="4" t="s">
        <v>21</v>
      </c>
      <c r="F19" s="3">
        <f>1/(3*C9)*(N15-N14)</f>
        <v>-0.69046052631579014</v>
      </c>
    </row>
    <row r="20" spans="2:8" x14ac:dyDescent="0.25">
      <c r="B20" s="4" t="s">
        <v>28</v>
      </c>
      <c r="C20" s="3">
        <f>1/C10*(C6-C5)-C10/3*(2*N15+N16)</f>
        <v>-0.26676315789473698</v>
      </c>
      <c r="E20" s="4" t="s">
        <v>29</v>
      </c>
      <c r="F20" s="3">
        <f>1/(3*C10)*(N16-N15)</f>
        <v>0.11491228070175463</v>
      </c>
    </row>
    <row r="22" spans="2:8" x14ac:dyDescent="0.25">
      <c r="B22" s="11" t="s">
        <v>25</v>
      </c>
      <c r="C22" s="11"/>
      <c r="D22" s="11"/>
      <c r="E22" s="11"/>
      <c r="F22" s="11"/>
      <c r="G22" s="11"/>
      <c r="H22" s="12">
        <v>4.5999999999999996</v>
      </c>
    </row>
    <row r="23" spans="2:8" x14ac:dyDescent="0.25">
      <c r="B23" s="17" t="s">
        <v>23</v>
      </c>
      <c r="C23" s="17"/>
      <c r="D23" s="17"/>
      <c r="E23" s="18">
        <f>IF(OR(H22&lt;G3,H22&gt;G6),"INVALID INPUT",IF(AND(H22&gt;=G3,H22&lt;=G4),C3+(C18*(H22-G3))+0+(F18*((H22-G3)^3)),IF(AND(H22&gt;=G4,H22&lt;=G5),C4+(C19*(H22-G4)+N14*((H22-G4)^2)+F19*((H22-G4)^3)),IF(AND(H22&gt;=G5,H22&lt;=G6),C5+(C20*(H22-G5)+N15*((H22-G5)^2)+F20*((H22-G5)^3))))))</f>
        <v>0.15379999999999999</v>
      </c>
      <c r="F23" s="18"/>
    </row>
  </sheetData>
  <mergeCells count="6">
    <mergeCell ref="B2:D2"/>
    <mergeCell ref="F2:H2"/>
    <mergeCell ref="B23:D23"/>
    <mergeCell ref="E23:F23"/>
    <mergeCell ref="G12:J12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2cubicSpline</vt:lpstr>
      <vt:lpstr>3cubicSpline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2020-08-10T13:59:53Z</dcterms:created>
  <dcterms:modified xsi:type="dcterms:W3CDTF">2020-09-06T18:09:32Z</dcterms:modified>
</cp:coreProperties>
</file>