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7E2517AF-FC9C-4C30-B961-C438B2AA12F9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projecao_investimento_fiis" sheetId="1" r:id="rId1"/>
    <sheet name="aux_perfil_investidor" sheetId="2" r:id="rId2"/>
  </sheets>
  <definedNames>
    <definedName name="anos">projecao_investimento_fiis!$D$10:$D$10</definedName>
    <definedName name="investimento_mensal_ideal">projecao_investimento_fiis!$D$6:$D$6</definedName>
    <definedName name="perfil">projecao_investimento_fiis!$D$22:$D$22</definedName>
    <definedName name="rendimento_carteira">projecao_investimento_fiis!$D$11:$D$11</definedName>
    <definedName name="salario">projecao_investimento_fiis!$D$4:$D$4</definedName>
    <definedName name="valor_mensal_investido">projecao_investimento_fiis!$D$9:$D$9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 a="1"/>
  <c r="D23" i="1"/>
  <c r="C27" i="1" a="1"/>
  <c r="C27" i="1"/>
  <c r="C28" i="1" a="1"/>
  <c r="C28" i="1"/>
  <c r="C29" i="1" a="1"/>
  <c r="C29" i="1"/>
  <c r="C30" i="1" a="1"/>
  <c r="C30" i="1"/>
  <c r="C31" i="1" a="1"/>
  <c r="C31" i="1"/>
  <c r="C26" i="1" a="1"/>
  <c r="C26" i="1"/>
  <c r="D30" i="1"/>
  <c r="B21" i="2"/>
  <c r="B25" i="2"/>
  <c r="B9" i="2"/>
  <c r="B10" i="2"/>
  <c r="B11" i="2"/>
  <c r="B12" i="2"/>
  <c r="B13" i="2"/>
  <c r="B14" i="2"/>
  <c r="B15" i="2"/>
  <c r="B16" i="2"/>
  <c r="B17" i="2"/>
  <c r="B18" i="2"/>
  <c r="B19" i="2"/>
  <c r="B20" i="2"/>
  <c r="B22" i="2"/>
  <c r="B23" i="2"/>
  <c r="B24" i="2"/>
  <c r="B8" i="2"/>
  <c r="C32" i="1"/>
  <c r="D27" i="1"/>
  <c r="D28" i="1"/>
  <c r="D29" i="1"/>
  <c r="D31" i="1"/>
  <c r="D6" i="1"/>
  <c r="C17" i="1"/>
  <c r="D17" i="1" s="1"/>
  <c r="C18" i="1"/>
  <c r="D18" i="1" s="1"/>
  <c r="C19" i="1"/>
  <c r="D19" i="1" s="1"/>
  <c r="C20" i="1"/>
  <c r="D20" i="1" s="1"/>
  <c r="C16" i="1"/>
  <c r="D16" i="1" s="1"/>
  <c r="D12" i="1"/>
  <c r="D13" i="1" s="1"/>
  <c r="D26" i="1" l="1"/>
  <c r="D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<sst xmlns="http://schemas.openxmlformats.org/spreadsheetml/2006/main" count="74" uniqueCount="37">
  <si>
    <t>CONFIGURAÇÕES</t>
  </si>
  <si>
    <t>Salário Mensal</t>
  </si>
  <si>
    <t>Rendimento da Carteira</t>
  </si>
  <si>
    <t>Sugestão de Investimento</t>
  </si>
  <si>
    <t>INVESTIMENTO MESNAL</t>
  </si>
  <si>
    <t>Quanto investir por mes?</t>
  </si>
  <si>
    <t>Por quantos anos?</t>
  </si>
  <si>
    <t>Taxa de rendimento mensal?</t>
  </si>
  <si>
    <t>Patrimonio acumulado?</t>
  </si>
  <si>
    <t>Dividendos mensais?</t>
  </si>
  <si>
    <t xml:space="preserve">CENÁRIOS </t>
  </si>
  <si>
    <t>dividendo</t>
  </si>
  <si>
    <t>Investindo 2 anos</t>
  </si>
  <si>
    <t>Investindo 5 anos</t>
  </si>
  <si>
    <t>Investindo 10 anos</t>
  </si>
  <si>
    <t>Investindo 15 anos</t>
  </si>
  <si>
    <t>Investindo 20 anos</t>
  </si>
  <si>
    <t>Perfil</t>
  </si>
  <si>
    <t>Agressivo</t>
  </si>
  <si>
    <t>Valor a ser infevtido por mês</t>
  </si>
  <si>
    <t>Tipo de FII</t>
  </si>
  <si>
    <t>Percentual</t>
  </si>
  <si>
    <t>Valor</t>
  </si>
  <si>
    <t>FII de Papel</t>
  </si>
  <si>
    <t>FII de Tijolo</t>
  </si>
  <si>
    <t>Hibridos</t>
  </si>
  <si>
    <t>FOFs</t>
  </si>
  <si>
    <t>Desenvolvimento</t>
  </si>
  <si>
    <t>Hotelaria</t>
  </si>
  <si>
    <t>Total</t>
  </si>
  <si>
    <t>perfil do investidor</t>
  </si>
  <si>
    <t>Moderado</t>
  </si>
  <si>
    <t>Conservador</t>
  </si>
  <si>
    <t>chave unica</t>
  </si>
  <si>
    <t>perfil</t>
  </si>
  <si>
    <t>tipo de fii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</si>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</sst>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_-[$R$-416]\ * #,##0.00_-;\-[$R$-416]\ * #,##0.00_-;_-[$R$-416]\ * &quot;-&quot;??_-;_-@_-"/>
  </numFmts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164" fontId="0" fillId="3" borderId="9" xfId="0" applyNumberFormat="1" applyFill="1" applyBorder="1" applyAlignment="1">
      <alignment horizontal="left" vertical="center" indent="1"/>
    </xf>
    <xf numFmtId="164" fontId="0" fillId="3" borderId="8" xfId="0" applyNumberFormat="1" applyFill="1" applyBorder="1" applyAlignment="1">
      <alignment horizontal="left" indent="1"/>
    </xf>
    <xf numFmtId="164" fontId="0" fillId="3" borderId="2" xfId="0" applyNumberFormat="1" applyFill="1" applyBorder="1" applyAlignment="1">
      <alignment horizontal="left" indent="1"/>
    </xf>
    <xf numFmtId="164" fontId="0" fillId="3" borderId="10" xfId="0" applyNumberFormat="1" applyFill="1" applyBorder="1" applyAlignment="1">
      <alignment horizontal="left" vertical="center" indent="1"/>
    </xf>
    <xf numFmtId="164" fontId="0" fillId="3" borderId="4" xfId="0" applyNumberFormat="1" applyFill="1" applyBorder="1" applyAlignment="1">
      <alignment horizontal="left" indent="1"/>
    </xf>
    <xf numFmtId="0" fontId="0" fillId="0" borderId="1" xfId="0" applyBorder="1"/>
    <xf numFmtId="0" fontId="0" fillId="0" borderId="2" xfId="0" applyBorder="1"/>
    <xf numFmtId="1" fontId="0" fillId="5" borderId="2" xfId="0" applyNumberFormat="1" applyFill="1" applyBorder="1" applyAlignment="1">
      <alignment horizontal="center" indent="1"/>
    </xf>
    <xf numFmtId="10" fontId="0" fillId="5" borderId="2" xfId="0" applyNumberFormat="1" applyFill="1" applyBorder="1" applyAlignment="1">
      <alignment horizontal="center" indent="1"/>
    </xf>
    <xf numFmtId="164" fontId="0" fillId="5" borderId="8" xfId="0" applyNumberFormat="1" applyFill="1" applyBorder="1" applyAlignment="1">
      <alignment horizontal="left" indent="1"/>
    </xf>
    <xf numFmtId="8" fontId="4" fillId="3" borderId="2" xfId="0" applyNumberFormat="1" applyFont="1" applyFill="1" applyBorder="1" applyAlignment="1">
      <alignment horizontal="left" indent="1"/>
    </xf>
    <xf numFmtId="0" fontId="4" fillId="3" borderId="3" xfId="0" applyFont="1" applyFill="1" applyBorder="1" applyAlignment="1">
      <alignment horizontal="left" indent="1"/>
    </xf>
    <xf numFmtId="8" fontId="4" fillId="3" borderId="4" xfId="0" applyNumberFormat="1" applyFont="1" applyFill="1" applyBorder="1" applyAlignment="1">
      <alignment horizontal="left" indent="1"/>
    </xf>
    <xf numFmtId="0" fontId="3" fillId="0" borderId="2" xfId="0" applyFont="1" applyBorder="1" applyAlignment="1">
      <alignment horizontal="center" vertical="center"/>
    </xf>
    <xf numFmtId="2" fontId="2" fillId="0" borderId="1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6" borderId="12" xfId="0" applyFill="1" applyBorder="1"/>
    <xf numFmtId="0" fontId="0" fillId="0" borderId="7" xfId="0" applyBorder="1"/>
    <xf numFmtId="0" fontId="0" fillId="0" borderId="9" xfId="0" applyBorder="1"/>
    <xf numFmtId="0" fontId="3" fillId="2" borderId="7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5" borderId="15" xfId="0" applyFill="1" applyBorder="1"/>
    <xf numFmtId="164" fontId="0" fillId="5" borderId="15" xfId="0" applyNumberFormat="1" applyFill="1" applyBorder="1"/>
    <xf numFmtId="0" fontId="0" fillId="3" borderId="7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164" fontId="0" fillId="3" borderId="8" xfId="0" applyNumberForma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left"/>
    </xf>
    <xf numFmtId="9" fontId="0" fillId="3" borderId="9" xfId="0" applyNumberFormat="1" applyFill="1" applyBorder="1" applyAlignment="1">
      <alignment horizontal="left" indent="1"/>
    </xf>
    <xf numFmtId="9" fontId="4" fillId="3" borderId="10" xfId="0" applyNumberFormat="1" applyFon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0" borderId="3" xfId="0" applyBorder="1"/>
    <xf numFmtId="0" fontId="0" fillId="0" borderId="10" xfId="0" applyBorder="1"/>
    <xf numFmtId="0" fontId="0" fillId="0" borderId="0" xfId="0" applyAlignment="1">
      <alignment horizontal="left" indent="1"/>
    </xf>
    <xf numFmtId="0" fontId="0" fillId="0" borderId="10" xfId="0" applyBorder="1" applyAlignment="1">
      <alignment horizontal="left" indent="1"/>
    </xf>
    <xf numFmtId="9" fontId="0" fillId="0" borderId="2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left" indent="1"/>
    </xf>
    <xf numFmtId="9" fontId="0" fillId="0" borderId="8" xfId="0" applyNumberFormat="1" applyBorder="1" applyAlignment="1">
      <alignment horizontal="center"/>
    </xf>
    <xf numFmtId="0" fontId="0" fillId="7" borderId="5" xfId="0" applyFill="1" applyBorder="1"/>
    <xf numFmtId="0" fontId="0" fillId="7" borderId="11" xfId="0" applyFill="1" applyBorder="1"/>
    <xf numFmtId="0" fontId="0" fillId="7" borderId="6" xfId="0" applyFill="1" applyBorder="1"/>
    <xf numFmtId="0" fontId="3" fillId="2" borderId="15" xfId="0" applyFont="1" applyFill="1" applyBorder="1" applyAlignment="1">
      <alignment horizontal="left" indent="1"/>
    </xf>
    <xf numFmtId="0" fontId="0" fillId="5" borderId="7" xfId="0" applyFill="1" applyBorder="1" applyAlignment="1">
      <alignment horizontal="left" indent="1"/>
    </xf>
    <xf numFmtId="0" fontId="0" fillId="5" borderId="9" xfId="0" applyFill="1" applyBorder="1" applyAlignment="1">
      <alignment horizontal="left" indent="1"/>
    </xf>
    <xf numFmtId="0" fontId="0" fillId="5" borderId="1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indent="1"/>
    </xf>
    <xf numFmtId="0" fontId="4" fillId="3" borderId="3" xfId="0" applyFont="1" applyFill="1" applyBorder="1" applyAlignment="1">
      <alignment horizontal="left" indent="1"/>
    </xf>
    <xf numFmtId="0" fontId="4" fillId="3" borderId="10" xfId="0" applyFont="1" applyFill="1" applyBorder="1" applyAlignment="1">
      <alignment horizontal="left" indent="1"/>
    </xf>
    <xf numFmtId="9" fontId="0" fillId="3" borderId="0" xfId="0" applyNumberFormat="1" applyFill="1" applyBorder="1" applyAlignment="1">
      <alignment horizontal="left" indent="1"/>
    </xf>
    <xf numFmtId="0" fontId="0" fillId="0" borderId="8" xfId="0" applyBorder="1"/>
    <xf numFmtId="0" fontId="0" fillId="5" borderId="0" xfId="0" applyFill="1" applyBorder="1" applyAlignment="1">
      <alignment horizontal="left" indent="1"/>
    </xf>
    <xf numFmtId="0" fontId="0" fillId="0" borderId="0" xfId="0" applyBorder="1"/>
    <xf numFmtId="0" fontId="4" fillId="3" borderId="0" xfId="0" applyFont="1" applyFill="1" applyBorder="1" applyAlignment="1">
      <alignment horizontal="left" indent="1"/>
    </xf>
    <xf numFmtId="164" fontId="0" fillId="3" borderId="0" xfId="0" applyNumberFormat="1" applyFill="1" applyBorder="1" applyAlignment="1">
      <alignment horizontal="left" vertical="center" indent="1"/>
    </xf>
    <xf numFmtId="0" fontId="0" fillId="0" borderId="4" xfId="0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Segmentação de Carteira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projecao_investimento_fiis!$B$26:$B$31</c:f>
              <c:strCache>
                <c:ptCount val="6"/>
                <c:pt idx="0">
                  <c:v>FII de Papel</c:v>
                </c:pt>
                <c:pt idx="1">
                  <c:v>FII de 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</c:v>
                </c:pt>
              </c:strCache>
            </c:strRef>
          </c:cat>
          <c:val>
            <c:numRef>
              <c:f>projecao_investimento_fiis!$C$26:$C$31</c:f>
              <c:numCache>
                <c:formatCode>0%</c:formatCode>
                <c:ptCount val="6"/>
                <c:pt idx="0">
                  <c:v>0.3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0.3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64-410C-9F5F-9B56370C7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638175</xdr:colOff>
      <xdr:row>0</xdr:row>
      <xdr:rowOff>390525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17CBC56-F533-F3BF-77EB-49ED5CDC8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66675"/>
          <a:ext cx="571500" cy="32385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0</xdr:row>
      <xdr:rowOff>57150</xdr:rowOff>
    </xdr:from>
    <xdr:to>
      <xdr:col>1</xdr:col>
      <xdr:colOff>180975</xdr:colOff>
      <xdr:row>0</xdr:row>
      <xdr:rowOff>390525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589A1B1-FBCD-186C-4CD6-43C8796A1E00}"/>
            </a:ext>
            <a:ext uri="{147F2762-F138-4A5C-976F-8EAC2B608ADB}">
              <a16:predDERef xmlns:a16="http://schemas.microsoft.com/office/drawing/2014/main" pred="{917CBC56-F533-F3BF-77EB-49ED5CDC8FDC}"/>
            </a:ext>
          </a:extLst>
        </xdr:cNvPr>
        <xdr:cNvSpPr/>
      </xdr:nvSpPr>
      <xdr:spPr>
        <a:xfrm>
          <a:off x="742950" y="57150"/>
          <a:ext cx="47625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180975</xdr:colOff>
      <xdr:row>0</xdr:row>
      <xdr:rowOff>47625</xdr:rowOff>
    </xdr:from>
    <xdr:to>
      <xdr:col>9</xdr:col>
      <xdr:colOff>38100</xdr:colOff>
      <xdr:row>0</xdr:row>
      <xdr:rowOff>390525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AA85A107-FA8A-DCCA-C917-68FF031CBE8B}"/>
            </a:ext>
            <a:ext uri="{147F2762-F138-4A5C-976F-8EAC2B608ADB}">
              <a16:predDERef xmlns:a16="http://schemas.microsoft.com/office/drawing/2014/main" pred="{D589A1B1-FBCD-186C-4CD6-43C8796A1E00}"/>
            </a:ext>
          </a:extLst>
        </xdr:cNvPr>
        <xdr:cNvSpPr txBox="1"/>
      </xdr:nvSpPr>
      <xdr:spPr>
        <a:xfrm>
          <a:off x="790575" y="47625"/>
          <a:ext cx="4733925" cy="34290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Ferramente para análise de investimento em FIIs</a:t>
          </a:r>
        </a:p>
      </xdr:txBody>
    </xdr:sp>
    <xdr:clientData/>
  </xdr:twoCellAnchor>
  <xdr:twoCellAnchor>
    <xdr:from>
      <xdr:col>0</xdr:col>
      <xdr:colOff>809625</xdr:colOff>
      <xdr:row>33</xdr:row>
      <xdr:rowOff>0</xdr:rowOff>
    </xdr:from>
    <xdr:to>
      <xdr:col>4</xdr:col>
      <xdr:colOff>0</xdr:colOff>
      <xdr:row>47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291226C-F5E5-D39B-F93D-E0FEC5561597}"/>
            </a:ext>
            <a:ext uri="{147F2762-F138-4A5C-976F-8EAC2B608ADB}">
              <a16:predDERef xmlns:a16="http://schemas.microsoft.com/office/drawing/2014/main" pred="{AA85A107-FA8A-DCCA-C917-68FF031CB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showGridLines="0" tabSelected="1" workbookViewId="0">
      <selection activeCell="E40" sqref="E40"/>
    </sheetView>
  </sheetViews>
  <sheetFormatPr defaultColWidth="0" defaultRowHeight="15"/>
  <cols>
    <col min="1" max="1" width="12.42578125" customWidth="1"/>
    <col min="2" max="2" width="26.140625" bestFit="1" customWidth="1"/>
    <col min="3" max="3" width="17.5703125" bestFit="1" customWidth="1"/>
    <col min="4" max="4" width="14.7109375" bestFit="1" customWidth="1"/>
    <col min="5" max="5" width="15.140625" customWidth="1"/>
    <col min="6" max="6" width="12.28515625" hidden="1"/>
  </cols>
  <sheetData>
    <row r="1" spans="1:5" s="1" customFormat="1" ht="36.75" customHeight="1">
      <c r="A1" s="72"/>
      <c r="B1" s="73"/>
      <c r="C1" s="73"/>
      <c r="D1" s="73"/>
      <c r="E1" s="74"/>
    </row>
    <row r="2" spans="1:5">
      <c r="A2" s="25"/>
      <c r="B2" s="26"/>
      <c r="C2" s="26"/>
      <c r="D2" s="26"/>
      <c r="E2" s="66"/>
    </row>
    <row r="3" spans="1:5" ht="24" customHeight="1">
      <c r="A3" s="11"/>
      <c r="B3" s="59" t="s">
        <v>0</v>
      </c>
      <c r="C3" s="60"/>
      <c r="D3" s="61"/>
      <c r="E3" s="12"/>
    </row>
    <row r="4" spans="1:5">
      <c r="A4" s="11"/>
      <c r="B4" s="51" t="s">
        <v>1</v>
      </c>
      <c r="C4" s="52"/>
      <c r="D4" s="15">
        <v>5000</v>
      </c>
      <c r="E4" s="12"/>
    </row>
    <row r="5" spans="1:5">
      <c r="A5" s="11"/>
      <c r="B5" s="53" t="s">
        <v>2</v>
      </c>
      <c r="C5" s="67"/>
      <c r="D5" s="14">
        <v>0.01</v>
      </c>
      <c r="E5" s="12"/>
    </row>
    <row r="6" spans="1:5">
      <c r="A6" s="11"/>
      <c r="B6" s="54" t="s">
        <v>3</v>
      </c>
      <c r="C6" s="55"/>
      <c r="D6" s="10">
        <f>D4*0.25</f>
        <v>1250</v>
      </c>
      <c r="E6" s="12"/>
    </row>
    <row r="7" spans="1:5">
      <c r="A7" s="11"/>
      <c r="B7" s="68"/>
      <c r="C7" s="68"/>
      <c r="D7" s="68"/>
      <c r="E7" s="12"/>
    </row>
    <row r="8" spans="1:5">
      <c r="A8" s="11"/>
      <c r="B8" s="56" t="s">
        <v>4</v>
      </c>
      <c r="C8" s="57"/>
      <c r="D8" s="58"/>
      <c r="E8" s="12"/>
    </row>
    <row r="9" spans="1:5">
      <c r="A9" s="11"/>
      <c r="B9" s="51" t="s">
        <v>5</v>
      </c>
      <c r="C9" s="52"/>
      <c r="D9" s="15">
        <v>2000</v>
      </c>
      <c r="E9" s="12"/>
    </row>
    <row r="10" spans="1:5">
      <c r="A10" s="11"/>
      <c r="B10" s="53" t="s">
        <v>6</v>
      </c>
      <c r="C10" s="67"/>
      <c r="D10" s="13">
        <v>5</v>
      </c>
      <c r="E10" s="19"/>
    </row>
    <row r="11" spans="1:5">
      <c r="A11" s="20">
        <v>2</v>
      </c>
      <c r="B11" s="53" t="s">
        <v>7</v>
      </c>
      <c r="C11" s="67"/>
      <c r="D11" s="14">
        <v>0.01</v>
      </c>
      <c r="E11" s="12"/>
    </row>
    <row r="12" spans="1:5">
      <c r="A12" s="20">
        <v>5</v>
      </c>
      <c r="B12" s="62" t="s">
        <v>8</v>
      </c>
      <c r="C12" s="69"/>
      <c r="D12" s="16">
        <f>FV(D11,D10*12,D9*-1)</f>
        <v>163339.33971281827</v>
      </c>
      <c r="E12" s="12"/>
    </row>
    <row r="13" spans="1:5">
      <c r="A13" s="20">
        <v>10</v>
      </c>
      <c r="B13" s="63" t="s">
        <v>9</v>
      </c>
      <c r="C13" s="64"/>
      <c r="D13" s="18">
        <f>D12*D11</f>
        <v>1633.3933971281826</v>
      </c>
      <c r="E13" s="12"/>
    </row>
    <row r="14" spans="1:5">
      <c r="A14" s="20">
        <v>15</v>
      </c>
      <c r="B14" s="68"/>
      <c r="C14" s="68"/>
      <c r="D14" s="68"/>
      <c r="E14" s="12"/>
    </row>
    <row r="15" spans="1:5">
      <c r="A15" s="20">
        <v>20</v>
      </c>
      <c r="B15" s="56" t="s">
        <v>10</v>
      </c>
      <c r="C15" s="57"/>
      <c r="D15" s="4" t="s">
        <v>11</v>
      </c>
      <c r="E15" s="12"/>
    </row>
    <row r="16" spans="1:5">
      <c r="A16" s="11"/>
      <c r="B16" s="5" t="s">
        <v>12</v>
      </c>
      <c r="C16" s="6">
        <f>FV($D$11,$A11*12,$D$9*-1)</f>
        <v>53946.929706382994</v>
      </c>
      <c r="D16" s="7">
        <f>C16*$D$5</f>
        <v>539.46929706382991</v>
      </c>
      <c r="E16" s="12"/>
    </row>
    <row r="17" spans="1:5" hidden="1">
      <c r="A17" s="11"/>
      <c r="B17" s="2" t="s">
        <v>13</v>
      </c>
      <c r="C17" s="70">
        <f>FV($D$11,$A12*12,$D$9*-1)</f>
        <v>163339.33971281827</v>
      </c>
      <c r="D17" s="8">
        <f>C17*$D$5</f>
        <v>1633.3933971281826</v>
      </c>
      <c r="E17" s="12"/>
    </row>
    <row r="18" spans="1:5">
      <c r="A18" s="11"/>
      <c r="B18" s="2" t="s">
        <v>14</v>
      </c>
      <c r="C18" s="70">
        <f>FV($D$11,$A13*12,$D$9*-1)</f>
        <v>460077.37891473394</v>
      </c>
      <c r="D18" s="8">
        <f>C18*$D$5</f>
        <v>4600.7737891473398</v>
      </c>
      <c r="E18" s="12"/>
    </row>
    <row r="19" spans="1:5">
      <c r="A19" s="11"/>
      <c r="B19" s="2" t="s">
        <v>15</v>
      </c>
      <c r="C19" s="70">
        <f>FV($D$11,$A14*12,$D$9*-1)</f>
        <v>999160.39507123595</v>
      </c>
      <c r="D19" s="8">
        <f>C19*$D$5</f>
        <v>9991.6039507123605</v>
      </c>
      <c r="E19" s="12"/>
    </row>
    <row r="20" spans="1:5">
      <c r="A20" s="11"/>
      <c r="B20" s="3" t="s">
        <v>16</v>
      </c>
      <c r="C20" s="9">
        <f>FV($D$11,$A15*12,$D$9*-1)</f>
        <v>1978510.730774726</v>
      </c>
      <c r="D20" s="10">
        <f>C20*$D$5</f>
        <v>19785.107307747261</v>
      </c>
      <c r="E20" s="12"/>
    </row>
    <row r="21" spans="1:5">
      <c r="A21" s="11"/>
      <c r="B21" s="68"/>
      <c r="C21" s="68"/>
      <c r="D21" s="68"/>
      <c r="E21" s="12"/>
    </row>
    <row r="22" spans="1:5">
      <c r="A22" s="11"/>
      <c r="B22" s="50" t="s">
        <v>17</v>
      </c>
      <c r="C22" s="50"/>
      <c r="D22" s="30" t="s">
        <v>18</v>
      </c>
      <c r="E22" s="12"/>
    </row>
    <row r="23" spans="1:5">
      <c r="A23" s="11"/>
      <c r="B23" s="50" t="s">
        <v>19</v>
      </c>
      <c r="C23" s="50"/>
      <c r="D23" s="31" cm="1">
        <f t="array" ref="D23">valor_mensal_investido</f>
        <v>2000</v>
      </c>
      <c r="E23" s="12"/>
    </row>
    <row r="24" spans="1:5">
      <c r="A24" s="11"/>
      <c r="B24" s="68"/>
      <c r="C24" s="68"/>
      <c r="D24" s="68"/>
      <c r="E24" s="12"/>
    </row>
    <row r="25" spans="1:5">
      <c r="A25" s="11"/>
      <c r="B25" s="27" t="s">
        <v>20</v>
      </c>
      <c r="C25" s="28" t="s">
        <v>21</v>
      </c>
      <c r="D25" s="29" t="s">
        <v>22</v>
      </c>
      <c r="E25" s="12"/>
    </row>
    <row r="26" spans="1:5">
      <c r="A26" s="11"/>
      <c r="B26" s="32" t="s">
        <v>23</v>
      </c>
      <c r="C26" s="36" cm="1">
        <f t="array" ref="C26">VLOOKUP(perfil&amp;"-"&amp;B26,aux_perfil_investidor!B7:E25,4,FALSE)</f>
        <v>0.3</v>
      </c>
      <c r="D26" s="34">
        <f>$D$23*C26</f>
        <v>600</v>
      </c>
      <c r="E26" s="12"/>
    </row>
    <row r="27" spans="1:5">
      <c r="A27" s="11"/>
      <c r="B27" s="33" t="s">
        <v>24</v>
      </c>
      <c r="C27" s="65" cm="1">
        <f t="array" ref="C27">VLOOKUP(perfil&amp;"-"&amp;B27,aux_perfil_investidor!B8:E26,4,FALSE)</f>
        <v>0.1</v>
      </c>
      <c r="D27" s="38">
        <f t="shared" ref="D27:D31" si="0">$D$23*C27</f>
        <v>200</v>
      </c>
      <c r="E27" s="12"/>
    </row>
    <row r="28" spans="1:5">
      <c r="A28" s="11"/>
      <c r="B28" s="33" t="s">
        <v>25</v>
      </c>
      <c r="C28" s="65" cm="1">
        <f t="array" ref="C28">VLOOKUP(perfil&amp;"-"&amp;B28,aux_perfil_investidor!B9:E27,4,FALSE)</f>
        <v>0.1</v>
      </c>
      <c r="D28" s="38">
        <f t="shared" si="0"/>
        <v>200</v>
      </c>
      <c r="E28" s="12"/>
    </row>
    <row r="29" spans="1:5">
      <c r="A29" s="11"/>
      <c r="B29" s="33" t="s">
        <v>26</v>
      </c>
      <c r="C29" s="65" cm="1">
        <f t="array" ref="C29">VLOOKUP(perfil&amp;"-"&amp;B29,aux_perfil_investidor!B10:E28,4,FALSE)</f>
        <v>0.1</v>
      </c>
      <c r="D29" s="38">
        <f t="shared" si="0"/>
        <v>200</v>
      </c>
      <c r="E29" s="12"/>
    </row>
    <row r="30" spans="1:5">
      <c r="A30" s="11"/>
      <c r="B30" s="33" t="s">
        <v>27</v>
      </c>
      <c r="C30" s="65" cm="1">
        <f t="array" ref="C30">VLOOKUP(perfil&amp;"-"&amp;B30,aux_perfil_investidor!B11:E29,4,FALSE)</f>
        <v>0.3</v>
      </c>
      <c r="D30" s="38">
        <f>$D$23*C30</f>
        <v>600</v>
      </c>
      <c r="E30" s="12"/>
    </row>
    <row r="31" spans="1:5">
      <c r="A31" s="11"/>
      <c r="B31" s="33" t="s">
        <v>28</v>
      </c>
      <c r="C31" s="65" cm="1">
        <f t="array" ref="C31">VLOOKUP(perfil&amp;"-"&amp;B31,aux_perfil_investidor!B12:E30,4,FALSE)</f>
        <v>0.1</v>
      </c>
      <c r="D31" s="38">
        <f t="shared" si="0"/>
        <v>200</v>
      </c>
      <c r="E31" s="12"/>
    </row>
    <row r="32" spans="1:5">
      <c r="A32" s="11"/>
      <c r="B32" s="17" t="s">
        <v>29</v>
      </c>
      <c r="C32" s="37">
        <f>SUM(C26:C31)</f>
        <v>0.99999999999999989</v>
      </c>
      <c r="D32" s="35">
        <f>SUM(D26:D31)</f>
        <v>2000</v>
      </c>
      <c r="E32" s="12"/>
    </row>
    <row r="33" spans="1:5">
      <c r="A33" s="11"/>
      <c r="B33" s="68"/>
      <c r="C33" s="68"/>
      <c r="D33" s="68"/>
      <c r="E33" s="12"/>
    </row>
    <row r="34" spans="1:5">
      <c r="A34" s="11"/>
      <c r="B34" s="68"/>
      <c r="C34" s="68"/>
      <c r="D34" s="68"/>
      <c r="E34" s="12"/>
    </row>
    <row r="35" spans="1:5">
      <c r="A35" s="11"/>
      <c r="B35" s="68"/>
      <c r="C35" s="68"/>
      <c r="D35" s="68"/>
      <c r="E35" s="12"/>
    </row>
    <row r="36" spans="1:5">
      <c r="A36" s="11"/>
      <c r="B36" s="68"/>
      <c r="C36" s="68"/>
      <c r="D36" s="68"/>
      <c r="E36" s="12"/>
    </row>
    <row r="37" spans="1:5">
      <c r="A37" s="11"/>
      <c r="B37" s="68"/>
      <c r="C37" s="68"/>
      <c r="D37" s="68"/>
      <c r="E37" s="12"/>
    </row>
    <row r="38" spans="1:5">
      <c r="A38" s="11"/>
      <c r="B38" s="68"/>
      <c r="C38" s="68"/>
      <c r="D38" s="68"/>
      <c r="E38" s="12"/>
    </row>
    <row r="39" spans="1:5">
      <c r="A39" s="11"/>
      <c r="B39" s="68"/>
      <c r="C39" s="68"/>
      <c r="D39" s="68"/>
      <c r="E39" s="12"/>
    </row>
    <row r="40" spans="1:5">
      <c r="A40" s="11"/>
      <c r="B40" s="68"/>
      <c r="C40" s="68"/>
      <c r="D40" s="68"/>
      <c r="E40" s="12"/>
    </row>
    <row r="41" spans="1:5">
      <c r="A41" s="11"/>
      <c r="B41" s="68"/>
      <c r="C41" s="68"/>
      <c r="D41" s="68"/>
      <c r="E41" s="12"/>
    </row>
    <row r="42" spans="1:5">
      <c r="A42" s="11"/>
      <c r="B42" s="68"/>
      <c r="C42" s="68"/>
      <c r="D42" s="68"/>
      <c r="E42" s="12"/>
    </row>
    <row r="43" spans="1:5">
      <c r="A43" s="11"/>
      <c r="B43" s="68"/>
      <c r="C43" s="68"/>
      <c r="D43" s="68"/>
      <c r="E43" s="12"/>
    </row>
    <row r="44" spans="1:5">
      <c r="A44" s="11"/>
      <c r="B44" s="68"/>
      <c r="C44" s="68"/>
      <c r="D44" s="68"/>
      <c r="E44" s="12"/>
    </row>
    <row r="45" spans="1:5">
      <c r="A45" s="11"/>
      <c r="B45" s="68"/>
      <c r="C45" s="68"/>
      <c r="D45" s="68"/>
      <c r="E45" s="12"/>
    </row>
    <row r="46" spans="1:5">
      <c r="A46" s="11"/>
      <c r="B46" s="68"/>
      <c r="C46" s="68"/>
      <c r="D46" s="68"/>
      <c r="E46" s="12"/>
    </row>
    <row r="47" spans="1:5">
      <c r="A47" s="11"/>
      <c r="B47" s="68"/>
      <c r="C47" s="68"/>
      <c r="D47" s="68"/>
      <c r="E47" s="12"/>
    </row>
    <row r="48" spans="1:5">
      <c r="A48" s="11"/>
      <c r="B48" s="68"/>
      <c r="C48" s="68"/>
      <c r="D48" s="68"/>
      <c r="E48" s="12"/>
    </row>
    <row r="49" spans="1:5">
      <c r="A49" s="39"/>
      <c r="B49" s="40"/>
      <c r="C49" s="40"/>
      <c r="D49" s="40"/>
      <c r="E49" s="71"/>
    </row>
  </sheetData>
  <mergeCells count="13">
    <mergeCell ref="B3:D3"/>
    <mergeCell ref="B22:C22"/>
    <mergeCell ref="B15:C15"/>
    <mergeCell ref="B9:C9"/>
    <mergeCell ref="B10:C10"/>
    <mergeCell ref="B11:C11"/>
    <mergeCell ref="B12:C12"/>
    <mergeCell ref="B13:C13"/>
    <mergeCell ref="B23:C23"/>
    <mergeCell ref="B4:C4"/>
    <mergeCell ref="B5:C5"/>
    <mergeCell ref="B6:C6"/>
    <mergeCell ref="B8:D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0DAE9C-33F9-4686-815A-69C022A6BEAA}">
          <x14:formula1>
            <xm:f>aux_perfil_investidor!$B$3:$B$5</xm:f>
          </x14:formula1>
          <xm:sqref>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68DB-F13F-430D-8330-16B5939DF297}">
  <dimension ref="B2:E25"/>
  <sheetViews>
    <sheetView topLeftCell="A9" workbookViewId="0">
      <selection activeCell="B20" sqref="B20"/>
    </sheetView>
  </sheetViews>
  <sheetFormatPr defaultRowHeight="15"/>
  <cols>
    <col min="1" max="1" width="11.85546875" customWidth="1"/>
    <col min="2" max="2" width="28.140625" bestFit="1" customWidth="1"/>
    <col min="3" max="3" width="12.140625" bestFit="1" customWidth="1"/>
    <col min="4" max="4" width="17.5703125" bestFit="1" customWidth="1"/>
    <col min="5" max="5" width="10.42578125" bestFit="1" customWidth="1"/>
  </cols>
  <sheetData>
    <row r="2" spans="2:5">
      <c r="B2" s="24" t="s">
        <v>30</v>
      </c>
    </row>
    <row r="3" spans="2:5">
      <c r="B3" s="21" t="s">
        <v>18</v>
      </c>
    </row>
    <row r="4" spans="2:5">
      <c r="B4" s="22" t="s">
        <v>31</v>
      </c>
    </row>
    <row r="5" spans="2:5">
      <c r="B5" s="23" t="s">
        <v>32</v>
      </c>
    </row>
    <row r="7" spans="2:5">
      <c r="B7" s="47" t="s">
        <v>33</v>
      </c>
      <c r="C7" s="48" t="s">
        <v>34</v>
      </c>
      <c r="D7" s="48" t="s">
        <v>35</v>
      </c>
      <c r="E7" s="49" t="s">
        <v>36</v>
      </c>
    </row>
    <row r="8" spans="2:5">
      <c r="B8" s="11" t="str">
        <f>C8&amp;"-"&amp;D8</f>
        <v>Agressivo-FII de Papel</v>
      </c>
      <c r="C8" t="s">
        <v>18</v>
      </c>
      <c r="D8" s="41" t="s">
        <v>23</v>
      </c>
      <c r="E8" s="43">
        <v>0.3</v>
      </c>
    </row>
    <row r="9" spans="2:5">
      <c r="B9" s="11" t="str">
        <f t="shared" ref="B9:B25" si="0">C9&amp;"-"&amp;D9</f>
        <v>Agressivo-FII de Tijolo</v>
      </c>
      <c r="C9" t="s">
        <v>18</v>
      </c>
      <c r="D9" s="41" t="s">
        <v>24</v>
      </c>
      <c r="E9" s="43">
        <v>0.1</v>
      </c>
    </row>
    <row r="10" spans="2:5">
      <c r="B10" s="11" t="str">
        <f t="shared" si="0"/>
        <v>Agressivo-Hibridos</v>
      </c>
      <c r="C10" t="s">
        <v>18</v>
      </c>
      <c r="D10" s="41" t="s">
        <v>25</v>
      </c>
      <c r="E10" s="43">
        <v>0.1</v>
      </c>
    </row>
    <row r="11" spans="2:5">
      <c r="B11" s="11" t="str">
        <f t="shared" si="0"/>
        <v>Agressivo-FOFs</v>
      </c>
      <c r="C11" t="s">
        <v>18</v>
      </c>
      <c r="D11" s="41" t="s">
        <v>26</v>
      </c>
      <c r="E11" s="43">
        <v>0.1</v>
      </c>
    </row>
    <row r="12" spans="2:5">
      <c r="B12" s="11" t="str">
        <f t="shared" si="0"/>
        <v>Agressivo-Desenvolvimento</v>
      </c>
      <c r="C12" t="s">
        <v>18</v>
      </c>
      <c r="D12" s="41" t="s">
        <v>27</v>
      </c>
      <c r="E12" s="43">
        <v>0.3</v>
      </c>
    </row>
    <row r="13" spans="2:5">
      <c r="B13" s="11" t="str">
        <f t="shared" si="0"/>
        <v>Agressivo-Hotelaria</v>
      </c>
      <c r="C13" t="s">
        <v>18</v>
      </c>
      <c r="D13" s="41" t="s">
        <v>28</v>
      </c>
      <c r="E13" s="43">
        <v>0.1</v>
      </c>
    </row>
    <row r="14" spans="2:5">
      <c r="B14" s="25" t="str">
        <f t="shared" si="0"/>
        <v>Moderado-FII de Papel</v>
      </c>
      <c r="C14" s="26" t="s">
        <v>31</v>
      </c>
      <c r="D14" s="45" t="s">
        <v>23</v>
      </c>
      <c r="E14" s="46">
        <v>0.2</v>
      </c>
    </row>
    <row r="15" spans="2:5">
      <c r="B15" s="11" t="str">
        <f t="shared" si="0"/>
        <v>Moderado-FII de Tijolo</v>
      </c>
      <c r="C15" t="s">
        <v>31</v>
      </c>
      <c r="D15" s="41" t="s">
        <v>24</v>
      </c>
      <c r="E15" s="43">
        <v>0.3</v>
      </c>
    </row>
    <row r="16" spans="2:5">
      <c r="B16" s="11" t="str">
        <f t="shared" si="0"/>
        <v>Moderado-Hibridos</v>
      </c>
      <c r="C16" t="s">
        <v>31</v>
      </c>
      <c r="D16" s="41" t="s">
        <v>25</v>
      </c>
      <c r="E16" s="43">
        <v>0.1</v>
      </c>
    </row>
    <row r="17" spans="2:5">
      <c r="B17" s="11" t="str">
        <f t="shared" si="0"/>
        <v>Moderado-FOFs</v>
      </c>
      <c r="C17" t="s">
        <v>31</v>
      </c>
      <c r="D17" s="41" t="s">
        <v>26</v>
      </c>
      <c r="E17" s="43">
        <v>0.1</v>
      </c>
    </row>
    <row r="18" spans="2:5">
      <c r="B18" s="11" t="str">
        <f t="shared" si="0"/>
        <v>Moderado-Desenvolvimento</v>
      </c>
      <c r="C18" t="s">
        <v>31</v>
      </c>
      <c r="D18" s="41" t="s">
        <v>27</v>
      </c>
      <c r="E18" s="43">
        <v>0.2</v>
      </c>
    </row>
    <row r="19" spans="2:5">
      <c r="B19" s="39" t="str">
        <f t="shared" si="0"/>
        <v>Moderado-Hotelaria</v>
      </c>
      <c r="C19" s="40" t="s">
        <v>31</v>
      </c>
      <c r="D19" s="42" t="s">
        <v>28</v>
      </c>
      <c r="E19" s="44">
        <v>0.1</v>
      </c>
    </row>
    <row r="20" spans="2:5">
      <c r="B20" s="11" t="str">
        <f t="shared" si="0"/>
        <v>Conservador-FII de Papel</v>
      </c>
      <c r="C20" t="s">
        <v>32</v>
      </c>
      <c r="D20" s="41" t="s">
        <v>23</v>
      </c>
      <c r="E20" s="43">
        <v>0.2</v>
      </c>
    </row>
    <row r="21" spans="2:5">
      <c r="B21" s="11" t="str">
        <f>C21&amp;"-"&amp;D21</f>
        <v>Conservador-FII de Tijolo</v>
      </c>
      <c r="C21" t="s">
        <v>32</v>
      </c>
      <c r="D21" s="41" t="s">
        <v>24</v>
      </c>
      <c r="E21" s="43">
        <v>0.5</v>
      </c>
    </row>
    <row r="22" spans="2:5">
      <c r="B22" s="11" t="str">
        <f t="shared" si="0"/>
        <v>Conservador-Hibridos</v>
      </c>
      <c r="C22" t="s">
        <v>32</v>
      </c>
      <c r="D22" s="41" t="s">
        <v>25</v>
      </c>
      <c r="E22" s="43">
        <v>0.1</v>
      </c>
    </row>
    <row r="23" spans="2:5">
      <c r="B23" s="11" t="str">
        <f t="shared" si="0"/>
        <v>Conservador-FOFs</v>
      </c>
      <c r="C23" t="s">
        <v>32</v>
      </c>
      <c r="D23" s="41" t="s">
        <v>26</v>
      </c>
      <c r="E23" s="43">
        <v>0.05</v>
      </c>
    </row>
    <row r="24" spans="2:5">
      <c r="B24" s="11" t="str">
        <f t="shared" si="0"/>
        <v>Conservador-Desenvolvimento</v>
      </c>
      <c r="C24" t="s">
        <v>32</v>
      </c>
      <c r="D24" s="41" t="s">
        <v>27</v>
      </c>
      <c r="E24" s="43">
        <v>0</v>
      </c>
    </row>
    <row r="25" spans="2:5">
      <c r="B25" s="39" t="str">
        <f>C25&amp;"-"&amp;D25</f>
        <v>Conservador-Hotelaria</v>
      </c>
      <c r="C25" s="40" t="s">
        <v>32</v>
      </c>
      <c r="D25" s="42" t="s">
        <v>28</v>
      </c>
      <c r="E25" s="4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2025-06-16T00:57:11Z</dcterms:created>
  <dcterms:modified xsi:type="dcterms:W3CDTF">2025-06-17T03:13:06Z</dcterms:modified>
  <cp:category/>
  <cp:contentStatus/>
</cp:coreProperties>
</file>